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FCD25F6-F3B9-4632-9B67-7EAA3CB9D09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4" i="371" l="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5" i="431"/>
  <c r="D23" i="431"/>
  <c r="E13" i="431"/>
  <c r="E21" i="431"/>
  <c r="F11" i="431"/>
  <c r="F19" i="431"/>
  <c r="G9" i="431"/>
  <c r="G17" i="431"/>
  <c r="G25" i="431"/>
  <c r="H15" i="431"/>
  <c r="H23" i="431"/>
  <c r="I13" i="431"/>
  <c r="I21" i="431"/>
  <c r="J11" i="431"/>
  <c r="J19" i="431"/>
  <c r="K9" i="431"/>
  <c r="K17" i="431"/>
  <c r="K25" i="431"/>
  <c r="L15" i="431"/>
  <c r="L23" i="431"/>
  <c r="M13" i="431"/>
  <c r="M21" i="431"/>
  <c r="N11" i="431"/>
  <c r="N19" i="431"/>
  <c r="O9" i="431"/>
  <c r="O17" i="431"/>
  <c r="O25" i="431"/>
  <c r="P15" i="431"/>
  <c r="P23" i="431"/>
  <c r="Q13" i="431"/>
  <c r="Q21" i="431"/>
  <c r="J20" i="431"/>
  <c r="L24" i="431"/>
  <c r="N12" i="431"/>
  <c r="O10" i="431"/>
  <c r="O26" i="431"/>
  <c r="P24" i="431"/>
  <c r="Q22" i="431"/>
  <c r="C10" i="431"/>
  <c r="C18" i="431"/>
  <c r="C26" i="431"/>
  <c r="D16" i="431"/>
  <c r="D24" i="431"/>
  <c r="E14" i="431"/>
  <c r="E22" i="431"/>
  <c r="F12" i="431"/>
  <c r="F20" i="431"/>
  <c r="G10" i="431"/>
  <c r="G18" i="431"/>
  <c r="G26" i="431"/>
  <c r="H16" i="431"/>
  <c r="H24" i="431"/>
  <c r="I14" i="431"/>
  <c r="I22" i="431"/>
  <c r="J12" i="431"/>
  <c r="K10" i="431"/>
  <c r="K18" i="431"/>
  <c r="K26" i="431"/>
  <c r="L16" i="431"/>
  <c r="M14" i="431"/>
  <c r="M22" i="431"/>
  <c r="N20" i="431"/>
  <c r="O18" i="431"/>
  <c r="P16" i="431"/>
  <c r="Q14" i="431"/>
  <c r="C11" i="431"/>
  <c r="C19" i="431"/>
  <c r="D9" i="431"/>
  <c r="D17" i="431"/>
  <c r="D25" i="431"/>
  <c r="E15" i="431"/>
  <c r="E23" i="431"/>
  <c r="F13" i="431"/>
  <c r="F21" i="431"/>
  <c r="G11" i="431"/>
  <c r="G19" i="431"/>
  <c r="H9" i="431"/>
  <c r="H17" i="431"/>
  <c r="H25" i="431"/>
  <c r="I15" i="431"/>
  <c r="I23" i="431"/>
  <c r="J13" i="431"/>
  <c r="J21" i="431"/>
  <c r="K11" i="431"/>
  <c r="K19" i="431"/>
  <c r="L9" i="431"/>
  <c r="L17" i="431"/>
  <c r="L25" i="431"/>
  <c r="M15" i="431"/>
  <c r="M23" i="431"/>
  <c r="N13" i="431"/>
  <c r="N21" i="431"/>
  <c r="O11" i="431"/>
  <c r="O19" i="431"/>
  <c r="P9" i="431"/>
  <c r="P17" i="431"/>
  <c r="P25" i="431"/>
  <c r="Q15" i="431"/>
  <c r="Q23" i="431"/>
  <c r="J22" i="431"/>
  <c r="M16" i="431"/>
  <c r="N22" i="431"/>
  <c r="O20" i="431"/>
  <c r="P18" i="431"/>
  <c r="Q16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K12" i="431"/>
  <c r="K20" i="431"/>
  <c r="L10" i="431"/>
  <c r="L18" i="431"/>
  <c r="L26" i="431"/>
  <c r="M24" i="431"/>
  <c r="N14" i="431"/>
  <c r="O12" i="431"/>
  <c r="P10" i="431"/>
  <c r="P26" i="431"/>
  <c r="Q24" i="431"/>
  <c r="C13" i="431"/>
  <c r="C21" i="431"/>
  <c r="D11" i="431"/>
  <c r="D19" i="431"/>
  <c r="E9" i="431"/>
  <c r="E17" i="431"/>
  <c r="E25" i="431"/>
  <c r="F15" i="431"/>
  <c r="F23" i="431"/>
  <c r="G13" i="431"/>
  <c r="G21" i="431"/>
  <c r="H11" i="431"/>
  <c r="H19" i="431"/>
  <c r="I9" i="431"/>
  <c r="I17" i="431"/>
  <c r="I25" i="431"/>
  <c r="J15" i="431"/>
  <c r="J23" i="431"/>
  <c r="K13" i="431"/>
  <c r="K21" i="431"/>
  <c r="L11" i="431"/>
  <c r="L19" i="431"/>
  <c r="M9" i="431"/>
  <c r="M17" i="431"/>
  <c r="M25" i="431"/>
  <c r="N15" i="431"/>
  <c r="N23" i="431"/>
  <c r="O13" i="431"/>
  <c r="O21" i="431"/>
  <c r="P11" i="431"/>
  <c r="P19" i="431"/>
  <c r="Q9" i="431"/>
  <c r="Q17" i="431"/>
  <c r="Q25" i="431"/>
  <c r="K14" i="431"/>
  <c r="L20" i="431"/>
  <c r="M18" i="431"/>
  <c r="N16" i="431"/>
  <c r="N24" i="431"/>
  <c r="O22" i="431"/>
  <c r="P20" i="431"/>
  <c r="Q18" i="431"/>
  <c r="Q26" i="431"/>
  <c r="C14" i="431"/>
  <c r="C22" i="431"/>
  <c r="D12" i="431"/>
  <c r="D20" i="431"/>
  <c r="E10" i="431"/>
  <c r="E18" i="431"/>
  <c r="E26" i="431"/>
  <c r="F16" i="431"/>
  <c r="F24" i="431"/>
  <c r="G14" i="431"/>
  <c r="G22" i="431"/>
  <c r="H12" i="431"/>
  <c r="H20" i="431"/>
  <c r="I10" i="431"/>
  <c r="I18" i="431"/>
  <c r="I26" i="431"/>
  <c r="J16" i="431"/>
  <c r="J24" i="431"/>
  <c r="K22" i="431"/>
  <c r="L12" i="431"/>
  <c r="M10" i="431"/>
  <c r="M26" i="431"/>
  <c r="O14" i="431"/>
  <c r="P12" i="431"/>
  <c r="Q10" i="431"/>
  <c r="C15" i="431"/>
  <c r="C23" i="431"/>
  <c r="D13" i="431"/>
  <c r="D21" i="431"/>
  <c r="E11" i="431"/>
  <c r="E19" i="431"/>
  <c r="F9" i="431"/>
  <c r="F17" i="431"/>
  <c r="F25" i="431"/>
  <c r="G15" i="431"/>
  <c r="G23" i="431"/>
  <c r="H13" i="431"/>
  <c r="H21" i="431"/>
  <c r="I11" i="431"/>
  <c r="I19" i="431"/>
  <c r="J9" i="431"/>
  <c r="J17" i="431"/>
  <c r="J25" i="431"/>
  <c r="K15" i="431"/>
  <c r="K23" i="431"/>
  <c r="L13" i="431"/>
  <c r="L21" i="431"/>
  <c r="M11" i="431"/>
  <c r="M19" i="431"/>
  <c r="N9" i="431"/>
  <c r="N17" i="431"/>
  <c r="N25" i="431"/>
  <c r="O15" i="431"/>
  <c r="O23" i="431"/>
  <c r="P13" i="431"/>
  <c r="P21" i="431"/>
  <c r="Q11" i="431"/>
  <c r="Q19" i="431"/>
  <c r="I12" i="431"/>
  <c r="J26" i="431"/>
  <c r="K16" i="431"/>
  <c r="L14" i="431"/>
  <c r="M12" i="431"/>
  <c r="M20" i="431"/>
  <c r="N18" i="431"/>
  <c r="N26" i="431"/>
  <c r="O24" i="431"/>
  <c r="P14" i="431"/>
  <c r="Q12" i="431"/>
  <c r="C16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20" i="431"/>
  <c r="J10" i="431"/>
  <c r="J18" i="431"/>
  <c r="K24" i="431"/>
  <c r="L22" i="431"/>
  <c r="N10" i="431"/>
  <c r="O16" i="431"/>
  <c r="P22" i="431"/>
  <c r="Q20" i="431"/>
  <c r="R20" i="431" l="1"/>
  <c r="S20" i="431"/>
  <c r="R12" i="431"/>
  <c r="S12" i="431"/>
  <c r="R19" i="431"/>
  <c r="S19" i="431"/>
  <c r="R11" i="431"/>
  <c r="S11" i="431"/>
  <c r="S10" i="431"/>
  <c r="R10" i="431"/>
  <c r="S26" i="431"/>
  <c r="R26" i="431"/>
  <c r="S18" i="431"/>
  <c r="R18" i="431"/>
  <c r="S25" i="431"/>
  <c r="R25" i="431"/>
  <c r="S17" i="431"/>
  <c r="R17" i="431"/>
  <c r="S9" i="431"/>
  <c r="R9" i="431"/>
  <c r="R24" i="431"/>
  <c r="S24" i="431"/>
  <c r="R16" i="431"/>
  <c r="S16" i="431"/>
  <c r="R23" i="431"/>
  <c r="S23" i="431"/>
  <c r="R15" i="431"/>
  <c r="S15" i="431"/>
  <c r="R14" i="431"/>
  <c r="S14" i="431"/>
  <c r="R22" i="431"/>
  <c r="S22" i="431"/>
  <c r="R21" i="431"/>
  <c r="S21" i="431"/>
  <c r="R13" i="431"/>
  <c r="S13" i="431"/>
  <c r="A19" i="414"/>
  <c r="M8" i="431"/>
  <c r="D8" i="431"/>
  <c r="I8" i="431"/>
  <c r="Q8" i="431"/>
  <c r="P8" i="431"/>
  <c r="J8" i="431"/>
  <c r="K8" i="431"/>
  <c r="F8" i="431"/>
  <c r="N8" i="431"/>
  <c r="C8" i="431"/>
  <c r="H8" i="431"/>
  <c r="G8" i="431"/>
  <c r="E8" i="431"/>
  <c r="O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R3" i="345"/>
  <c r="Q3" i="345"/>
  <c r="Q3" i="347"/>
  <c r="S3" i="347"/>
  <c r="U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<sst xmlns="http://schemas.openxmlformats.org/spreadsheetml/2006/main" count="32222" uniqueCount="3763">
  <si>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</si>
  <si>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</si>
  <si>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</si>
  <si>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</si>
  <si>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</si>
  <si>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</si>
  <si>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</si>
  <si>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</si>
  <si>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</si>
  <si>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</si>
  <si>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</si>
  <si>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</si>
  <si>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</si>
  <si>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</si>
  <si>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</si>
  <si>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</si>
  <si>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</si>
  <si>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</si>
  <si>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</si>
  <si>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</si>
  <si>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</si>
  <si>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</si>
  <si>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</si>
  <si>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</si>
  <si>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</si>
  <si>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</si>
  <si>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</si>
  <si>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</si>
  <si>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</si>
  <si>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</si>
  <si>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</si>
  <si>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</si>
  <si>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</si>
  <si>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</si>
  <si>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</si>
  <si>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</si>
  <si>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</si>
  <si>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</si>
  <si>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</si>
  <si>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</si>
  <si>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</si>
  <si>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</si>
  <si>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</si>
  <si>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</si>
  <si>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</si>
  <si>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</si>
  <si>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</si>
  <si>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</si>
  <si>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</si>
  <si>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</si>
  <si>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</si>
  <si>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</si>
  <si>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</si>
  <si>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</si>
  <si>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</si>
  <si>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</si>
  <si>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</si>
  <si>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</si>
  <si>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</si>
  <si>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</si>
  <si>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</si>
  <si>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</si>
  <si>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</si>
  <si>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</si>
  <si>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</si>
  <si>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</si>
  <si>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</si>
  <si>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</si>
  <si>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</si>
  <si>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</si>
  <si>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</si>
  <si>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</si>
  <si>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</si>
  <si>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</si>
  <si>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</si>
  <si>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</si>
  <si>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</si>
  <si>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</si>
  <si>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</si>
  <si>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</si>
  <si>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</si>
  <si>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</si>
  <si>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</si>
  <si>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</si>
  <si>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</si>
  <si>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</si>
  <si>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</si>
  <si>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</si>
  <si>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</si>
  <si>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</si>
  <si>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</si>
  <si>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</si>
  <si>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</si>
  <si>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</si>
  <si>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</si>
  <si>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</si>
  <si>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</si>
  <si>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</si>
  <si>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</si>
  <si>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</si>
  <si>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</si>
  <si>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</si>
  <si>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</si>
  <si>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</si>
  <si>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</si>
  <si>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</si>
  <si>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</si>
  <si>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</si>
  <si>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</si>
  <si>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</si>
  <si>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</si>
  <si>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</si>
  <si>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</si>
  <si>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</si>
  <si>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</si>
  <si>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</si>
  <si>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</si>
  <si>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</si>
  <si>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</si>
  <si>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</si>
  <si>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</si>
  <si>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</si>
  <si>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</si>
  <si>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</si>
  <si>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</si>
  <si>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</si>
  <si>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</si>
  <si>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</si>
  <si>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</si>
  <si>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</si>
  <si>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</si>
  <si>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</si>
  <si>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</si>
  <si>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</si>
  <si>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</si>
  <si>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</si>
  <si>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</si>
  <si>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</si>
  <si>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</si>
  <si>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</si>
  <si>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</si>
  <si>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</si>
  <si>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</si>
  <si>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</si>
  <si>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</si>
  <si>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</si>
  <si>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</si>
  <si>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</si>
  <si>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</si>
  <si>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</si>
  <si>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</si>
  <si>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</si>
  <si>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</si>
  <si>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</si>
  <si>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</si>
  <si>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</si>
  <si>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</si>
  <si>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</si>
  <si>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</si>
  <si>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</si>
  <si>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</si>
  <si>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</si>
  <si>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</si>
  <si>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</si>
  <si>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</si>
  <si>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</si>
  <si>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</si>
  <si>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</si>
  <si>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</si>
  <si>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</si>
  <si>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</si>
  <si>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</si>
  <si>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</si>
  <si>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</si>
  <si>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</si>
  <si>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</si>
  <si>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</si>
  <si>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</si>
  <si>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</si>
  <si>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</si>
  <si>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</si>
  <si>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</si>
  <si>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</si>
  <si>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</si>
  <si>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</si>
  <si>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</si>
  <si>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</si>
  <si>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</si>
  <si>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</si>
  <si>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</si>
  <si>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</si>
  <si>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</si>
  <si>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</si>
  <si>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</si>
  <si>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</si>
  <si>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</si>
  <si>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</si>
  <si>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</si>
  <si>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</si>
  <si>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</si>
  <si>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</si>
  <si>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</si>
  <si>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</si>
  <si>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</si>
  <si>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</si>
  <si>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</si>
  <si>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</si>
  <si>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</si>
  <si>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</si>
  <si>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</si>
  <si>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</si>
  <si>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</si>
  <si>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</si>
  <si>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</si>
  <si>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</si>
  <si>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</si>
  <si>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</si>
  <si>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</si>
  <si>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</si>
  <si>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</si>
  <si>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</si>
  <si>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</si>
  <si>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</si>
  <si>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</si>
  <si>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</si>
  <si>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</si>
  <si>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</si>
  <si>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</si>
  <si>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</si>
  <si>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</si>
  <si>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</si>
  <si>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</si>
  <si>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</si>
  <si>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</si>
  <si>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</si>
  <si>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</si>
  <si>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</si>
  <si>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</si>
  <si>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</si>
  <si>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</si>
  <si>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</si>
  <si>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</si>
  <si>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</si>
  <si>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</si>
  <si>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</si>
  <si>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</si>
  <si>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</si>
  <si>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</si>
  <si>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</si>
  <si>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</si>
  <si>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</si>
  <si>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</si>
  <si>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</si>
  <si>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</si>
  <si>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</si>
  <si>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</si>
  <si>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</si>
  <si>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</si>
  <si>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</si>
  <si>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</si>
  <si>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</si>
  <si>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</si>
  <si>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</si>
  <si>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</si>
  <si>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</si>
  <si>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</si>
  <si>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</si>
  <si>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</si>
  <si>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</si>
  <si>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</si>
  <si>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</si>
  <si>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</si>
  <si>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</si>
  <si>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</si>
  <si>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</si>
  <si>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</si>
  <si>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</si>
  <si>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</si>
  <si>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</si>
  <si>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</si>
  <si>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</si>
  <si>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</si>
  <si>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</si>
  <si>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</si>
  <si>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</si>
  <si>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</si>
  <si>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</si>
  <si>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</si>
  <si>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</si>
  <si>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</si>
  <si>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</si>
  <si>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</si>
  <si>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</si>
  <si>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</si>
  <si>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</si>
  <si>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</si>
  <si>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</si>
  <si>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</si>
  <si>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</si>
  <si>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</si>
  <si>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</si>
  <si>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</si>
  <si>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</si>
  <si>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</si>
  <si>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</si>
  <si>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</si>
  <si>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</si>
  <si>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</si>
  <si>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</si>
  <si>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</si>
  <si>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</si>
  <si>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</si>
  <si>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</si>
  <si>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</si>
  <si>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</si>
  <si>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</si>
  <si>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</si>
  <si>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</si>
  <si>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</si>
  <si>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</si>
  <si>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</si>
  <si>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</si>
  <si>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</si>
  <si>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</si>
  <si>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</si>
  <si>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</si>
  <si>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</si>
  <si>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</si>
  <si>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psychiatrie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</si>
  <si>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</si>
  <si>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</si>
  <si>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</si>
  <si>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</si>
  <si>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</si>
  <si>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</si>
  <si>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</si>
  <si>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</si>
  <si>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</si>
  <si>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</si>
  <si>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</si>
  <si>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</si>
  <si>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</si>
  <si>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</si>
  <si>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</si>
  <si>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</si>
  <si>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</si>
  <si>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</si>
  <si>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</si>
  <si>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</si>
  <si>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</si>
  <si>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</si>
  <si>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</si>
  <si>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</si>
  <si>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</si>
  <si>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</si>
  <si>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</si>
  <si>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</si>
  <si>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</si>
  <si>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</si>
  <si>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</si>
  <si>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</si>
  <si>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</si>
  <si>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</si>
  <si>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</si>
  <si>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</si>
  <si>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</si>
  <si>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</si>
  <si>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</si>
  <si>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</si>
  <si>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</si>
  <si>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</si>
  <si>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</si>
  <si>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</si>
  <si>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</si>
  <si>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</si>
  <si>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</si>
  <si>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</si>
  <si>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</si>
  <si>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</si>
  <si>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</si>
  <si>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</si>
  <si>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</si>
  <si>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</si>
  <si>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</si>
  <si>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</si>
  <si>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</si>
  <si>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</si>
  <si>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</si>
  <si>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</si>
  <si>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</si>
  <si>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</si>
  <si>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</si>
  <si>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</si>
  <si>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</si>
  <si>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</si>
  <si>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</si>
  <si>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</si>
  <si>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</si>
  <si>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</si>
  <si>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</si>
  <si>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</si>
  <si>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</si>
  <si>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</si>
  <si>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</si>
  <si>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</si>
  <si>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</si>
  <si>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</si>
  <si>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</si>
  <si>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</si>
  <si>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</si>
  <si>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</si>
  <si>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</si>
  <si>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</si>
  <si>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</si>
  <si>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</si>
  <si>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</si>
  <si>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</si>
  <si>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</si>
  <si>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</si>
  <si>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</si>
  <si>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</si>
  <si>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</si>
  <si>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</si>
  <si>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</si>
  <si>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</si>
  <si>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</si>
  <si>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</si>
  <si>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</si>
  <si>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</si>
  <si>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</si>
  <si>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</si>
  <si>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</si>
  <si>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</si>
  <si>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</si>
  <si>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</si>
  <si>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</si>
  <si>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</si>
  <si>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</si>
  <si>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</si>
  <si>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</si>
  <si>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</si>
  <si>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</si>
  <si>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</si>
  <si>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</si>
  <si>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</si>
  <si>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</si>
  <si>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</si>
  <si>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</si>
  <si>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</si>
  <si>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</si>
  <si>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</si>
  <si>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</si>
  <si>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</si>
  <si>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</si>
  <si>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</si>
  <si>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</si>
  <si>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</si>
  <si>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</si>
  <si>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</si>
  <si>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</si>
  <si>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</si>
  <si>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</si>
  <si>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</si>
  <si>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</si>
  <si>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</si>
  <si>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</si>
  <si>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</si>
  <si>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</si>
  <si>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</si>
  <si>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</si>
  <si>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</si>
  <si>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</si>
  <si>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</si>
  <si>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</si>
  <si>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</si>
  <si>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</si>
  <si>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</si>
  <si>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</si>
  <si>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</si>
  <si>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</si>
  <si>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</si>
  <si>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</si>
  <si>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</si>
  <si>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</si>
  <si>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</si>
  <si>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</si>
  <si>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</si>
  <si>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</si>
  <si>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</si>
  <si>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</si>
  <si>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</si>
  <si>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</si>
  <si>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</si>
  <si>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</si>
  <si>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</si>
  <si>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</si>
  <si>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</si>
  <si>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</si>
  <si>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</si>
  <si>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</si>
  <si>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</si>
  <si>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</si>
  <si>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</si>
  <si>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</si>
  <si>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</si>
  <si>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</si>
  <si>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</si>
  <si>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</si>
  <si>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</si>
  <si>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</si>
  <si>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</si>
  <si>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</si>
  <si>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</si>
  <si>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</si>
  <si>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</si>
  <si>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</si>
  <si>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</si>
  <si>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</si>
  <si>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</si>
  <si>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</si>
  <si>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</si>
  <si>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</si>
  <si>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</si>
  <si>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</si>
  <si>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</si>
  <si>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</si>
  <si>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</si>
  <si>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</si>
  <si>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</si>
  <si>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</si>
  <si>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</si>
  <si>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</si>
  <si>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</si>
  <si>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</si>
  <si>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</si>
  <si>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</si>
  <si>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</si>
  <si>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</si>
  <si>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</si>
  <si>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</si>
  <si>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</si>
  <si>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</si>
  <si>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</si>
  <si>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</si>
  <si>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</si>
  <si>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</si>
  <si>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</si>
  <si>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</si>
  <si>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</si>
  <si>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</si>
  <si>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</si>
  <si>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</si>
  <si>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</si>
  <si>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</si>
  <si>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</si>
  <si>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</si>
  <si>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</si>
  <si>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</si>
  <si>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</si>
  <si>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</si>
  <si>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</si>
  <si>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</si>
  <si>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</si>
  <si>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</si>
  <si>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</si>
  <si>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</si>
  <si>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</si>
  <si>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</si>
  <si>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</si>
  <si>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</si>
  <si>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</si>
  <si>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</si>
  <si>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</si>
  <si>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</si>
  <si>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</si>
  <si>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</si>
  <si>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18</t>
  </si>
  <si>
    <t>PSY: Klinika psychiatrie</t>
  </si>
  <si>
    <t>50113001 - léky - paušál (LEK)</t>
  </si>
  <si>
    <t>50113006 - léky - enterální výživa (LEK)</t>
  </si>
  <si>
    <t>50113013 - léky - antibiotika (LEK)</t>
  </si>
  <si>
    <t>SumaKL</t>
  </si>
  <si>
    <t>50113014 - léky - antimykotika (LEK)</t>
  </si>
  <si>
    <t>mezeraKL</t>
  </si>
  <si>
    <t>50113190 - léky - medicinální plyny (sklad SVM)</t>
  </si>
  <si>
    <t>PSY: Klinika psychiatrie Celkem</t>
  </si>
  <si>
    <t>1811</t>
  </si>
  <si>
    <t>PSY: lůžkové oddělení 32A</t>
  </si>
  <si>
    <t>PSY: lůžkové oddělení 32A Celkem</t>
  </si>
  <si>
    <t>1812</t>
  </si>
  <si>
    <t>PSY: lůžkové oddělení 32C + krizové centrum</t>
  </si>
  <si>
    <t>SumaNS</t>
  </si>
  <si>
    <t>mezeraNS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</si>
  <si>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</si>
  <si>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</si>
  <si>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</si>
  <si>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</si>
  <si>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</si>
  <si>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</si>
  <si>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</si>
  <si>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</si>
  <si>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</si>
  <si>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</si>
  <si>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</si>
  <si>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</si>
  <si>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</si>
  <si>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léky - paušál (LEK)</t>
  </si>
  <si>
    <t>O</t>
  </si>
  <si>
    <t>SINUPRET</t>
  </si>
  <si>
    <t>GTT 1X100ML</t>
  </si>
  <si>
    <t>ABILIFY MAINTENA 400 MG</t>
  </si>
  <si>
    <t>INJ PSU LQF PRO 1X400MG+2ML</t>
  </si>
  <si>
    <t>ADRENALIN LECIVA</t>
  </si>
  <si>
    <t>INJ 5X1ML/1MG</t>
  </si>
  <si>
    <t>AKINETON</t>
  </si>
  <si>
    <t>POR TBL NOB 50X2MG</t>
  </si>
  <si>
    <t>APAURIN</t>
  </si>
  <si>
    <t>INJ 10X2ML/10MG</t>
  </si>
  <si>
    <t>AULIN</t>
  </si>
  <si>
    <t>POR TBL NOB 30X100MG</t>
  </si>
  <si>
    <t>TBL 15X100MG</t>
  </si>
  <si>
    <t>BETADINE</t>
  </si>
  <si>
    <t>UNG 1X20GM</t>
  </si>
  <si>
    <t>BISEPTOL</t>
  </si>
  <si>
    <t>400MG/80MG TBL NOB 28</t>
  </si>
  <si>
    <t>P</t>
  </si>
  <si>
    <t>BISOPROLOL MYLAN 5 MG</t>
  </si>
  <si>
    <t>5MG TBL FLM 30</t>
  </si>
  <si>
    <t>BRINTELLIX 10 MG</t>
  </si>
  <si>
    <t>POR TBL FLM 28X10MG</t>
  </si>
  <si>
    <t>CALCICHEW D3</t>
  </si>
  <si>
    <t>CTB 20</t>
  </si>
  <si>
    <t>CAMPRAL</t>
  </si>
  <si>
    <t>POR TBL ENT 84X300MG</t>
  </si>
  <si>
    <t>Carbo medicinalis PharmaSwiss tbl.20</t>
  </si>
  <si>
    <t>CEZERA 5 MG</t>
  </si>
  <si>
    <t>POR TBL FLM 30X5MG</t>
  </si>
  <si>
    <t>CISORDINOL 10 MG</t>
  </si>
  <si>
    <t>TBL FLM 50X10 MG</t>
  </si>
  <si>
    <t>COSYREL 5MG/5MG</t>
  </si>
  <si>
    <t>TBL FLM 30</t>
  </si>
  <si>
    <t>CYMBALTA 30 MG</t>
  </si>
  <si>
    <t>POR CPS ETD 7X30MG</t>
  </si>
  <si>
    <t>CYMBALTA 60 MG</t>
  </si>
  <si>
    <t>POR CPS ETD 28X60MG</t>
  </si>
  <si>
    <t>DEPAKINE CHRONO 500MG SECABLE</t>
  </si>
  <si>
    <t>TBL RET 100X500MG</t>
  </si>
  <si>
    <t>DIAZEPAM SLOVAKOFARMA</t>
  </si>
  <si>
    <t>5MG TBL NOB 20(1X20)</t>
  </si>
  <si>
    <t>10MG TBL NOB 20(1X20)</t>
  </si>
  <si>
    <t>DOLGIT</t>
  </si>
  <si>
    <t>CRM 1X100GM/5GM</t>
  </si>
  <si>
    <t>DUPHALAC</t>
  </si>
  <si>
    <t>667MG/ML POR SOL 1X500ML IV</t>
  </si>
  <si>
    <t>ESSENTIALE FORTE</t>
  </si>
  <si>
    <t>600MG CPS DUR 30</t>
  </si>
  <si>
    <t>EUTHYROX 150</t>
  </si>
  <si>
    <t>TBL 100X150RG</t>
  </si>
  <si>
    <t>FLUANXOL 1 MG POTAHOVANÉ TABLETY</t>
  </si>
  <si>
    <t>POR TBL FLM 100X1MG</t>
  </si>
  <si>
    <t>FLUDROCORTISON SQUIBB</t>
  </si>
  <si>
    <t>TBL 100X0.1MG</t>
  </si>
  <si>
    <t>FLUOXETINE AUROVITAS</t>
  </si>
  <si>
    <t>20MG CPS DUR 30</t>
  </si>
  <si>
    <t>FRAXIPARINE</t>
  </si>
  <si>
    <t>INJ SOL 10X0.3ML</t>
  </si>
  <si>
    <t>INJ SOL 10X0.6ML</t>
  </si>
  <si>
    <t>FULTIUM D3</t>
  </si>
  <si>
    <t>10000IU/ML POR GTT SOL 1X10ML I</t>
  </si>
  <si>
    <t>HALOPERIDOL</t>
  </si>
  <si>
    <t>TBL 50X1.5MG</t>
  </si>
  <si>
    <t>GTT 1X10ML/20MG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</si>
  <si>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</si>
  <si>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</si>
  <si>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</si>
  <si>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</si>
  <si>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</si>
  <si>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</si>
  <si>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</si>
  <si>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HIRUDOID FORTE</t>
  </si>
  <si>
    <t>DRM CRM 1X40GM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</si>
  <si>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</si>
  <si>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</si>
  <si>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</si>
  <si>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</si>
  <si>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</si>
  <si>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</si>
  <si>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IBUPROFEN AL</t>
  </si>
  <si>
    <t>400MG TBL FLM 100</t>
  </si>
  <si>
    <t>IMODIUM</t>
  </si>
  <si>
    <t>2MG CPS DUR 20</t>
  </si>
  <si>
    <t>ISOPRINOSINE</t>
  </si>
  <si>
    <t>POR TBL NOB 50X500MG</t>
  </si>
  <si>
    <t>ISOPTIN SR 240 MG</t>
  </si>
  <si>
    <t>POR TBL PRO 30X240MG</t>
  </si>
  <si>
    <t>KALIUM CHLORATUM BIOMEDICA</t>
  </si>
  <si>
    <t>POR TBLFLM100X500MG</t>
  </si>
  <si>
    <t>KALNORMIN</t>
  </si>
  <si>
    <t>POR TBL PRO 30X1GM</t>
  </si>
  <si>
    <t>KINITO</t>
  </si>
  <si>
    <t>50MG TBL FLM 40(2X20)</t>
  </si>
  <si>
    <t>KL BALS.VISNEVSKI 100G</t>
  </si>
  <si>
    <t>KL CPS KOLITICKA SMES/EXTR.BELL.100CPS</t>
  </si>
  <si>
    <t>KL CPS NATR.CHLOR. 0,5g</t>
  </si>
  <si>
    <t>100cps</t>
  </si>
  <si>
    <t>KL EKG GEL 200G</t>
  </si>
  <si>
    <t>KL ETHANOL.C.BENZINO 250G</t>
  </si>
  <si>
    <t>KL ETHANOLUM BENZ.DENAT. 500ml  /400g/</t>
  </si>
  <si>
    <t>KL KAPSLE</t>
  </si>
  <si>
    <t>LAMICTAL</t>
  </si>
  <si>
    <t>100MG TBL NOB 42</t>
  </si>
  <si>
    <t>LEPONEX</t>
  </si>
  <si>
    <t>100MG TBL NOB 50 I</t>
  </si>
  <si>
    <t>LEPONEX 25 MG</t>
  </si>
  <si>
    <t>25MG TBL NOB 50 I</t>
  </si>
  <si>
    <t>LETROX 50</t>
  </si>
  <si>
    <t>POR TBL NOB 100X50RG II</t>
  </si>
  <si>
    <t>LEXAURIN 1,5</t>
  </si>
  <si>
    <t>POR TBL NOB 30X1.5MG</t>
  </si>
  <si>
    <t>LIPOBASE</t>
  </si>
  <si>
    <t>CRM 100G</t>
  </si>
  <si>
    <t>LISKANTIN</t>
  </si>
  <si>
    <t>POR TBL NOB 100X250MG</t>
  </si>
  <si>
    <t>LITHIUM CARBONICUM SLOVAKOFARMA</t>
  </si>
  <si>
    <t>300MG TBL NOB 100</t>
  </si>
  <si>
    <t>LOCOID 0,1%</t>
  </si>
  <si>
    <t>CRM 1X30GM 0.1%</t>
  </si>
  <si>
    <t>MADOPAR 250</t>
  </si>
  <si>
    <t>POR TBLNOB100X250MG</t>
  </si>
  <si>
    <t>MAGNESII LACTICI 0,5 TBL. MEDICAMENTA</t>
  </si>
  <si>
    <t>TBL NOB 100X0,5GM</t>
  </si>
  <si>
    <t>MALTOFER TABLETY</t>
  </si>
  <si>
    <t>100MG TBL MND 100</t>
  </si>
  <si>
    <t>MAXITROL</t>
  </si>
  <si>
    <t>OPH UNG 3,5G</t>
  </si>
  <si>
    <t>OPH GTT SUS 1X5ML</t>
  </si>
  <si>
    <t>METFORMIN-TEVA XR 500 MG</t>
  </si>
  <si>
    <t>POR TBL PRO 60X500MG</t>
  </si>
  <si>
    <t>MIRAKLIDE 10 MG</t>
  </si>
  <si>
    <t>POR TBL FLM 28X10MG I</t>
  </si>
  <si>
    <t>MIRAKLIDE 20 MG</t>
  </si>
  <si>
    <t>POR TBL FLM 28X20MG I</t>
  </si>
  <si>
    <t>MIRTAZAPIN SANDOZ</t>
  </si>
  <si>
    <t>15MG TBL FLM 30</t>
  </si>
  <si>
    <t>45MG TBL FLM 30</t>
  </si>
  <si>
    <t>MOTILIUM</t>
  </si>
  <si>
    <t>TBL OBD 30X10MG</t>
  </si>
  <si>
    <t>NEBIVOLOL SANDOZ 5 MG</t>
  </si>
  <si>
    <t>POR TBL NOB 28X5MG</t>
  </si>
  <si>
    <t>NEUROL 0.25</t>
  </si>
  <si>
    <t>TBL 30X0.25MG</t>
  </si>
  <si>
    <t>NOVALGIN</t>
  </si>
  <si>
    <t>500MG TBL FLM 20</t>
  </si>
  <si>
    <t>INJ 10X2ML/1000MG</t>
  </si>
  <si>
    <t>OLANZAPIN MYLAN</t>
  </si>
  <si>
    <t>5MG POR TBL DIS 28X1</t>
  </si>
  <si>
    <t>POR TBL DIS 28X10MG</t>
  </si>
  <si>
    <t>OLANZAPIN MYLAN 10 MG</t>
  </si>
  <si>
    <t>OLANZAPIN MYLAN 5 MG</t>
  </si>
  <si>
    <t>POR TBL FLM 28X5MG</t>
  </si>
  <si>
    <t>OXAZEPAM TBL.20X10MG</t>
  </si>
  <si>
    <t>TBL 20X10MG(BLISTR)</t>
  </si>
  <si>
    <t>PARALEN 500</t>
  </si>
  <si>
    <t>POR TBL NOB 24X500MG</t>
  </si>
  <si>
    <t>PARALEN EXTRA PROTI BOLESTI</t>
  </si>
  <si>
    <t>500MG/65MG TBL FLM 24</t>
  </si>
  <si>
    <t>PENTASA SACHET 2 G</t>
  </si>
  <si>
    <t>POR GRA PRO 60X2G</t>
  </si>
  <si>
    <t>PRESTANCE 10 MG/10 MG</t>
  </si>
  <si>
    <t>POR TBL NOB 30</t>
  </si>
  <si>
    <t>PRESTARIUM NEO COMBI 5mg/1,25mg</t>
  </si>
  <si>
    <t>POR TBL FLM 30</t>
  </si>
  <si>
    <t>PROTHAZIN</t>
  </si>
  <si>
    <t>25MG TBL FLM 20</t>
  </si>
  <si>
    <t>QUETIAPIN MYLAN</t>
  </si>
  <si>
    <t>200MG TBL FLM 100</t>
  </si>
  <si>
    <t>RESTIGULIN 10 MG TABLETY</t>
  </si>
  <si>
    <t>POR TBL NOB 28X10MG</t>
  </si>
  <si>
    <t>RINGERFUNDIN B.BRAUN</t>
  </si>
  <si>
    <t>INF SOL10X1000ML PE</t>
  </si>
  <si>
    <t>RISPERIDON ACTAVIS 2MG</t>
  </si>
  <si>
    <t>TBL FLM 60</t>
  </si>
  <si>
    <t>RIVOTRIL 0.5 MG</t>
  </si>
  <si>
    <t>TBL 50X0.5MG</t>
  </si>
  <si>
    <t>RIVOTRIL 2 MG</t>
  </si>
  <si>
    <t>TBL 30X2MG</t>
  </si>
  <si>
    <t>RIVOTRIL 2.5MG/ML</t>
  </si>
  <si>
    <t>POR GTT SOL 1X10ML</t>
  </si>
  <si>
    <t>RORENDO ORO TAB 2 MG</t>
  </si>
  <si>
    <t>POR TBL DIS 30X2MG</t>
  </si>
  <si>
    <t>SANORIN EMULZE</t>
  </si>
  <si>
    <t>1MG/ML NAS GTT EML 1X10ML</t>
  </si>
  <si>
    <t>SIOFOR 1000</t>
  </si>
  <si>
    <t>POR TBL FLM 60X1000MG</t>
  </si>
  <si>
    <t>SOLIAN 200 MG</t>
  </si>
  <si>
    <t>TBL 30X200MG</t>
  </si>
  <si>
    <t>SPECIES UROLOGICAE PLANTA LEROS</t>
  </si>
  <si>
    <t>SPC 20X1.5GM(SÁČKY)</t>
  </si>
  <si>
    <t>SUBOXONE 8 MG/2 MG</t>
  </si>
  <si>
    <t>ORM TBL SLG 7</t>
  </si>
  <si>
    <t>SUBUTEX</t>
  </si>
  <si>
    <t>2MG SLG TBL NOB 7</t>
  </si>
  <si>
    <t>8MG SLG TBL NOB 7</t>
  </si>
  <si>
    <t>SUPPOSITORIA GLYCERINI IPSEN</t>
  </si>
  <si>
    <t>1,81G SUP 10</t>
  </si>
  <si>
    <t>SYNTOPHYLLIN</t>
  </si>
  <si>
    <t>INJ 5X10ML/240MG</t>
  </si>
  <si>
    <t>TIAPRIDAL</t>
  </si>
  <si>
    <t>INJ SOL 12X2ML/100MG</t>
  </si>
  <si>
    <t>TISERCIN</t>
  </si>
  <si>
    <t>TBL OBD 50X25MG</t>
  </si>
  <si>
    <t>INJ 10X1ML/25MG</t>
  </si>
  <si>
    <t>TOBRADEX</t>
  </si>
  <si>
    <t>3MG/G+1MG/G OPH UNG 3,5G</t>
  </si>
  <si>
    <t>3MG/ML+1MG/ML OPH GTT SUS 1X5ML</t>
  </si>
  <si>
    <t>TRANSTEC 35 MCG/H</t>
  </si>
  <si>
    <t>DRM EMP TDR 5X20MG</t>
  </si>
  <si>
    <t>UNITROPIC 1%</t>
  </si>
  <si>
    <t>OPH GTT SOL 1X10ML</t>
  </si>
  <si>
    <t>URSOSAN</t>
  </si>
  <si>
    <t>CPS 50X250MG</t>
  </si>
  <si>
    <t>VENTOLIN</t>
  </si>
  <si>
    <t>5MG/ML INH SOL 1X20ML</t>
  </si>
  <si>
    <t>VENTOLIN INHALER N</t>
  </si>
  <si>
    <t>100MCG/DÁV INH SUS PSS 200DÁV</t>
  </si>
  <si>
    <t>VITAMIN B12 LECIVA 1000RG</t>
  </si>
  <si>
    <t>INJ 5X1ML/1000RG</t>
  </si>
  <si>
    <t>XADOS 20 MG TABLETY</t>
  </si>
  <si>
    <t>POR TBL NOB 30X20MG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</si>
  <si>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</si>
  <si>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</si>
  <si>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</si>
  <si>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</si>
  <si>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</si>
  <si>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</si>
  <si>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</si>
  <si>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</si>
  <si>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ZYPADHERA 300 MG</t>
  </si>
  <si>
    <t>INJ PLQ SUS PRO 1X300MG</t>
  </si>
  <si>
    <t>ZYPADHERA 405 MG</t>
  </si>
  <si>
    <t>INJ PLQ SUS PRO 1X405MG</t>
  </si>
  <si>
    <t>léky - enterální výživa (LEK)</t>
  </si>
  <si>
    <t>CUBITAN S PŘÍCHUTÍ JAHODOVOU</t>
  </si>
  <si>
    <t>POR SOL 4X200ML</t>
  </si>
  <si>
    <t>NUTRIDRINK BALÍČEK 5+1</t>
  </si>
  <si>
    <t>POR SOL 6X200ML</t>
  </si>
  <si>
    <t>NUTRIDRINK PROTEIN S PŘÍCHUTÍ VANILKOVOU</t>
  </si>
  <si>
    <t>NUTRIDRINK S PŘÍCHUTÍ ČOKOLÁDOVOU</t>
  </si>
  <si>
    <t>NUTRIDRINK S PŘÍCHUTÍ VANILKOVOU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</si>
  <si>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</si>
  <si>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</si>
  <si>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</si>
  <si>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</si>
  <si>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</si>
  <si>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</si>
  <si>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</si>
  <si>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CIPRINOL 500</t>
  </si>
  <si>
    <t>TBL 10X500MG</t>
  </si>
  <si>
    <t>léky - antimykotika (LEK)</t>
  </si>
  <si>
    <t>MICETAL</t>
  </si>
  <si>
    <t>CRM 1X15GM 1%</t>
  </si>
  <si>
    <t>AESCIN-TEVA</t>
  </si>
  <si>
    <t>POR TBL ENT 90X20MG</t>
  </si>
  <si>
    <t>ANAFRANIL 25</t>
  </si>
  <si>
    <t>TBL OBD 30X25MG</t>
  </si>
  <si>
    <t>ANAFRANIL SR 75</t>
  </si>
  <si>
    <t>TBL RET 20X75MG</t>
  </si>
  <si>
    <t>ARKETIS 20 MG</t>
  </si>
  <si>
    <t>ASCORUTIN (BLISTR)</t>
  </si>
  <si>
    <t>TBL OBD 50</t>
  </si>
  <si>
    <t>ATARAX</t>
  </si>
  <si>
    <t>TBL OBD 25X25MG</t>
  </si>
  <si>
    <t>BIOFENAC 100 MG POTAHOVANÉ TABLETY</t>
  </si>
  <si>
    <t>POR TBL FLM 60X100MG</t>
  </si>
  <si>
    <t>BRINTELLIX 5 MG</t>
  </si>
  <si>
    <t>TBL FLM 28X5MG</t>
  </si>
  <si>
    <t>POR TBL FLM 90X5MG</t>
  </si>
  <si>
    <t>CIRCADIN 2MG</t>
  </si>
  <si>
    <t>POR TBL PRO 21X2MG</t>
  </si>
  <si>
    <t>DETRALEX</t>
  </si>
  <si>
    <t>POR TBL FLM 60</t>
  </si>
  <si>
    <t>POR TBL FLM 120X500MG</t>
  </si>
  <si>
    <t>DORSIFLEX</t>
  </si>
  <si>
    <t>DUSPATALIN RETARD</t>
  </si>
  <si>
    <t>POR CPS RDR 30X200MG</t>
  </si>
  <si>
    <t>ELONTRIL</t>
  </si>
  <si>
    <t>150MG TBL RET 30</t>
  </si>
  <si>
    <t>FLAVOBION</t>
  </si>
  <si>
    <t>70MG TBL FLM 50</t>
  </si>
  <si>
    <t>HYDROCORTISON 10MG</t>
  </si>
  <si>
    <t>TBL 20X10MG</t>
  </si>
  <si>
    <t>IBALGIN</t>
  </si>
  <si>
    <t>50MG/G GEL 50G</t>
  </si>
  <si>
    <t>IBUPROFEN AL 400</t>
  </si>
  <si>
    <t>400MG TBL FLM 50</t>
  </si>
  <si>
    <t>INDOMETACIN 50 BERLIN-CHEMIE</t>
  </si>
  <si>
    <t>SUP 10X50MG</t>
  </si>
  <si>
    <t>ISOPTIN 40MG</t>
  </si>
  <si>
    <t>TBL FLM 50</t>
  </si>
  <si>
    <t>JODID 100</t>
  </si>
  <si>
    <t>100MCG TBL NOB 100 I</t>
  </si>
  <si>
    <t>JOVESTO 5 MG POTAHOVANÉ TABLETY</t>
  </si>
  <si>
    <t>POR TBL FLM 90X5MG I</t>
  </si>
  <si>
    <t>KL UNGUENTUM</t>
  </si>
  <si>
    <t>LUIVAC</t>
  </si>
  <si>
    <t>TBL 28</t>
  </si>
  <si>
    <t>LYRICA 150 MG</t>
  </si>
  <si>
    <t>POR CPSDUR14X150MG</t>
  </si>
  <si>
    <t>LYRICA 75 MG</t>
  </si>
  <si>
    <t>POR CPSDUR14X75MG</t>
  </si>
  <si>
    <t>TBL FLM 98X10MG I</t>
  </si>
  <si>
    <t>MIRTAZAPIN MYLAN</t>
  </si>
  <si>
    <t>45MG POR TBL DIS 30</t>
  </si>
  <si>
    <t>MIRTAZAPIN ORION 30 MG</t>
  </si>
  <si>
    <t>POR TBL DIS 30X30MG</t>
  </si>
  <si>
    <t>MIRZATEN ORO TAB 45 MG</t>
  </si>
  <si>
    <t>POR TBL DIS 30X45MG</t>
  </si>
  <si>
    <t>NEUROL 0.5</t>
  </si>
  <si>
    <t>POR TBL NOB30X0.5MG</t>
  </si>
  <si>
    <t>NEURONTIN 300 MG</t>
  </si>
  <si>
    <t>POR CPS DUR 100X300MG</t>
  </si>
  <si>
    <t>PIASCLEDINE 300</t>
  </si>
  <si>
    <t>POR CPS DUR 30</t>
  </si>
  <si>
    <t>PRESTARIUM NEO FORTE</t>
  </si>
  <si>
    <t>POR TBL FLM 30X10MG</t>
  </si>
  <si>
    <t>PROSULPIN 50MG</t>
  </si>
  <si>
    <t>TBL 30X50MG</t>
  </si>
  <si>
    <t>100MG TBL FLM 60</t>
  </si>
  <si>
    <t>QUETIAPIN MYLAN 25 MG</t>
  </si>
  <si>
    <t>POR TBL FLM 30X25MG</t>
  </si>
  <si>
    <t>QUETIAPINE POLPHARMA 100 MG POTAHOVANÉ TABLETY</t>
  </si>
  <si>
    <t>QUETIAPINE POLPHARMA 25 MG POTAHOVANÉ TABLETY</t>
  </si>
  <si>
    <t>REAGILA</t>
  </si>
  <si>
    <t>4,5MG CPS DUR 28</t>
  </si>
  <si>
    <t>6MG CPS DUR 28</t>
  </si>
  <si>
    <t>1,5MG CPS DUR 28</t>
  </si>
  <si>
    <t>3MG CPS DUR 28</t>
  </si>
  <si>
    <t>RELPAX 80MG</t>
  </si>
  <si>
    <t>TBL OBD 2X80MG (AC)</t>
  </si>
  <si>
    <t>RORENDO ORO TAB 0,5 MG</t>
  </si>
  <si>
    <t>POR TBL DIS 30X0,5MG</t>
  </si>
  <si>
    <t>SIOFOR 850MG</t>
  </si>
  <si>
    <t>TBL FLM 60x850MG</t>
  </si>
  <si>
    <t>STACYL 100 MG ENTEROSOLVENTNÍ TABLETY</t>
  </si>
  <si>
    <t>POR TBL ENT 100X100MG I</t>
  </si>
  <si>
    <t>SUMATRIPTAN ACTAVIS 50 MG</t>
  </si>
  <si>
    <t>POR TBL FLM 6X50MG</t>
  </si>
  <si>
    <t>TARKA 180/2 MG TBL.</t>
  </si>
  <si>
    <t>180MG/2MG TBL RET 98</t>
  </si>
  <si>
    <t>TEZZIMI</t>
  </si>
  <si>
    <t>10MG TBL NOB 100 I</t>
  </si>
  <si>
    <t>TRIPLIXAM 10 MG/2,5 MG/10 MG</t>
  </si>
  <si>
    <t>POR TBL FLM 90</t>
  </si>
  <si>
    <t>TRIPLIXAM 10 MG/2,5 MG/5 MG</t>
  </si>
  <si>
    <t>TRITTICO AC 150</t>
  </si>
  <si>
    <t>TBL RET 60X150MG</t>
  </si>
  <si>
    <t>TRITTICO AC 75</t>
  </si>
  <si>
    <t>TBL RET 30X75MG</t>
  </si>
  <si>
    <t>TULIP 10 MG POTAHOVANÉ TABLETY</t>
  </si>
  <si>
    <t>POR TBL FLM 90X10MG</t>
  </si>
  <si>
    <t>TULIP 20 MG POTAHOVANÉ TABLETY</t>
  </si>
  <si>
    <t>POR TBL FLM 90X20MG</t>
  </si>
  <si>
    <t>VALDOXAN 25 MG</t>
  </si>
  <si>
    <t>POR TBL FLM 28X25MG</t>
  </si>
  <si>
    <t>VENLAFAXIN MYLAN 150 MG</t>
  </si>
  <si>
    <t>150MG CPS PRO 30</t>
  </si>
  <si>
    <t>VENLAFAXIN MYLAN 75 MG</t>
  </si>
  <si>
    <t>75MG CPS PRO 30</t>
  </si>
  <si>
    <t>ZOXON 4</t>
  </si>
  <si>
    <t>POR TBL NOB 90X4MG</t>
  </si>
  <si>
    <t>AMOKSIKLAV 1G</t>
  </si>
  <si>
    <t>TBL OBD 14X1GM</t>
  </si>
  <si>
    <t>ACIDUM FOLICUM LÉČIVA</t>
  </si>
  <si>
    <t>10MG TBL OBD 45</t>
  </si>
  <si>
    <t>POR TBL FLM 30X20MG</t>
  </si>
  <si>
    <t>AFLUDITEN 25 MG/ML</t>
  </si>
  <si>
    <t>INJ SOL 5X1ML/25MG</t>
  </si>
  <si>
    <t>AGAPURIN SR 400</t>
  </si>
  <si>
    <t>400MG TBL PRO 100</t>
  </si>
  <si>
    <t>AGEN 5</t>
  </si>
  <si>
    <t>POR TBL NOB 30X5MG</t>
  </si>
  <si>
    <t>ALGIFEN NEO</t>
  </si>
  <si>
    <t>POR GTT SOL 1X50ML</t>
  </si>
  <si>
    <t>AMESOS 10 MG/5 MG TABLETY</t>
  </si>
  <si>
    <t>POR TBL NOB 90</t>
  </si>
  <si>
    <t>AMISULPRID GENERICS</t>
  </si>
  <si>
    <t>50MG TBL NOB 30</t>
  </si>
  <si>
    <t>ANOPYRIN</t>
  </si>
  <si>
    <t>100MG TBL NOB 60(6X10)</t>
  </si>
  <si>
    <t>ARGOFAN</t>
  </si>
  <si>
    <t>150MG TBL PRO 30</t>
  </si>
  <si>
    <t>Artelac TripleAction 10ml</t>
  </si>
  <si>
    <t>ATENOLOL AL 25</t>
  </si>
  <si>
    <t>POR TBL NOB 30X25MG</t>
  </si>
  <si>
    <t>POR GRA SOL30SÁČKŮ</t>
  </si>
  <si>
    <t>AZARGA 10 MG/ML + 5 MG/ML</t>
  </si>
  <si>
    <t>BEPANTHEN PLUS</t>
  </si>
  <si>
    <t>50MG/G+5MG/G CRM 100G</t>
  </si>
  <si>
    <t>BERODUAL N</t>
  </si>
  <si>
    <t>INH SOL PSS 200DÁV</t>
  </si>
  <si>
    <t>BETALOC ZOK</t>
  </si>
  <si>
    <t>25MG TBL PRO 100</t>
  </si>
  <si>
    <t>100MG TBL PRO 100</t>
  </si>
  <si>
    <t>BIMICAN NEO</t>
  </si>
  <si>
    <t>0,3MG/ML OPH GTT SOL 1X3ML</t>
  </si>
  <si>
    <t>Biopron FORTE tob.60</t>
  </si>
  <si>
    <t>BISOPROLOL MYLAN</t>
  </si>
  <si>
    <t>10MG TBL FLM 30</t>
  </si>
  <si>
    <t>B-komplex cps.100 Generica</t>
  </si>
  <si>
    <t>BURONIL 25 MG</t>
  </si>
  <si>
    <t>POR TBL OBD 50X25MG</t>
  </si>
  <si>
    <t>CALCICHEW D3 LEMON 400 IU</t>
  </si>
  <si>
    <t>POR TBL MND 60</t>
  </si>
  <si>
    <t>CARDILAN</t>
  </si>
  <si>
    <t>TBL 100X175MG</t>
  </si>
  <si>
    <t>CITALEC 20 ZENTIVA</t>
  </si>
  <si>
    <t>20MG TBL FLM 30</t>
  </si>
  <si>
    <t>COAXIL</t>
  </si>
  <si>
    <t>TBL OBD 90X12.5MG</t>
  </si>
  <si>
    <t>CONDROSULF 800</t>
  </si>
  <si>
    <t>TBL OBD 30X800MG</t>
  </si>
  <si>
    <t>CONTROLOC 20 MG</t>
  </si>
  <si>
    <t>POR TBL ENT 28X20MG I</t>
  </si>
  <si>
    <t>DEXAMED</t>
  </si>
  <si>
    <t>INJ 10X2ML/8MG</t>
  </si>
  <si>
    <t>DICLOFENAC DUO PHARMASWISS</t>
  </si>
  <si>
    <t>75MG CPS RDR 30 I</t>
  </si>
  <si>
    <t>CRM 1X50GM/2.5GM</t>
  </si>
  <si>
    <t>DOLGIT GEL</t>
  </si>
  <si>
    <t>GEL 1X50GM</t>
  </si>
  <si>
    <t>DOLGIT KRÉM</t>
  </si>
  <si>
    <t>DRM CRM 1X150GM</t>
  </si>
  <si>
    <t>DOPEGYT</t>
  </si>
  <si>
    <t>TBL 50X250MG</t>
  </si>
  <si>
    <t>EBIXA 20 MG</t>
  </si>
  <si>
    <t>POR TBL FLM 28X20MG PP</t>
  </si>
  <si>
    <t>Espumisan cps.100x40mg-blistr</t>
  </si>
  <si>
    <t>0057585</t>
  </si>
  <si>
    <t>ESSENTIALE 300 mg</t>
  </si>
  <si>
    <t>POR CPS DUR 50</t>
  </si>
  <si>
    <t>EUCREAS 50 MG/1000 MG</t>
  </si>
  <si>
    <t>EUCREAS 50 MG/850 MG</t>
  </si>
  <si>
    <t>FLUANXOL DEPOT</t>
  </si>
  <si>
    <t>INJ 10X2ML/40MG</t>
  </si>
  <si>
    <t>INJ SOL 10X0.8ML</t>
  </si>
  <si>
    <t>FYZIOLOGICKÝ ROZTOK VIAFLO</t>
  </si>
  <si>
    <t>INF SOL 50X100ML</t>
  </si>
  <si>
    <t>GUAJACURAN</t>
  </si>
  <si>
    <t>DRG 30X200MG-BLISTR</t>
  </si>
  <si>
    <t>HELICID 10 ZENTIVA</t>
  </si>
  <si>
    <t>10MG CPS ETD 14 I</t>
  </si>
  <si>
    <t>HUMALOG KwikPen 200 JEDNOTEK/ML</t>
  </si>
  <si>
    <t>SDR INJ SOL 5X3ML</t>
  </si>
  <si>
    <t>HUMULIN R 100 M.J./ML</t>
  </si>
  <si>
    <t>INJ 1X10ML/1KU</t>
  </si>
  <si>
    <t>IMAZOL KRÉMPASTA</t>
  </si>
  <si>
    <t>10MG/G DRM PST 1X30G</t>
  </si>
  <si>
    <t>INDAPAMID STADA 1,5 MG</t>
  </si>
  <si>
    <t>POR TBL PRO 30X1.5MG</t>
  </si>
  <si>
    <t>INFADOLAN</t>
  </si>
  <si>
    <t>1600IU/G+300IU/G UNG 30G II</t>
  </si>
  <si>
    <t>KALIUM CHLORATUM LECIVA 7.5%</t>
  </si>
  <si>
    <t>INJ 5X10ML 7.5%</t>
  </si>
  <si>
    <t>50cps</t>
  </si>
  <si>
    <t>LAGOSA</t>
  </si>
  <si>
    <t>DRG 100X150MG</t>
  </si>
  <si>
    <t>LANZUL</t>
  </si>
  <si>
    <t>CPS 28X30MG</t>
  </si>
  <si>
    <t>LERIVON</t>
  </si>
  <si>
    <t>30MG TBL FLM 20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</si>
  <si>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</si>
  <si>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</si>
  <si>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</si>
  <si>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</si>
  <si>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</si>
  <si>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</si>
  <si>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LEVEMIR 100 U/ML (PENFILL)</t>
  </si>
  <si>
    <t>INJ SOL 5X3ML</t>
  </si>
  <si>
    <t>MAGNE B6</t>
  </si>
  <si>
    <t>DRG 50</t>
  </si>
  <si>
    <t>MAGNOSOLV</t>
  </si>
  <si>
    <t>365MG POR GRA SOL SCC 30</t>
  </si>
  <si>
    <t>MALTOFER FOL TABLETY</t>
  </si>
  <si>
    <t>POR TBL MND 30</t>
  </si>
  <si>
    <t>MILGAMMA N</t>
  </si>
  <si>
    <t>40/90/0,25MG CPS MOL 100</t>
  </si>
  <si>
    <t>30MG TBL FLM 30</t>
  </si>
  <si>
    <t>MOXOSTAD 0.3 MG</t>
  </si>
  <si>
    <t>POR TBL FLM30X0.3MG</t>
  </si>
  <si>
    <t>MOXOSTAD 0.4 MG</t>
  </si>
  <si>
    <t>POR TBL FLM30X0.4MG</t>
  </si>
  <si>
    <t>MUCOSOLVAN JUNIOR</t>
  </si>
  <si>
    <t>3MG/ML SIR 100ML</t>
  </si>
  <si>
    <t>NASIVIN 0,01%</t>
  </si>
  <si>
    <t>NAS GTT SOL 1X5ML</t>
  </si>
  <si>
    <t>NEBIVOLOL SANDOZ</t>
  </si>
  <si>
    <t>5MG TBL NOB 98</t>
  </si>
  <si>
    <t>NEURONTIN 100MG</t>
  </si>
  <si>
    <t>CPS 100X100MG</t>
  </si>
  <si>
    <t>NITRESAN 10 MG</t>
  </si>
  <si>
    <t>POR TBL NOB 30X10MG</t>
  </si>
  <si>
    <t>INJ 5X5ML/2500MG</t>
  </si>
  <si>
    <t>NOVORAPID PENFILL 100 U/ML</t>
  </si>
  <si>
    <t>OLANZAPIN ACTAVIS 10 MG</t>
  </si>
  <si>
    <t>POR TBL DIS 28X10MG II</t>
  </si>
  <si>
    <t>OMEPRAZOL STADA 20 MG</t>
  </si>
  <si>
    <t>POR CPS ETD 30X20MG</t>
  </si>
  <si>
    <t>OPHTHALMO-SEPTONEX</t>
  </si>
  <si>
    <t>OPH GTT SOL 1X10ML PLAST</t>
  </si>
  <si>
    <t>PICOPREP PRÁŠEK PRO PŘÍPRAVU PERORÁLNÍHO ROZTOKU</t>
  </si>
  <si>
    <t>POR PLV SOL 2</t>
  </si>
  <si>
    <t>PREDNI-POS</t>
  </si>
  <si>
    <t>PREGABALIN SANDOZ</t>
  </si>
  <si>
    <t>75MG CPS DUR 84</t>
  </si>
  <si>
    <t>RESTIGULIN 15 MG TABLETY</t>
  </si>
  <si>
    <t>POR TBL NOB 28X15MG</t>
  </si>
  <si>
    <t>RISPERDAL CONSTA 37,5 MG - psych. ambulance</t>
  </si>
  <si>
    <t>INJ PSU LQF 37.5MG ALARIS</t>
  </si>
  <si>
    <t>ROSEMIG SPRINTAB 50 MG</t>
  </si>
  <si>
    <t>POR TBL DIS 6X50MG</t>
  </si>
  <si>
    <t>ROSUMOP 10 MG</t>
  </si>
  <si>
    <t>ROSUMOP 20 MG</t>
  </si>
  <si>
    <t>ROSUMOP COMBI</t>
  </si>
  <si>
    <t>20MG/10MG TBL NOB 30</t>
  </si>
  <si>
    <t>RP UNG.ENTIZOL 1, LEN. AD 100G</t>
  </si>
  <si>
    <t>SORBIFER DURULES</t>
  </si>
  <si>
    <t>POR TBL FLM 100X100MG</t>
  </si>
  <si>
    <t>SPASMED 30 MG</t>
  </si>
  <si>
    <t>POR TBL FLM 50X30MG</t>
  </si>
  <si>
    <t>SUSTANON 250</t>
  </si>
  <si>
    <t>250MG/ML INJ SOL 1X1ML</t>
  </si>
  <si>
    <t>SYMBICORT TURBUHALER 200 MIKROGRAMŮ/ 6 MIKROGRAMŮ/</t>
  </si>
  <si>
    <t>INH PLV 1X120DÁV</t>
  </si>
  <si>
    <t>SYNJARDY 5 MG/1000 MG</t>
  </si>
  <si>
    <t>POR TBL FLM 180X5MG/1000MG</t>
  </si>
  <si>
    <t>TALCID</t>
  </si>
  <si>
    <t>CTB 20X500MG</t>
  </si>
  <si>
    <t>TEGRETOL CR 400</t>
  </si>
  <si>
    <t>TBL RET 30X400MG</t>
  </si>
  <si>
    <t>TELMISARTAN SANDOZ</t>
  </si>
  <si>
    <t>80MG TBL NOB 100</t>
  </si>
  <si>
    <t>TENAXUM</t>
  </si>
  <si>
    <t>TBL 30X1MG</t>
  </si>
  <si>
    <t>TEZEO 40 MG</t>
  </si>
  <si>
    <t>POR TBL NOB 28X40MG</t>
  </si>
  <si>
    <t>TEZEO HCT 40 MG/12,5 MG</t>
  </si>
  <si>
    <t>POR TBL NOB 28</t>
  </si>
  <si>
    <t>Thiamin Generica tbl.30</t>
  </si>
  <si>
    <t>Thiamin Generica tbl.60</t>
  </si>
  <si>
    <t>TOUJEO 300 JEDNOTEK/ML SOLOSTAR</t>
  </si>
  <si>
    <t>SDR INJ SOL 3X1.5ML</t>
  </si>
  <si>
    <t>TRITACE 2,5 MG</t>
  </si>
  <si>
    <t>POR TBL NOB 20X2.5MG</t>
  </si>
  <si>
    <t>TRITACE 5</t>
  </si>
  <si>
    <t>TBL 30X5MG</t>
  </si>
  <si>
    <t>TRITACE COMBI</t>
  </si>
  <si>
    <t>5MG/5MG CPS DUR 28</t>
  </si>
  <si>
    <t>TRITTICO PROLONG 300 MG TABLETY S PRODLOUŽENÝM UVO</t>
  </si>
  <si>
    <t>POR TBL PRO 30X300MG</t>
  </si>
  <si>
    <t>75MG CPS PRO 90</t>
  </si>
  <si>
    <t>VIRGAN</t>
  </si>
  <si>
    <t>1,5MG/G OPH GEL 1X5G II</t>
  </si>
  <si>
    <t>VIZIDOR DUO</t>
  </si>
  <si>
    <t>20MG/ML+5MG/ML OPH GTT SOL 1X5ML</t>
  </si>
  <si>
    <t>VOLTAREN FORTE</t>
  </si>
  <si>
    <t>2,32% GEL 50G</t>
  </si>
  <si>
    <t>2,32% GEL 100G</t>
  </si>
  <si>
    <t>20MG/G GEL 150G IIB</t>
  </si>
  <si>
    <t>WARFARIN PMCS 2 MG</t>
  </si>
  <si>
    <t>POR TBL NOB 100X2MG</t>
  </si>
  <si>
    <t>XANAX SR 2MG</t>
  </si>
  <si>
    <t>TBL RET 30X2MG</t>
  </si>
  <si>
    <t>ZELDOX 40MG</t>
  </si>
  <si>
    <t>CPS 30X40MG</t>
  </si>
  <si>
    <t>ZELDOX 80MG</t>
  </si>
  <si>
    <t>CPS 30X80MG</t>
  </si>
  <si>
    <t>ZOVIRAX 400 MG</t>
  </si>
  <si>
    <t>400MG TBL NOB 25</t>
  </si>
  <si>
    <t>ZYPREXA VELOTAB 5 MG</t>
  </si>
  <si>
    <t>POR TBL DIS 28X5MG</t>
  </si>
  <si>
    <t>NORMIX</t>
  </si>
  <si>
    <t>POR TBL FLM 28X200MG</t>
  </si>
  <si>
    <t>TOBREX LA</t>
  </si>
  <si>
    <t>3MG/ML OPH GTT SOL 1X5ML</t>
  </si>
  <si>
    <t>ANDROCUR DEPOT</t>
  </si>
  <si>
    <t>300MG INJ SOL 3X3ML</t>
  </si>
  <si>
    <t>CISORDINOL DEPOT(CLOPIXOL DEP.)</t>
  </si>
  <si>
    <t>INJ 10X1ML/200MG</t>
  </si>
  <si>
    <t>ECOLAV 0,9 NaCl 100 ml OPLACH</t>
  </si>
  <si>
    <t>100 ml</t>
  </si>
  <si>
    <t>ECOLAV Výplach očí 100ml</t>
  </si>
  <si>
    <t xml:space="preserve">RISPERDAL CONSTA 25 MG INJ. </t>
  </si>
  <si>
    <t>RISPERDAL CONSTA 50 MG - psych. ambulance</t>
  </si>
  <si>
    <t>INJ PSU LQF 50MG ALARIS</t>
  </si>
  <si>
    <t>XEPLION 100 MG</t>
  </si>
  <si>
    <t>INJ SUS PRO 1X100MG+2JEHLY</t>
  </si>
  <si>
    <t>Xeplion 150 mg inj</t>
  </si>
  <si>
    <t xml:space="preserve">Xeplion 75 mg inj. </t>
  </si>
  <si>
    <t>KL METHADON 0,5% 500g</t>
  </si>
  <si>
    <t>KL OBAL</t>
  </si>
  <si>
    <t>lékovky, kelímky</t>
  </si>
  <si>
    <t>KL SIGNATURY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</si>
  <si>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</si>
  <si>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</si>
  <si>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</si>
  <si>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</si>
  <si>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A02BC02 - PANTOPRAZOL</t>
  </si>
  <si>
    <t>A02BC03 - LANSOPRAZOL</t>
  </si>
  <si>
    <t>A10BA02 - METFORMIN</t>
  </si>
  <si>
    <t>B01AA03 - WARFARIN</t>
  </si>
  <si>
    <t>B01AB06 - NADROPARIN</t>
  </si>
  <si>
    <t>C02AC05 - MOXONIDIN</t>
  </si>
  <si>
    <t>C02CA04 - DOXAZOSIN</t>
  </si>
  <si>
    <t>C05BA01 - ORGANO-HEPARINOID</t>
  </si>
  <si>
    <t>C07AB02 - METOPROLOL</t>
  </si>
  <si>
    <t>C07AB03 - ATENOLOL</t>
  </si>
  <si>
    <t>C07AB07 - BISOPROLOL</t>
  </si>
  <si>
    <t>C07AB12 - NEBIVOLOL</t>
  </si>
  <si>
    <t>C08CA01 - AMLODIPIN</t>
  </si>
  <si>
    <t>C08CA08 - NITRENDIPIN</t>
  </si>
  <si>
    <t>C09AA04 - PERINDOPRIL</t>
  </si>
  <si>
    <t>C09AA05 - RAMIPRIL</t>
  </si>
  <si>
    <t>C09BB04 - PERINDOPRIL A AMLODIPIN</t>
  </si>
  <si>
    <t>C10AA05 - ATORVASTATIN</t>
  </si>
  <si>
    <t>J01MA02 - CIPROFLOXACIN</t>
  </si>
  <si>
    <t>J05AB01 - ACIKLOVIR</t>
  </si>
  <si>
    <t>N02AE01 - BUPRENORFIN</t>
  </si>
  <si>
    <t>N02BB02 - SODNÁ SŮL METAMIZOLU</t>
  </si>
  <si>
    <t>N02CC01 - SUMATRIPTAN</t>
  </si>
  <si>
    <t>N03AG01 - KYSELINA VALPROOVÁ</t>
  </si>
  <si>
    <t>N03AX09 - LAMOTRIGIN</t>
  </si>
  <si>
    <t>N03AX12 - GABAPENTIN</t>
  </si>
  <si>
    <t>N03AX16 - PREGABALIN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</si>
  <si>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</si>
  <si>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</si>
  <si>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</si>
  <si>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</si>
  <si>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</si>
  <si>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</si>
  <si>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</si>
  <si>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</si>
  <si>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</si>
  <si>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</si>
  <si>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</si>
  <si>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</si>
  <si>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</si>
  <si>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R03AC02 - SALBUTAMOL</t>
  </si>
  <si>
    <t>R06AE07 - CETIRIZIN</t>
  </si>
  <si>
    <t>R06AX27 - DESLORATADIN</t>
  </si>
  <si>
    <t>N05AX12 - ARIPIPRAZOL</t>
  </si>
  <si>
    <t>J05AX05 - INOSIN PRANOBEX</t>
  </si>
  <si>
    <t>R03AK07 - FORMOTEROL A BUDESONID</t>
  </si>
  <si>
    <t>A03FA07 - ITOPRIDUM</t>
  </si>
  <si>
    <t>J01CR02 - AMOXICILIN A  INHIBITOR BETA-LAKTAMASY</t>
  </si>
  <si>
    <t>A10AE05 - INSULIN DETEMIR</t>
  </si>
  <si>
    <t>A10AB05 - INSULIN ASPART</t>
  </si>
  <si>
    <t>H03AA01 - SODNÁ SŮL LEVOTHYROXINU</t>
  </si>
  <si>
    <t>V06XX - POTRAVINY PRO ZVLÁŠTNÍ LÉKAŘSKÉ ÚČELY (PZLÚ) (ČESKÁ ATC SKUP</t>
  </si>
  <si>
    <t>A03FA07</t>
  </si>
  <si>
    <t>237595</t>
  </si>
  <si>
    <t>A10BA02</t>
  </si>
  <si>
    <t>191922</t>
  </si>
  <si>
    <t>SIOFOR</t>
  </si>
  <si>
    <t>1000MG TBL FLM 60</t>
  </si>
  <si>
    <t>B01AB06</t>
  </si>
  <si>
    <t>213487</t>
  </si>
  <si>
    <t>9500IU/ML INJ SOL ISP 10X0,3ML</t>
  </si>
  <si>
    <t>213489</t>
  </si>
  <si>
    <t>9500IU/ML INJ SOL ISP 10X0,6ML</t>
  </si>
  <si>
    <t>C05BA01</t>
  </si>
  <si>
    <t>100311</t>
  </si>
  <si>
    <t>445MG/100G CRM 40G</t>
  </si>
  <si>
    <t>C07AB07</t>
  </si>
  <si>
    <t>233579</t>
  </si>
  <si>
    <t>C09BB04</t>
  </si>
  <si>
    <t>124129</t>
  </si>
  <si>
    <t>PRESTANCE</t>
  </si>
  <si>
    <t>10MG/10MG TBL NOB 30</t>
  </si>
  <si>
    <t>H03AA01</t>
  </si>
  <si>
    <t>187425</t>
  </si>
  <si>
    <t>LETROX</t>
  </si>
  <si>
    <t>50MCG TBL NOB 100</t>
  </si>
  <si>
    <t>243140</t>
  </si>
  <si>
    <t>EUTHYROX</t>
  </si>
  <si>
    <t>150MCG TBL NOB 100 II</t>
  </si>
  <si>
    <t>J01CR02</t>
  </si>
  <si>
    <t>85525</t>
  </si>
  <si>
    <t>AMOKSIKLAV 625 MG</t>
  </si>
  <si>
    <t>500MG/125MG TBL FLM 21</t>
  </si>
  <si>
    <t>J01MA02</t>
  </si>
  <si>
    <t>96039</t>
  </si>
  <si>
    <t>CIPRINOL</t>
  </si>
  <si>
    <t>500MG TBL FLM 10</t>
  </si>
  <si>
    <t>J05AX05</t>
  </si>
  <si>
    <t>107676</t>
  </si>
  <si>
    <t>500MG TBL NOB 50</t>
  </si>
  <si>
    <t>N02AE01</t>
  </si>
  <si>
    <t>42755</t>
  </si>
  <si>
    <t>TRANSTEC</t>
  </si>
  <si>
    <t>35MCG/H TDR EMP 5</t>
  </si>
  <si>
    <t>N02BB02</t>
  </si>
  <si>
    <t>55823</t>
  </si>
  <si>
    <t>7981</t>
  </si>
  <si>
    <t>500MG/ML INJ SOL 10X2ML</t>
  </si>
  <si>
    <t>N03AG01</t>
  </si>
  <si>
    <t>44997</t>
  </si>
  <si>
    <t>DEPAKINE CHRONO</t>
  </si>
  <si>
    <t>500MG TBL RET 100</t>
  </si>
  <si>
    <t>N03AX09</t>
  </si>
  <si>
    <t>237787</t>
  </si>
  <si>
    <t>100MG TBL NOB 42 I</t>
  </si>
  <si>
    <t>N05AH03</t>
  </si>
  <si>
    <t>234588</t>
  </si>
  <si>
    <t>10MG POR TBL DIS 28X1</t>
  </si>
  <si>
    <t>234620</t>
  </si>
  <si>
    <t>500752</t>
  </si>
  <si>
    <t>5MG TBL FLM 28</t>
  </si>
  <si>
    <t>500764</t>
  </si>
  <si>
    <t>10MG TBL FLM 28</t>
  </si>
  <si>
    <t>500873</t>
  </si>
  <si>
    <t>ZYPADHERA</t>
  </si>
  <si>
    <t>300MG INJ PLQ SUS PRO 1+1X3ML</t>
  </si>
  <si>
    <t>500874</t>
  </si>
  <si>
    <t>405MG INJ PLQ SUS PRO 1+1X3ML</t>
  </si>
  <si>
    <t>N05AL05</t>
  </si>
  <si>
    <t>58172</t>
  </si>
  <si>
    <t>SOLIAN</t>
  </si>
  <si>
    <t>200MG TBL NOB 30</t>
  </si>
  <si>
    <t>N05AX08</t>
  </si>
  <si>
    <t>172734</t>
  </si>
  <si>
    <t>RISPERIDON ACTAVIS</t>
  </si>
  <si>
    <t>2MG TBL FLM 60</t>
  </si>
  <si>
    <t>N05AX12</t>
  </si>
  <si>
    <t>211172</t>
  </si>
  <si>
    <t>RESTIGULIN</t>
  </si>
  <si>
    <t>10MG TBL NOB 28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</si>
  <si>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</si>
  <si>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</si>
  <si>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</si>
  <si>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</si>
  <si>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</si>
  <si>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</si>
  <si>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</si>
  <si>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</si>
  <si>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</si>
  <si>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</si>
  <si>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</si>
  <si>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</si>
  <si>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</si>
  <si>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</si>
  <si>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</si>
  <si>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</si>
  <si>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</si>
  <si>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187380</t>
  </si>
  <si>
    <t>20MG TBL FLM 28 I</t>
  </si>
  <si>
    <t>R03AC02</t>
  </si>
  <si>
    <t>231956</t>
  </si>
  <si>
    <t>237705</t>
  </si>
  <si>
    <t>R06AE07</t>
  </si>
  <si>
    <t>5496</t>
  </si>
  <si>
    <t>10MG TBL FLM 60</t>
  </si>
  <si>
    <t>V06XX</t>
  </si>
  <si>
    <t>217109</t>
  </si>
  <si>
    <t>33220</t>
  </si>
  <si>
    <t>POR SOL 1X225G</t>
  </si>
  <si>
    <t>33847</t>
  </si>
  <si>
    <t>33848</t>
  </si>
  <si>
    <t>33851</t>
  </si>
  <si>
    <t>33855</t>
  </si>
  <si>
    <t>NUTRIDRINK BALÍČEK 5 + 1</t>
  </si>
  <si>
    <t>208207</t>
  </si>
  <si>
    <t>850MG TBL FLM 60 II</t>
  </si>
  <si>
    <t>C02CA04</t>
  </si>
  <si>
    <t>107794</t>
  </si>
  <si>
    <t>ZOXON</t>
  </si>
  <si>
    <t>4MG TBL NOB 90</t>
  </si>
  <si>
    <t>C09AA04</t>
  </si>
  <si>
    <t>101227</t>
  </si>
  <si>
    <t>C10AA05</t>
  </si>
  <si>
    <t>50311</t>
  </si>
  <si>
    <t>TULIP</t>
  </si>
  <si>
    <t>10MG TBL FLM 90X1</t>
  </si>
  <si>
    <t>50318</t>
  </si>
  <si>
    <t>20MG TBL FLM 90X1</t>
  </si>
  <si>
    <t>5951</t>
  </si>
  <si>
    <t>875MG/125MG TBL FLM 14</t>
  </si>
  <si>
    <t>N03AX12</t>
  </si>
  <si>
    <t>84400</t>
  </si>
  <si>
    <t>NEURONTIN</t>
  </si>
  <si>
    <t>300MG CPS DUR 100</t>
  </si>
  <si>
    <t>N05AH04</t>
  </si>
  <si>
    <t>142865</t>
  </si>
  <si>
    <t>QUETIAPINE POLPHARMA</t>
  </si>
  <si>
    <t>25MG TBL FLM 30</t>
  </si>
  <si>
    <t>142866</t>
  </si>
  <si>
    <t>N05AL01</t>
  </si>
  <si>
    <t>54432</t>
  </si>
  <si>
    <t>PROSULPIN</t>
  </si>
  <si>
    <t>6618</t>
  </si>
  <si>
    <t>0,5MG TBL NOB 30</t>
  </si>
  <si>
    <t>N06AB05</t>
  </si>
  <si>
    <t>105888</t>
  </si>
  <si>
    <t>ARKETIS</t>
  </si>
  <si>
    <t>20MG TBL NOB 30</t>
  </si>
  <si>
    <t>187335</t>
  </si>
  <si>
    <t>10MG TBL FLM 98 I</t>
  </si>
  <si>
    <t>N06AX11</t>
  </si>
  <si>
    <t>105846</t>
  </si>
  <si>
    <t>MIRTAZAPIN ORION</t>
  </si>
  <si>
    <t>30MG POR TBL DIS 30</t>
  </si>
  <si>
    <t>235831</t>
  </si>
  <si>
    <t>N06AX16</t>
  </si>
  <si>
    <t>233698</t>
  </si>
  <si>
    <t>VENLAFAXIN MYLAN</t>
  </si>
  <si>
    <t>233727</t>
  </si>
  <si>
    <t>R06AX27</t>
  </si>
  <si>
    <t>178675</t>
  </si>
  <si>
    <t>JOVESTO</t>
  </si>
  <si>
    <t>5MG TBL FLM 90 I</t>
  </si>
  <si>
    <t>A02BC02</t>
  </si>
  <si>
    <t>214433</t>
  </si>
  <si>
    <t>CONTROLOC</t>
  </si>
  <si>
    <t>20MG TBL ENT 28 I</t>
  </si>
  <si>
    <t>A02BC03</t>
  </si>
  <si>
    <t>17121</t>
  </si>
  <si>
    <t>30MG CPS DUR 28</t>
  </si>
  <si>
    <t>A10AB05</t>
  </si>
  <si>
    <t>26789</t>
  </si>
  <si>
    <t>NOVORAPID PENFILL</t>
  </si>
  <si>
    <t>100U/ML INJ SOL 5X3ML</t>
  </si>
  <si>
    <t>A10AE05</t>
  </si>
  <si>
    <t>28148</t>
  </si>
  <si>
    <t>LEVEMIR PENFILL</t>
  </si>
  <si>
    <t>B01AA03</t>
  </si>
  <si>
    <t>192340</t>
  </si>
  <si>
    <t>WARFARIN PMCS</t>
  </si>
  <si>
    <t>2MG TBL NOB 100 I</t>
  </si>
  <si>
    <t>213485</t>
  </si>
  <si>
    <t>9500IU/ML INJ SOL ISP 10X0,8ML</t>
  </si>
  <si>
    <t>C02AC05</t>
  </si>
  <si>
    <t>16923</t>
  </si>
  <si>
    <t>MOXOSTAD</t>
  </si>
  <si>
    <t>0,3MG TBL FLM 30</t>
  </si>
  <si>
    <t>16932</t>
  </si>
  <si>
    <t>0,4MG TBL FLM 30</t>
  </si>
  <si>
    <t>C07AB02</t>
  </si>
  <si>
    <t>231689</t>
  </si>
  <si>
    <t>231696</t>
  </si>
  <si>
    <t>C07AB03</t>
  </si>
  <si>
    <t>58659</t>
  </si>
  <si>
    <t>ATENOLOL AL</t>
  </si>
  <si>
    <t>25MG TBL NOB 30</t>
  </si>
  <si>
    <t>233600</t>
  </si>
  <si>
    <t>C07AB12</t>
  </si>
  <si>
    <t>112579</t>
  </si>
  <si>
    <t>C08CA01</t>
  </si>
  <si>
    <t>2945</t>
  </si>
  <si>
    <t>AGEN</t>
  </si>
  <si>
    <t>5MG TBL NOB 30</t>
  </si>
  <si>
    <t>C08CA08</t>
  </si>
  <si>
    <t>111898</t>
  </si>
  <si>
    <t>NITRESAN</t>
  </si>
  <si>
    <t>10MG TBL NOB 30</t>
  </si>
  <si>
    <t>C09AA05</t>
  </si>
  <si>
    <t>56976</t>
  </si>
  <si>
    <t>TRITACE</t>
  </si>
  <si>
    <t>2,5MG TBL NOB 20</t>
  </si>
  <si>
    <t>56981</t>
  </si>
  <si>
    <t>50309</t>
  </si>
  <si>
    <t>10MG TBL FLM 30X1</t>
  </si>
  <si>
    <t>169714</t>
  </si>
  <si>
    <t>125MCG TBL NOB 100</t>
  </si>
  <si>
    <t>184245</t>
  </si>
  <si>
    <t>75MCG TBL NOB 100</t>
  </si>
  <si>
    <t>187427</t>
  </si>
  <si>
    <t>100MCG TBL NOB 100</t>
  </si>
  <si>
    <t>J05AB01</t>
  </si>
  <si>
    <t>242527</t>
  </si>
  <si>
    <t>ZOVIRAX</t>
  </si>
  <si>
    <t>55824</t>
  </si>
  <si>
    <t>500MG/ML INJ SOL 5X5ML</t>
  </si>
  <si>
    <t>N02CC01</t>
  </si>
  <si>
    <t>237909</t>
  </si>
  <si>
    <t>ROSEMIG SPRINTAB</t>
  </si>
  <si>
    <t>50MG TBL SUS 6 II</t>
  </si>
  <si>
    <t>84398</t>
  </si>
  <si>
    <t>100MG CPS DUR 100</t>
  </si>
  <si>
    <t>N03AX16</t>
  </si>
  <si>
    <t>210546</t>
  </si>
  <si>
    <t>N05AE04</t>
  </si>
  <si>
    <t>44637</t>
  </si>
  <si>
    <t>ZELDOX</t>
  </si>
  <si>
    <t>40MG CPS DUR 30</t>
  </si>
  <si>
    <t>44645</t>
  </si>
  <si>
    <t>80MG CPS DUR 30</t>
  </si>
  <si>
    <t>124023</t>
  </si>
  <si>
    <t>OLANZAPIN ACTAVIS</t>
  </si>
  <si>
    <t>10MG POR TBL DIS 28 II</t>
  </si>
  <si>
    <t>233503</t>
  </si>
  <si>
    <t>211169</t>
  </si>
  <si>
    <t>15MG TBL NOB 28</t>
  </si>
  <si>
    <t>83101</t>
  </si>
  <si>
    <t>XANAX SR</t>
  </si>
  <si>
    <t>2MG TBL PRO 30</t>
  </si>
  <si>
    <t>233735</t>
  </si>
  <si>
    <t>246028</t>
  </si>
  <si>
    <t>150MG TBL PRO 30(2X15)</t>
  </si>
  <si>
    <t>R03AK07</t>
  </si>
  <si>
    <t>180087</t>
  </si>
  <si>
    <t>SYMBICORT TURBUHALER</t>
  </si>
  <si>
    <t>160MCG/4,5MCG INH PLV 1X120DÁV</t>
  </si>
  <si>
    <t>66030</t>
  </si>
  <si>
    <t>Přehled plnění pozitivního listu - spotřeba léčivých přípravků - orientační přehled</t>
  </si>
  <si>
    <t>18 - PSY: Klinika psychiatrie</t>
  </si>
  <si>
    <t>1823 - PSY: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</si>
  <si>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</si>
  <si>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</si>
  <si>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</si>
  <si>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</si>
  <si>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</si>
  <si>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</si>
  <si>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</si>
  <si>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</si>
  <si>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</si>
  <si>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</si>
  <si>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</si>
  <si>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</si>
  <si>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</si>
  <si>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</si>
  <si>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</si>
  <si>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</si>
  <si>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Boček Jonáš</t>
  </si>
  <si>
    <t>Bundárová Lucie</t>
  </si>
  <si>
    <t>Grambal Aleš</t>
  </si>
  <si>
    <t>Kantor Kryštof</t>
  </si>
  <si>
    <t>Kilián Tomáš</t>
  </si>
  <si>
    <t>Kolek Antonín</t>
  </si>
  <si>
    <t>Končelíková Dana</t>
  </si>
  <si>
    <t>Látalová Klára</t>
  </si>
  <si>
    <t>Matějková Sandra</t>
  </si>
  <si>
    <t>Minaříková Kamila</t>
  </si>
  <si>
    <t>Nesnídal Vlastimil</t>
  </si>
  <si>
    <t>Šmoldasová Jarmila</t>
  </si>
  <si>
    <t>Vaněk Jakub</t>
  </si>
  <si>
    <t>Vrbová Kristýna</t>
  </si>
  <si>
    <t>Zmeková Jana</t>
  </si>
  <si>
    <t>ACEBUTOLOL</t>
  </si>
  <si>
    <t>75939</t>
  </si>
  <si>
    <t>ACECOR</t>
  </si>
  <si>
    <t>400MG TBL FLM 30</t>
  </si>
  <si>
    <t>ALPRAZOLAM</t>
  </si>
  <si>
    <t>CITALOPRAM</t>
  </si>
  <si>
    <t>132523</t>
  </si>
  <si>
    <t>CITALEC</t>
  </si>
  <si>
    <t>MIRTAZAPIN</t>
  </si>
  <si>
    <t>107641</t>
  </si>
  <si>
    <t>146071</t>
  </si>
  <si>
    <t>OLANZAPIN</t>
  </si>
  <si>
    <t>201204</t>
  </si>
  <si>
    <t>5MG POR TBL DIS 28</t>
  </si>
  <si>
    <t>HOŘČÍK (KOMBINACE RŮZNÝCH SOLÍ)</t>
  </si>
  <si>
    <t>215978</t>
  </si>
  <si>
    <t>90959</t>
  </si>
  <si>
    <t>XANAX</t>
  </si>
  <si>
    <t>ESCITALOPRAM</t>
  </si>
  <si>
    <t>HYDROCHLOROTHIAZID</t>
  </si>
  <si>
    <t>168</t>
  </si>
  <si>
    <t>HYDROCHLOROTHIAZID LÉČIVA</t>
  </si>
  <si>
    <t>25MG TBL NOB 20</t>
  </si>
  <si>
    <t>LEVONORGESTREL A ETHINYLESTRADIOL</t>
  </si>
  <si>
    <t>173277</t>
  </si>
  <si>
    <t>ASUMATE</t>
  </si>
  <si>
    <t>0,1MG/0,02MG TBL FLM 3X(21+7)</t>
  </si>
  <si>
    <t>PREGABALIN</t>
  </si>
  <si>
    <t>28213</t>
  </si>
  <si>
    <t>LYRICA</t>
  </si>
  <si>
    <t>50MG CPS DUR 56</t>
  </si>
  <si>
    <t>210526</t>
  </si>
  <si>
    <t>25MG CPS DUR 56</t>
  </si>
  <si>
    <t>SALBUTAMOL</t>
  </si>
  <si>
    <t>31934</t>
  </si>
  <si>
    <t>SERTRALIN</t>
  </si>
  <si>
    <t>23882</t>
  </si>
  <si>
    <t>SERTRALIN ACTAVIS</t>
  </si>
  <si>
    <t>100MG TBL FLM 30</t>
  </si>
  <si>
    <t>TELMISARTAN</t>
  </si>
  <si>
    <t>158198</t>
  </si>
  <si>
    <t>VENLAFAXIN</t>
  </si>
  <si>
    <t>ZOLPIDEM</t>
  </si>
  <si>
    <t>233360</t>
  </si>
  <si>
    <t>10MG TBL FLM 20</t>
  </si>
  <si>
    <t>SALMETEROL A FLUTIKASON</t>
  </si>
  <si>
    <t>122304</t>
  </si>
  <si>
    <t>SERETIDE DISKUS</t>
  </si>
  <si>
    <t>50MCG/250MCG INH PLV DOS 3X60DÁV</t>
  </si>
  <si>
    <t>TOPIRAMÁT</t>
  </si>
  <si>
    <t>15834</t>
  </si>
  <si>
    <t>TOPAMAX</t>
  </si>
  <si>
    <t>25MG TBL FLM 28</t>
  </si>
  <si>
    <t>VORTIOXETIN</t>
  </si>
  <si>
    <t>194726</t>
  </si>
  <si>
    <t>BRINTELLIX</t>
  </si>
  <si>
    <t>TRAMADOL A PARACETAMOL</t>
  </si>
  <si>
    <t>201609</t>
  </si>
  <si>
    <t>ZALDIAR</t>
  </si>
  <si>
    <t>37,5MG/325MG TBL FLM 30X1</t>
  </si>
  <si>
    <t>AGOMELATIN</t>
  </si>
  <si>
    <t>500578</t>
  </si>
  <si>
    <t>VALDOXAN</t>
  </si>
  <si>
    <t>500581</t>
  </si>
  <si>
    <t>25MG TBL FLM 84</t>
  </si>
  <si>
    <t>86656</t>
  </si>
  <si>
    <t>1MG TBL NOB 30</t>
  </si>
  <si>
    <t>90957</t>
  </si>
  <si>
    <t>96977</t>
  </si>
  <si>
    <t>AMISULPRID</t>
  </si>
  <si>
    <t>107953</t>
  </si>
  <si>
    <t>DENIBAN</t>
  </si>
  <si>
    <t>50MG TBL NOB 60</t>
  </si>
  <si>
    <t>44324</t>
  </si>
  <si>
    <t>200MG TBL NOB 150</t>
  </si>
  <si>
    <t>197885</t>
  </si>
  <si>
    <t>50MG TBL NOB 90</t>
  </si>
  <si>
    <t>AMITRIPTYLIN</t>
  </si>
  <si>
    <t>87167</t>
  </si>
  <si>
    <t>AMITRIPTYLIN-SLOVAKOFARMA</t>
  </si>
  <si>
    <t>25MG TBL FLM 50</t>
  </si>
  <si>
    <t>ARIPIPRAZOL</t>
  </si>
  <si>
    <t>28167</t>
  </si>
  <si>
    <t>ABILIFY</t>
  </si>
  <si>
    <t>15MG TBL NOB 28X1</t>
  </si>
  <si>
    <t>210789</t>
  </si>
  <si>
    <t>ARIPIPRAZOL MYLAN PHARMA</t>
  </si>
  <si>
    <t>210792</t>
  </si>
  <si>
    <t>28164</t>
  </si>
  <si>
    <t>10MG TBL NOB 56X1</t>
  </si>
  <si>
    <t>ATOMOXETIN</t>
  </si>
  <si>
    <t>23870</t>
  </si>
  <si>
    <t>STRATTERA</t>
  </si>
  <si>
    <t>40MG CPS DUR 28</t>
  </si>
  <si>
    <t>BIPERIDEN</t>
  </si>
  <si>
    <t>21887</t>
  </si>
  <si>
    <t>2MG TBL NOB 50</t>
  </si>
  <si>
    <t>BROMAZEPAM</t>
  </si>
  <si>
    <t>88217</t>
  </si>
  <si>
    <t>LEXAURIN</t>
  </si>
  <si>
    <t>1,5MG TBL NOB 30</t>
  </si>
  <si>
    <t>88219</t>
  </si>
  <si>
    <t>3MG TBL NOB 30</t>
  </si>
  <si>
    <t>BUPRENORFIN, KOMBINACE</t>
  </si>
  <si>
    <t>27903</t>
  </si>
  <si>
    <t>SUBOXONE</t>
  </si>
  <si>
    <t>8MG/2MG SLG TBL NOB 7</t>
  </si>
  <si>
    <t>BUPROPION</t>
  </si>
  <si>
    <t>239534</t>
  </si>
  <si>
    <t>CINOLAZEPAM</t>
  </si>
  <si>
    <t>162696</t>
  </si>
  <si>
    <t>GERODORM</t>
  </si>
  <si>
    <t>40MG TBL NOB 30</t>
  </si>
  <si>
    <t>132524</t>
  </si>
  <si>
    <t>20MG TBL FLM 60</t>
  </si>
  <si>
    <t>132802</t>
  </si>
  <si>
    <t>45560</t>
  </si>
  <si>
    <t>SEROPRAM</t>
  </si>
  <si>
    <t>40MG/ML POR GTT SOL 15ML</t>
  </si>
  <si>
    <t>230409</t>
  </si>
  <si>
    <t>230415</t>
  </si>
  <si>
    <t>164751</t>
  </si>
  <si>
    <t>PRAM</t>
  </si>
  <si>
    <t>20MG TBL FLM 28</t>
  </si>
  <si>
    <t>DIAZEPAM</t>
  </si>
  <si>
    <t>230422</t>
  </si>
  <si>
    <t>5MG TBL NOB 20(2X10)</t>
  </si>
  <si>
    <t>230420</t>
  </si>
  <si>
    <t>10MG TBL NOB 20(2X10)</t>
  </si>
  <si>
    <t>221073</t>
  </si>
  <si>
    <t>5MG TBL NOB 20</t>
  </si>
  <si>
    <t>221074</t>
  </si>
  <si>
    <t>10MG TBL NOB 20</t>
  </si>
  <si>
    <t>230421</t>
  </si>
  <si>
    <t>DIKLOFENAK</t>
  </si>
  <si>
    <t>75632</t>
  </si>
  <si>
    <t>DICLOFENAC AL RETARD</t>
  </si>
  <si>
    <t>100MG TBL PRO 50</t>
  </si>
  <si>
    <t>DONEPEZIL</t>
  </si>
  <si>
    <t>119509</t>
  </si>
  <si>
    <t>ARICEPT</t>
  </si>
  <si>
    <t>10MG TBL FLM 98</t>
  </si>
  <si>
    <t>231020</t>
  </si>
  <si>
    <t>DONEPEZIL MYLAN</t>
  </si>
  <si>
    <t>148748</t>
  </si>
  <si>
    <t>10MG POR TBL DIS 28</t>
  </si>
  <si>
    <t>231024</t>
  </si>
  <si>
    <t>10MG TBL FLM 84</t>
  </si>
  <si>
    <t>231022</t>
  </si>
  <si>
    <t>10MG TBL FLM 56</t>
  </si>
  <si>
    <t>DOSULEPIN</t>
  </si>
  <si>
    <t>4207</t>
  </si>
  <si>
    <t>PROTHIADEN</t>
  </si>
  <si>
    <t>25MG TBL OBD 30</t>
  </si>
  <si>
    <t>77047</t>
  </si>
  <si>
    <t>75MG TBL FLM 30</t>
  </si>
  <si>
    <t>DULOXETIN</t>
  </si>
  <si>
    <t>28389</t>
  </si>
  <si>
    <t>CYMBALTA</t>
  </si>
  <si>
    <t>60MG CPS ETD 28</t>
  </si>
  <si>
    <t>123264</t>
  </si>
  <si>
    <t>CIPRALEX</t>
  </si>
  <si>
    <t>20MG/ML POR GTT SOL 1X15ML</t>
  </si>
  <si>
    <t>125183</t>
  </si>
  <si>
    <t>10MG TBL FLM 56 I</t>
  </si>
  <si>
    <t>134502</t>
  </si>
  <si>
    <t>ELICEA</t>
  </si>
  <si>
    <t>135928</t>
  </si>
  <si>
    <t>ESOPREX</t>
  </si>
  <si>
    <t>20132</t>
  </si>
  <si>
    <t>135002</t>
  </si>
  <si>
    <t>134508</t>
  </si>
  <si>
    <t>176961</t>
  </si>
  <si>
    <t>10MG TBL FLM 100 II</t>
  </si>
  <si>
    <t>134505</t>
  </si>
  <si>
    <t>134513</t>
  </si>
  <si>
    <t>234823</t>
  </si>
  <si>
    <t>ESCITALOPRAM MYLAN</t>
  </si>
  <si>
    <t>185581</t>
  </si>
  <si>
    <t>ESOPREX OROTAB</t>
  </si>
  <si>
    <t>10MG POR TBL DIS 30</t>
  </si>
  <si>
    <t>240856</t>
  </si>
  <si>
    <t>20MG TBL FLM 100</t>
  </si>
  <si>
    <t>187350</t>
  </si>
  <si>
    <t>134503</t>
  </si>
  <si>
    <t>135003</t>
  </si>
  <si>
    <t>241589</t>
  </si>
  <si>
    <t>ESCITALOPRAM ACCORD</t>
  </si>
  <si>
    <t>FLUOXETIN</t>
  </si>
  <si>
    <t>32738</t>
  </si>
  <si>
    <t>FLUZAK</t>
  </si>
  <si>
    <t>98791</t>
  </si>
  <si>
    <t>DEPREX</t>
  </si>
  <si>
    <t>161631</t>
  </si>
  <si>
    <t>FLUOXETINE VITABALANS</t>
  </si>
  <si>
    <t>FLUVOXAMIN</t>
  </si>
  <si>
    <t>215479</t>
  </si>
  <si>
    <t>FEVARIN</t>
  </si>
  <si>
    <t>50MG TBL FLM 30</t>
  </si>
  <si>
    <t>215481</t>
  </si>
  <si>
    <t>GABAPENTIN</t>
  </si>
  <si>
    <t>2537</t>
  </si>
  <si>
    <t>HALOPERIDOL-RICHTER</t>
  </si>
  <si>
    <t>1,5MG TBL NOB 50</t>
  </si>
  <si>
    <t>HYDROXYZIN</t>
  </si>
  <si>
    <t>85060</t>
  </si>
  <si>
    <t>25MG TBL FLM 25</t>
  </si>
  <si>
    <t>CHLORPROTIXEN</t>
  </si>
  <si>
    <t>75428</t>
  </si>
  <si>
    <t>CHLORPROTHIXEN LÉČIVA</t>
  </si>
  <si>
    <t>75433</t>
  </si>
  <si>
    <t>Jiná</t>
  </si>
  <si>
    <t>201250</t>
  </si>
  <si>
    <t>Jiný</t>
  </si>
  <si>
    <t>KARBAMAZEPIN</t>
  </si>
  <si>
    <t>16444</t>
  </si>
  <si>
    <t>TEGRETOL CR</t>
  </si>
  <si>
    <t>200MG TBL PRO 50</t>
  </si>
  <si>
    <t>3417</t>
  </si>
  <si>
    <t>BISTON</t>
  </si>
  <si>
    <t>200MG TBL NOB 50</t>
  </si>
  <si>
    <t>KLOMIPRAMIN</t>
  </si>
  <si>
    <t>16028</t>
  </si>
  <si>
    <t>ANAFRANIL SR</t>
  </si>
  <si>
    <t>75MG TBL RET 20</t>
  </si>
  <si>
    <t>KLONAZEPAM</t>
  </si>
  <si>
    <t>14957</t>
  </si>
  <si>
    <t>RIVOTRIL</t>
  </si>
  <si>
    <t>0,5MG TBL NOB 50</t>
  </si>
  <si>
    <t>14958</t>
  </si>
  <si>
    <t>2MG TBL NOB 30</t>
  </si>
  <si>
    <t>KLOZAPIN</t>
  </si>
  <si>
    <t>42825</t>
  </si>
  <si>
    <t>CLOZAPIN DESITIN</t>
  </si>
  <si>
    <t>100MG TBL NOB 30</t>
  </si>
  <si>
    <t>42824</t>
  </si>
  <si>
    <t>218863</t>
  </si>
  <si>
    <t>218343</t>
  </si>
  <si>
    <t>218341</t>
  </si>
  <si>
    <t>KVETIAPIN</t>
  </si>
  <si>
    <t>174759</t>
  </si>
  <si>
    <t>QUETIAPIN TEVA RETARD</t>
  </si>
  <si>
    <t>300MG TBL PRO 60</t>
  </si>
  <si>
    <t>136322</t>
  </si>
  <si>
    <t>146009</t>
  </si>
  <si>
    <t>204383</t>
  </si>
  <si>
    <t>400MG TBL PRO 60</t>
  </si>
  <si>
    <t>204363</t>
  </si>
  <si>
    <t>200MG TBL PRO 60</t>
  </si>
  <si>
    <t>174762</t>
  </si>
  <si>
    <t>230788</t>
  </si>
  <si>
    <t>230759</t>
  </si>
  <si>
    <t>230789</t>
  </si>
  <si>
    <t>204381</t>
  </si>
  <si>
    <t>400MG TBL PRO 30</t>
  </si>
  <si>
    <t>136324</t>
  </si>
  <si>
    <t>25MG TBL FLM 56</t>
  </si>
  <si>
    <t>204361</t>
  </si>
  <si>
    <t>200MG TBL PRO 30</t>
  </si>
  <si>
    <t>224853</t>
  </si>
  <si>
    <t>KETILEPT</t>
  </si>
  <si>
    <t>25MG TBL FLM 90</t>
  </si>
  <si>
    <t>230761</t>
  </si>
  <si>
    <t>230856</t>
  </si>
  <si>
    <t>176128</t>
  </si>
  <si>
    <t>HEDONIN</t>
  </si>
  <si>
    <t>25MG TBL FLM 60</t>
  </si>
  <si>
    <t>205782</t>
  </si>
  <si>
    <t>KVENTIAX PROLONG</t>
  </si>
  <si>
    <t>242424</t>
  </si>
  <si>
    <t>QUETIAPINE ACCORD</t>
  </si>
  <si>
    <t>KYSELINA VALPROOVÁ</t>
  </si>
  <si>
    <t>92034</t>
  </si>
  <si>
    <t>300MG TBL RET 100</t>
  </si>
  <si>
    <t>24426</t>
  </si>
  <si>
    <t>VALPROAT CHRONO SANDOZ</t>
  </si>
  <si>
    <t>500MG TBL PRO 90</t>
  </si>
  <si>
    <t>LAMOTRIGIN</t>
  </si>
  <si>
    <t>151057</t>
  </si>
  <si>
    <t>100MG TBL NOB 98</t>
  </si>
  <si>
    <t>17139</t>
  </si>
  <si>
    <t>50MG TBL NOB 42</t>
  </si>
  <si>
    <t>124841</t>
  </si>
  <si>
    <t>LAMOTRIX</t>
  </si>
  <si>
    <t>100MG TBL NOB 100</t>
  </si>
  <si>
    <t>246420</t>
  </si>
  <si>
    <t>50MG TBL NOB 42 II</t>
  </si>
  <si>
    <t>LEVOMEPROMAZIN</t>
  </si>
  <si>
    <t>2429</t>
  </si>
  <si>
    <t>LITHIUM</t>
  </si>
  <si>
    <t>2481</t>
  </si>
  <si>
    <t>207946</t>
  </si>
  <si>
    <t>MELPERON</t>
  </si>
  <si>
    <t>199466</t>
  </si>
  <si>
    <t>BURONIL</t>
  </si>
  <si>
    <t>MEMANTIN</t>
  </si>
  <si>
    <t>26502</t>
  </si>
  <si>
    <t>EBIXA</t>
  </si>
  <si>
    <t>29475</t>
  </si>
  <si>
    <t>20MG TBL FLM 98 I</t>
  </si>
  <si>
    <t>194620</t>
  </si>
  <si>
    <t>MEMANTINE ACCORD</t>
  </si>
  <si>
    <t>105844</t>
  </si>
  <si>
    <t>15MG POR TBL DIS 30</t>
  </si>
  <si>
    <t>107639</t>
  </si>
  <si>
    <t>17685</t>
  </si>
  <si>
    <t>MIRZATEN</t>
  </si>
  <si>
    <t>127778</t>
  </si>
  <si>
    <t>MIRZATEN ORO TAB</t>
  </si>
  <si>
    <t>127760</t>
  </si>
  <si>
    <t>146079</t>
  </si>
  <si>
    <t>107643</t>
  </si>
  <si>
    <t>NIMESULID</t>
  </si>
  <si>
    <t>12895</t>
  </si>
  <si>
    <t>100MG POR GRA SUS 30 I</t>
  </si>
  <si>
    <t>25918</t>
  </si>
  <si>
    <t>ZYPREXA VELOTAB</t>
  </si>
  <si>
    <t>25919</t>
  </si>
  <si>
    <t>25925</t>
  </si>
  <si>
    <t>ZYPREXA</t>
  </si>
  <si>
    <t>25931</t>
  </si>
  <si>
    <t>201236</t>
  </si>
  <si>
    <t>176989</t>
  </si>
  <si>
    <t>NYKOB</t>
  </si>
  <si>
    <t>5MG TBL FLM 56</t>
  </si>
  <si>
    <t>176994</t>
  </si>
  <si>
    <t>201215</t>
  </si>
  <si>
    <t>201247</t>
  </si>
  <si>
    <t>124003</t>
  </si>
  <si>
    <t>5MG POR TBL DIS 28 I</t>
  </si>
  <si>
    <t>124011</t>
  </si>
  <si>
    <t>5MG POR TBL DIS 56 II</t>
  </si>
  <si>
    <t>124025</t>
  </si>
  <si>
    <t>10MG POR TBL DIS 56 II</t>
  </si>
  <si>
    <t>167690</t>
  </si>
  <si>
    <t>OLANZAPIN APOTEX</t>
  </si>
  <si>
    <t>167696</t>
  </si>
  <si>
    <t>167699</t>
  </si>
  <si>
    <t>10MG POR TBL DIS 56</t>
  </si>
  <si>
    <t>10MG POR TBL DIS 56X1</t>
  </si>
  <si>
    <t>OXAZEPAM</t>
  </si>
  <si>
    <t>1940</t>
  </si>
  <si>
    <t>OXAZEPAM LÉČIVA</t>
  </si>
  <si>
    <t>PALIPERIDON</t>
  </si>
  <si>
    <t>28966</t>
  </si>
  <si>
    <t>INVEGA</t>
  </si>
  <si>
    <t>6MG TBL PRO 49 III</t>
  </si>
  <si>
    <t>PAROXETIN</t>
  </si>
  <si>
    <t>107847</t>
  </si>
  <si>
    <t>APO-PAROX</t>
  </si>
  <si>
    <t>107848</t>
  </si>
  <si>
    <t>30805</t>
  </si>
  <si>
    <t>REMOOD</t>
  </si>
  <si>
    <t>150995</t>
  </si>
  <si>
    <t>PAROXETIN +PHARMA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</si>
  <si>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</si>
  <si>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</si>
  <si>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</si>
  <si>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</si>
  <si>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</si>
  <si>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</si>
  <si>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</si>
  <si>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</si>
  <si>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28217</t>
  </si>
  <si>
    <t>75MG CPS DUR 56</t>
  </si>
  <si>
    <t>28223</t>
  </si>
  <si>
    <t>150MG CPS DUR 56</t>
  </si>
  <si>
    <t>27113</t>
  </si>
  <si>
    <t>150MG CPS DUR 112(2X56)</t>
  </si>
  <si>
    <t>27111</t>
  </si>
  <si>
    <t>75MG CPS DUR 112(2X56)</t>
  </si>
  <si>
    <t>210570</t>
  </si>
  <si>
    <t>150MG CPS DUR 84</t>
  </si>
  <si>
    <t>186841</t>
  </si>
  <si>
    <t>PREGABALIN ACCORD</t>
  </si>
  <si>
    <t>173157</t>
  </si>
  <si>
    <t>PREGABALIN STADA ARZNEIMITTEL AG</t>
  </si>
  <si>
    <t>245179</t>
  </si>
  <si>
    <t>PREGABALIN APOTEX</t>
  </si>
  <si>
    <t>PROMETHAZIN</t>
  </si>
  <si>
    <t>207692</t>
  </si>
  <si>
    <t>RISPERIDON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</si>
  <si>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</si>
  <si>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</si>
  <si>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</si>
  <si>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</si>
  <si>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</si>
  <si>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</si>
  <si>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</si>
  <si>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46965</t>
  </si>
  <si>
    <t>RISPERDAL</t>
  </si>
  <si>
    <t>1MG TBL FLM 60</t>
  </si>
  <si>
    <t>197227</t>
  </si>
  <si>
    <t>RISPERIDON FARMAX</t>
  </si>
  <si>
    <t>197637</t>
  </si>
  <si>
    <t>3MG TBL FLM 60</t>
  </si>
  <si>
    <t>197231</t>
  </si>
  <si>
    <t>197230</t>
  </si>
  <si>
    <t>2MG TBL FLM 20</t>
  </si>
  <si>
    <t>137465</t>
  </si>
  <si>
    <t>RISPERIDON VIPHARM</t>
  </si>
  <si>
    <t>1MG TBL FLM 20</t>
  </si>
  <si>
    <t>46966</t>
  </si>
  <si>
    <t>146917</t>
  </si>
  <si>
    <t>50MG TBL FLM 100</t>
  </si>
  <si>
    <t>31866</t>
  </si>
  <si>
    <t>ASENTRA</t>
  </si>
  <si>
    <t>195942</t>
  </si>
  <si>
    <t>SERTRALIN APOTEX</t>
  </si>
  <si>
    <t>195939</t>
  </si>
  <si>
    <t>162877</t>
  </si>
  <si>
    <t>SERTIVAN</t>
  </si>
  <si>
    <t>23894</t>
  </si>
  <si>
    <t>SULPIRID</t>
  </si>
  <si>
    <t>11468</t>
  </si>
  <si>
    <t>47535</t>
  </si>
  <si>
    <t>DOGMATIL</t>
  </si>
  <si>
    <t>50MG CPS DUR 30</t>
  </si>
  <si>
    <t>TIANEPTIN</t>
  </si>
  <si>
    <t>14808</t>
  </si>
  <si>
    <t>12,5MG TBL OBD 90</t>
  </si>
  <si>
    <t>TIAPRID</t>
  </si>
  <si>
    <t>48578</t>
  </si>
  <si>
    <t>100MG TBL NOB 50</t>
  </si>
  <si>
    <t>TOLPERISON</t>
  </si>
  <si>
    <t>57525</t>
  </si>
  <si>
    <t>MYDOCALM</t>
  </si>
  <si>
    <t>150MG TBL FLM 30</t>
  </si>
  <si>
    <t>TRAZODON</t>
  </si>
  <si>
    <t>46444</t>
  </si>
  <si>
    <t>TRITTICO AC</t>
  </si>
  <si>
    <t>150MG TBL RET 60</t>
  </si>
  <si>
    <t>54094</t>
  </si>
  <si>
    <t>75MG TBL RET 30</t>
  </si>
  <si>
    <t>188157</t>
  </si>
  <si>
    <t>TRITTICO PROLONG</t>
  </si>
  <si>
    <t>150MG TBL PRO 14</t>
  </si>
  <si>
    <t>23815</t>
  </si>
  <si>
    <t>VELAXIN</t>
  </si>
  <si>
    <t>50MG TBL NOB 60(6X10)</t>
  </si>
  <si>
    <t>24986</t>
  </si>
  <si>
    <t>OLWEXYA</t>
  </si>
  <si>
    <t>150MG CPS PRO 28</t>
  </si>
  <si>
    <t>115551</t>
  </si>
  <si>
    <t>24973</t>
  </si>
  <si>
    <t>75MG CPS PRO 28</t>
  </si>
  <si>
    <t>115562</t>
  </si>
  <si>
    <t>169109</t>
  </si>
  <si>
    <t>EFECTIN ER</t>
  </si>
  <si>
    <t>75MG CPS PRO 28 I</t>
  </si>
  <si>
    <t>233706</t>
  </si>
  <si>
    <t>150MG CPS PRO 90</t>
  </si>
  <si>
    <t>230405</t>
  </si>
  <si>
    <t>75MG TBL PRO 30(3X10)</t>
  </si>
  <si>
    <t>230402</t>
  </si>
  <si>
    <t>150MG TBL PRO 30(3X10)</t>
  </si>
  <si>
    <t>246027</t>
  </si>
  <si>
    <t>75MG TBL PRO 30(2X15)</t>
  </si>
  <si>
    <t>VINPOCETIN</t>
  </si>
  <si>
    <t>4063</t>
  </si>
  <si>
    <t>CAVINTON</t>
  </si>
  <si>
    <t>5MG TBL NOB 50</t>
  </si>
  <si>
    <t>ZIPRASIDON</t>
  </si>
  <si>
    <t>198058</t>
  </si>
  <si>
    <t>SANVAL</t>
  </si>
  <si>
    <t>10MG TBL FLM 100</t>
  </si>
  <si>
    <t>84795</t>
  </si>
  <si>
    <t>ZOLPIDEM RATIOPHARM</t>
  </si>
  <si>
    <t>132901</t>
  </si>
  <si>
    <t>STILNOX</t>
  </si>
  <si>
    <t>221131</t>
  </si>
  <si>
    <t>ZOPIKLON</t>
  </si>
  <si>
    <t>102591</t>
  </si>
  <si>
    <t>ZOPITIN</t>
  </si>
  <si>
    <t>7,5MG TBL FLM 30</t>
  </si>
  <si>
    <t>MAGNESIUM-OROTÁT</t>
  </si>
  <si>
    <t>32889</t>
  </si>
  <si>
    <t>MAGNEROT</t>
  </si>
  <si>
    <t>500MG TBL NOB 100 I</t>
  </si>
  <si>
    <t>194728</t>
  </si>
  <si>
    <t>JINANOVÝ LIST</t>
  </si>
  <si>
    <t>47224</t>
  </si>
  <si>
    <t>TANAKAN</t>
  </si>
  <si>
    <t>TBL FLM 90</t>
  </si>
  <si>
    <t>ZUKLOPENTHIXOL</t>
  </si>
  <si>
    <t>169152</t>
  </si>
  <si>
    <t>CISORDINOL</t>
  </si>
  <si>
    <t>234736</t>
  </si>
  <si>
    <t>KARIPRAZIN</t>
  </si>
  <si>
    <t>222320</t>
  </si>
  <si>
    <t>LURASIDON</t>
  </si>
  <si>
    <t>194921</t>
  </si>
  <si>
    <t>LATUDA</t>
  </si>
  <si>
    <t>74MG TBL FLM 28X1</t>
  </si>
  <si>
    <t>BREXPIPRAZOL</t>
  </si>
  <si>
    <t>238213</t>
  </si>
  <si>
    <t>RXULTI</t>
  </si>
  <si>
    <t>3MG TBL FLM 28</t>
  </si>
  <si>
    <t>238211</t>
  </si>
  <si>
    <t>1MG TBL FLM 28</t>
  </si>
  <si>
    <t>238214</t>
  </si>
  <si>
    <t>4MG TBL FLM 28</t>
  </si>
  <si>
    <t>ACIKLOVIR</t>
  </si>
  <si>
    <t>208357</t>
  </si>
  <si>
    <t>50MG/G CRM 1X2G</t>
  </si>
  <si>
    <t>230411</t>
  </si>
  <si>
    <t>FAMOTIDIN</t>
  </si>
  <si>
    <t>47863</t>
  </si>
  <si>
    <t>FAMOSAN</t>
  </si>
  <si>
    <t>40MG TBL FLM 100</t>
  </si>
  <si>
    <t>KOMBINACE RŮZNÝCH ANTIBIOTIK</t>
  </si>
  <si>
    <t>1076</t>
  </si>
  <si>
    <t>OPHTHALMO-FRAMYKOIN</t>
  </si>
  <si>
    <t>OPH UNG 5G</t>
  </si>
  <si>
    <t>203847</t>
  </si>
  <si>
    <t>MORYSA</t>
  </si>
  <si>
    <t>RABEPRAZOL</t>
  </si>
  <si>
    <t>157139</t>
  </si>
  <si>
    <t>ZULBEX</t>
  </si>
  <si>
    <t>20MG TBL ENT 28</t>
  </si>
  <si>
    <t>SULFAMETHOXAZOL A TRIMETHOPRIM</t>
  </si>
  <si>
    <t>203954</t>
  </si>
  <si>
    <t>VILANTEROL A FLUTIKASON-FUROÁT</t>
  </si>
  <si>
    <t>194564</t>
  </si>
  <si>
    <t>RELVAR ELLIPTA</t>
  </si>
  <si>
    <t>92MCG/22MCG INH PLV DOS 1X30DÁV</t>
  </si>
  <si>
    <t>194718</t>
  </si>
  <si>
    <t>197973</t>
  </si>
  <si>
    <t>80MG CPS DUR 28</t>
  </si>
  <si>
    <t>CYPROTERON</t>
  </si>
  <si>
    <t>59354</t>
  </si>
  <si>
    <t>ANDROCUR 100</t>
  </si>
  <si>
    <t>85256</t>
  </si>
  <si>
    <t>2,5MG/ML POR GTT SOL 1X10ML</t>
  </si>
  <si>
    <t>204373</t>
  </si>
  <si>
    <t>230813</t>
  </si>
  <si>
    <t>200MG TBL FLM 90</t>
  </si>
  <si>
    <t>230796</t>
  </si>
  <si>
    <t>100MG TBL FLM 100</t>
  </si>
  <si>
    <t>190894</t>
  </si>
  <si>
    <t>MEMABIX</t>
  </si>
  <si>
    <t>20MG POR TBL DIS 28</t>
  </si>
  <si>
    <t>METHYLFENIDÁT</t>
  </si>
  <si>
    <t>15622</t>
  </si>
  <si>
    <t>RITALIN</t>
  </si>
  <si>
    <t>129489</t>
  </si>
  <si>
    <t>CONCERTA</t>
  </si>
  <si>
    <t>36MG TBL PRO 30</t>
  </si>
  <si>
    <t>METOKLOPRAMID</t>
  </si>
  <si>
    <t>93104</t>
  </si>
  <si>
    <t>DEGAN</t>
  </si>
  <si>
    <t>10MG TBL NOB 40</t>
  </si>
  <si>
    <t>28968</t>
  </si>
  <si>
    <t>6MG TBL PRO 49 I</t>
  </si>
  <si>
    <t>28222</t>
  </si>
  <si>
    <t>150MG CPS DUR 14</t>
  </si>
  <si>
    <t>31867</t>
  </si>
  <si>
    <t>195941</t>
  </si>
  <si>
    <t>125314</t>
  </si>
  <si>
    <t>138MG/ML POR SOL 30ML</t>
  </si>
  <si>
    <t>188165</t>
  </si>
  <si>
    <t>300MG TBL PRO 30</t>
  </si>
  <si>
    <t>169154</t>
  </si>
  <si>
    <t>23864</t>
  </si>
  <si>
    <t>25MG CPS DUR 28</t>
  </si>
  <si>
    <t>239537</t>
  </si>
  <si>
    <t>300MG TBL RET 30</t>
  </si>
  <si>
    <t>CHLORID DRASELNÝ</t>
  </si>
  <si>
    <t>200935</t>
  </si>
  <si>
    <t>1G TBL PRO 30</t>
  </si>
  <si>
    <t>108684</t>
  </si>
  <si>
    <t>QUESTAX</t>
  </si>
  <si>
    <t>176116</t>
  </si>
  <si>
    <t>100MG TBL FLM 90</t>
  </si>
  <si>
    <t>165741</t>
  </si>
  <si>
    <t>TIAPRID PMCS</t>
  </si>
  <si>
    <t>TOFISOPAM</t>
  </si>
  <si>
    <t>187864</t>
  </si>
  <si>
    <t>GRANDAXIN</t>
  </si>
  <si>
    <t>50MG TBL NOB 20</t>
  </si>
  <si>
    <t>DIENOGEST A ETHINYLESTRADIOL</t>
  </si>
  <si>
    <t>132749</t>
  </si>
  <si>
    <t>JEANINE</t>
  </si>
  <si>
    <t>2MG/0,03MG TBL OBD 3X21</t>
  </si>
  <si>
    <t>232149</t>
  </si>
  <si>
    <t>AYREEN</t>
  </si>
  <si>
    <t>2MG/0,03MG TBL FLM 3X21</t>
  </si>
  <si>
    <t>231007</t>
  </si>
  <si>
    <t>DROTAVERIN</t>
  </si>
  <si>
    <t>192729</t>
  </si>
  <si>
    <t>NO-SPA</t>
  </si>
  <si>
    <t>40MG TBL NOB 24</t>
  </si>
  <si>
    <t>INOSIN PRANOBEX</t>
  </si>
  <si>
    <t>162748</t>
  </si>
  <si>
    <t>500MG TBL NOB 100</t>
  </si>
  <si>
    <t>KANDESARTAN A DIURETIKA</t>
  </si>
  <si>
    <t>171571</t>
  </si>
  <si>
    <t>CARZAP HCT</t>
  </si>
  <si>
    <t>16MG/12,5MG TBL NOB 28</t>
  </si>
  <si>
    <t>207938</t>
  </si>
  <si>
    <t>KLARITHROMYCIN</t>
  </si>
  <si>
    <t>235808</t>
  </si>
  <si>
    <t>KLACID</t>
  </si>
  <si>
    <t>500MG TBL FLM 14</t>
  </si>
  <si>
    <t>KLINDAMYCIN, KOMBINACE</t>
  </si>
  <si>
    <t>169740</t>
  </si>
  <si>
    <t>DUAC</t>
  </si>
  <si>
    <t>10MG/G+50MG/G GEL 15G</t>
  </si>
  <si>
    <t>228439</t>
  </si>
  <si>
    <t>QUETIAPINE PASSAUER</t>
  </si>
  <si>
    <t>50MG TBL FLM 60</t>
  </si>
  <si>
    <t>29468</t>
  </si>
  <si>
    <t>VERAPAMIL</t>
  </si>
  <si>
    <t>215600</t>
  </si>
  <si>
    <t>VEROGALID ER</t>
  </si>
  <si>
    <t>240MG TBL PRO 100</t>
  </si>
  <si>
    <t>198054</t>
  </si>
  <si>
    <t>221382</t>
  </si>
  <si>
    <t>AGOMELATINE MYLAN</t>
  </si>
  <si>
    <t>134645</t>
  </si>
  <si>
    <t>AMILIA</t>
  </si>
  <si>
    <t>197882</t>
  </si>
  <si>
    <t>197898</t>
  </si>
  <si>
    <t>210793</t>
  </si>
  <si>
    <t>15MG TBL NOB 98</t>
  </si>
  <si>
    <t>210790</t>
  </si>
  <si>
    <t>10MG TBL NOB 98</t>
  </si>
  <si>
    <t>23876</t>
  </si>
  <si>
    <t>60MG CPS DUR 28</t>
  </si>
  <si>
    <t>AZITHROMYCIN</t>
  </si>
  <si>
    <t>45010</t>
  </si>
  <si>
    <t>AZITROMYCIN SANDOZ</t>
  </si>
  <si>
    <t>500MG TBL FLM 3</t>
  </si>
  <si>
    <t>CETIRIZIN</t>
  </si>
  <si>
    <t>142198</t>
  </si>
  <si>
    <t>DONPETHON</t>
  </si>
  <si>
    <t>142187</t>
  </si>
  <si>
    <t>5MG TBL FLM 98</t>
  </si>
  <si>
    <t>142184</t>
  </si>
  <si>
    <t>142195</t>
  </si>
  <si>
    <t>143737</t>
  </si>
  <si>
    <t>DOSPELIN</t>
  </si>
  <si>
    <t>HYDROGENOVANÉ NÁMELOVÉ ALKALOIDY</t>
  </si>
  <si>
    <t>91032</t>
  </si>
  <si>
    <t>SECATOXIN FORTE</t>
  </si>
  <si>
    <t>2,5MG/ML POR GTT SOL 25ML</t>
  </si>
  <si>
    <t>HYDROKORTISON-BUTYRÁT</t>
  </si>
  <si>
    <t>9310</t>
  </si>
  <si>
    <t>1MG/G UNG 30G</t>
  </si>
  <si>
    <t>CHONDROITIN-SULFÁT</t>
  </si>
  <si>
    <t>14821</t>
  </si>
  <si>
    <t>CONDROSULF</t>
  </si>
  <si>
    <t>800MG TBL FLM 30</t>
  </si>
  <si>
    <t>176921</t>
  </si>
  <si>
    <t>400MG CPS DUR 180(3X60)</t>
  </si>
  <si>
    <t>KLINDAMYCIN</t>
  </si>
  <si>
    <t>100339</t>
  </si>
  <si>
    <t>DALACIN C</t>
  </si>
  <si>
    <t>300MG CPS DUR 16</t>
  </si>
  <si>
    <t>16029</t>
  </si>
  <si>
    <t>ANAFRANIL</t>
  </si>
  <si>
    <t>92587</t>
  </si>
  <si>
    <t>500MG TBL RET 30</t>
  </si>
  <si>
    <t>MAGNESIUM-LAKTÁT</t>
  </si>
  <si>
    <t>17992</t>
  </si>
  <si>
    <t>0,5G TBL NOB 100</t>
  </si>
  <si>
    <t>29466</t>
  </si>
  <si>
    <t>5MG+10MG+15MG+20MG TBL FLM 7+7+7+7 I</t>
  </si>
  <si>
    <t>190591</t>
  </si>
  <si>
    <t>POLMATINE</t>
  </si>
  <si>
    <t>190889</t>
  </si>
  <si>
    <t>194034</t>
  </si>
  <si>
    <t>MEMANTIN MYLAN</t>
  </si>
  <si>
    <t>METHYLPREDNISOLON</t>
  </si>
  <si>
    <t>207527</t>
  </si>
  <si>
    <t>MEDROL</t>
  </si>
  <si>
    <t>4MG TBL NOB 30 II</t>
  </si>
  <si>
    <t>MIANSERIN</t>
  </si>
  <si>
    <t>85810</t>
  </si>
  <si>
    <t>30MG TBL FLM 20X1</t>
  </si>
  <si>
    <t>85809</t>
  </si>
  <si>
    <t>10MG TBL FLM 30 I</t>
  </si>
  <si>
    <t>17691</t>
  </si>
  <si>
    <t>30MG TBL FLM 90</t>
  </si>
  <si>
    <t>NAFTIDROFURYL</t>
  </si>
  <si>
    <t>66015</t>
  </si>
  <si>
    <t>ENELBIN</t>
  </si>
  <si>
    <t>NITRENDIPIN</t>
  </si>
  <si>
    <t>128710</t>
  </si>
  <si>
    <t>LUSOPRESS</t>
  </si>
  <si>
    <t>20MG TBL NOB 98</t>
  </si>
  <si>
    <t>NITROFURANTOIN</t>
  </si>
  <si>
    <t>207280</t>
  </si>
  <si>
    <t>FUROLIN</t>
  </si>
  <si>
    <t>25930</t>
  </si>
  <si>
    <t>225435</t>
  </si>
  <si>
    <t>EGOLANZA</t>
  </si>
  <si>
    <t>10MG TBL FLM 49</t>
  </si>
  <si>
    <t>226650</t>
  </si>
  <si>
    <t>OLPINAT</t>
  </si>
  <si>
    <t>5MG TBL FLM 49</t>
  </si>
  <si>
    <t>176379</t>
  </si>
  <si>
    <t>20MG TBL FLM 56</t>
  </si>
  <si>
    <t>225434</t>
  </si>
  <si>
    <t>10MG TBL FLM 42</t>
  </si>
  <si>
    <t>PENTOXIFYLIN</t>
  </si>
  <si>
    <t>47085</t>
  </si>
  <si>
    <t>PENTOMER RETARD</t>
  </si>
  <si>
    <t>10032</t>
  </si>
  <si>
    <t>PIRACETAM AL</t>
  </si>
  <si>
    <t>800MG TBL FLM 60</t>
  </si>
  <si>
    <t>64865</t>
  </si>
  <si>
    <t>1200MG TBL FLM 60</t>
  </si>
  <si>
    <t>64866</t>
  </si>
  <si>
    <t>1200MG TBL FLM 120</t>
  </si>
  <si>
    <t>176954</t>
  </si>
  <si>
    <t>500MG/ML+5MG/ML POR GTT SOL 1X50ML</t>
  </si>
  <si>
    <t>PREDNISOLON A ANTISEPTIKA</t>
  </si>
  <si>
    <t>225166</t>
  </si>
  <si>
    <t>IMACORT</t>
  </si>
  <si>
    <t>10MG/G+2,5MG/G+5MG/G CRM 20G</t>
  </si>
  <si>
    <t>28216</t>
  </si>
  <si>
    <t>75MG CPS DUR 14</t>
  </si>
  <si>
    <t>46969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</si>
  <si>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</si>
  <si>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</si>
  <si>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</si>
  <si>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</si>
  <si>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</si>
  <si>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</si>
  <si>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</si>
  <si>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</si>
  <si>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29184</t>
  </si>
  <si>
    <t>4,6MG/24H TDR EMP 30X9MG I</t>
  </si>
  <si>
    <t>17967</t>
  </si>
  <si>
    <t>100MG TBL FLM 84</t>
  </si>
  <si>
    <t>195944</t>
  </si>
  <si>
    <t>162867</t>
  </si>
  <si>
    <t>SÍRAN HOŘEČNATÝ</t>
  </si>
  <si>
    <t>237329</t>
  </si>
  <si>
    <t>MAGNESIUM SULFURICUM BBP</t>
  </si>
  <si>
    <t>100MG/ML INJ/INF SOL 5X10ML</t>
  </si>
  <si>
    <t>SODNÁ SŮL METAMIZOLU</t>
  </si>
  <si>
    <t>7387</t>
  </si>
  <si>
    <t>TERBINAFIN</t>
  </si>
  <si>
    <t>102518</t>
  </si>
  <si>
    <t>TERBINAFIN ACTAVIS</t>
  </si>
  <si>
    <t>250MG TBL NOB 28</t>
  </si>
  <si>
    <t>165744</t>
  </si>
  <si>
    <t>230429</t>
  </si>
  <si>
    <t>TIAPRA</t>
  </si>
  <si>
    <t>100MG TBL FLM 50</t>
  </si>
  <si>
    <t>TIZANIDIN</t>
  </si>
  <si>
    <t>16051</t>
  </si>
  <si>
    <t>SIRDALUD</t>
  </si>
  <si>
    <t>TOBRAMYCIN</t>
  </si>
  <si>
    <t>225174</t>
  </si>
  <si>
    <t>TOBREX</t>
  </si>
  <si>
    <t>3MG/G OPH UNG 3,5G</t>
  </si>
  <si>
    <t>250994</t>
  </si>
  <si>
    <t>75MG TBL RET 45</t>
  </si>
  <si>
    <t>250995</t>
  </si>
  <si>
    <t>150MG TBL RET 45</t>
  </si>
  <si>
    <t>NORTRIPTYLIN</t>
  </si>
  <si>
    <t>12343</t>
  </si>
  <si>
    <t>NORTRILEN</t>
  </si>
  <si>
    <t>25MG TBL FLM 50 I</t>
  </si>
  <si>
    <t>HOŘČÍK</t>
  </si>
  <si>
    <t>96635</t>
  </si>
  <si>
    <t>470MG/5MG TBL OBD 50</t>
  </si>
  <si>
    <t>13491</t>
  </si>
  <si>
    <t>TEBOKAN</t>
  </si>
  <si>
    <t>GUAIFENESIN</t>
  </si>
  <si>
    <t>246263</t>
  </si>
  <si>
    <t>200MG TBL OBD 50</t>
  </si>
  <si>
    <t>222310</t>
  </si>
  <si>
    <t>222337</t>
  </si>
  <si>
    <t>*1005</t>
  </si>
  <si>
    <t>CINCHOKAIN</t>
  </si>
  <si>
    <t>214595</t>
  </si>
  <si>
    <t>FAKTU</t>
  </si>
  <si>
    <t>100MG/2,5MG SUP 20</t>
  </si>
  <si>
    <t>CHOLEKALCIFEROL</t>
  </si>
  <si>
    <t>12023</t>
  </si>
  <si>
    <t>VIGANTOL</t>
  </si>
  <si>
    <t>0,5MG/ML POR GTT SOL 1X10ML</t>
  </si>
  <si>
    <t>MAKROGOL, KOMBINACE</t>
  </si>
  <si>
    <t>170243</t>
  </si>
  <si>
    <t>MOVIPREP</t>
  </si>
  <si>
    <t>POR PLV SOL 1+1</t>
  </si>
  <si>
    <t>NORFLOXACIN</t>
  </si>
  <si>
    <t>93465</t>
  </si>
  <si>
    <t>NOLICIN</t>
  </si>
  <si>
    <t>400MG TBL FLM 20</t>
  </si>
  <si>
    <t>NYSTATIN, KOMBINACE</t>
  </si>
  <si>
    <t>41146</t>
  </si>
  <si>
    <t>MACMIROR COMPLEX</t>
  </si>
  <si>
    <t>500MG/200000IU VAG CPS MOL 12</t>
  </si>
  <si>
    <t>PERINDOPRIL</t>
  </si>
  <si>
    <t>101205</t>
  </si>
  <si>
    <t>PRESTARIUM NEO</t>
  </si>
  <si>
    <t>210536</t>
  </si>
  <si>
    <t>SODNÁ SŮL DOKUSÁTU, VČETNĚ KOMBINACÍ</t>
  </si>
  <si>
    <t>12770</t>
  </si>
  <si>
    <t>YAL</t>
  </si>
  <si>
    <t>13,4G/67,5ML+10MG/67,5ML RCT SOL 2X67,5ML</t>
  </si>
  <si>
    <t>237212</t>
  </si>
  <si>
    <t>ZOLPINOX</t>
  </si>
  <si>
    <t>PERINDOPRIL, AMLODIPIN A INDAPAMID</t>
  </si>
  <si>
    <t>190958</t>
  </si>
  <si>
    <t>TRIPLIXAM</t>
  </si>
  <si>
    <t>5MG/1,25MG/5MG TBL FLM 30</t>
  </si>
  <si>
    <t>FOSFOMYCIN</t>
  </si>
  <si>
    <t>213944</t>
  </si>
  <si>
    <t>URIFOS</t>
  </si>
  <si>
    <t>3G POR GRA SOL 1</t>
  </si>
  <si>
    <t>AKAMPROSÁT</t>
  </si>
  <si>
    <t>40364</t>
  </si>
  <si>
    <t>300MG TBL ENT 84</t>
  </si>
  <si>
    <t>59756</t>
  </si>
  <si>
    <t>FRONTIN</t>
  </si>
  <si>
    <t>197908</t>
  </si>
  <si>
    <t>230399</t>
  </si>
  <si>
    <t>AMITRIPTYLIN SLOVAKOFARMA</t>
  </si>
  <si>
    <t>119672</t>
  </si>
  <si>
    <t>247409</t>
  </si>
  <si>
    <t>DROSPIRENON A ETHINYLESTRADIOL</t>
  </si>
  <si>
    <t>198739</t>
  </si>
  <si>
    <t>SIDRETA</t>
  </si>
  <si>
    <t>0,03MG/3MG TBL FLM 3X21</t>
  </si>
  <si>
    <t>25431</t>
  </si>
  <si>
    <t>30MG CPS ETD 7</t>
  </si>
  <si>
    <t>231882</t>
  </si>
  <si>
    <t>150766</t>
  </si>
  <si>
    <t>GABANOX</t>
  </si>
  <si>
    <t>300MG CPS DUR 90</t>
  </si>
  <si>
    <t>INDAPAMID</t>
  </si>
  <si>
    <t>151949</t>
  </si>
  <si>
    <t>INDAP</t>
  </si>
  <si>
    <t>2,5MG CPS DUR 100</t>
  </si>
  <si>
    <t>JINÁ ANTIHISTAMINIKA PRO SYSTÉMOVOU APLIKACI</t>
  </si>
  <si>
    <t>2479</t>
  </si>
  <si>
    <t>DITHIADEN</t>
  </si>
  <si>
    <t>2MG TBL NOB 20</t>
  </si>
  <si>
    <t>KETOPROFEN</t>
  </si>
  <si>
    <t>119940</t>
  </si>
  <si>
    <t>PRONTOFLEX 10%</t>
  </si>
  <si>
    <t>100MG/ML DRM SPR SOL 25ML</t>
  </si>
  <si>
    <t>107135</t>
  </si>
  <si>
    <t>150MG CPS DUR 16</t>
  </si>
  <si>
    <t>108690</t>
  </si>
  <si>
    <t>230806</t>
  </si>
  <si>
    <t>200MG TBL FLM 30</t>
  </si>
  <si>
    <t>214081</t>
  </si>
  <si>
    <t>50MG TBL PRO 90</t>
  </si>
  <si>
    <t>17135</t>
  </si>
  <si>
    <t>25MG TBL NOB 42</t>
  </si>
  <si>
    <t>MELATONIN</t>
  </si>
  <si>
    <t>29957</t>
  </si>
  <si>
    <t>CIRCADIN</t>
  </si>
  <si>
    <t>2MG TBL PRO 21</t>
  </si>
  <si>
    <t>196963</t>
  </si>
  <si>
    <t>MEMANTIN APOTEX</t>
  </si>
  <si>
    <t>NIFURATEL</t>
  </si>
  <si>
    <t>70498</t>
  </si>
  <si>
    <t>MACMIROR</t>
  </si>
  <si>
    <t>200MG TBL OBD 20</t>
  </si>
  <si>
    <t>17187</t>
  </si>
  <si>
    <t>NIMESIL</t>
  </si>
  <si>
    <t>100MG POR GRA SUS 30</t>
  </si>
  <si>
    <t>148688</t>
  </si>
  <si>
    <t>176987</t>
  </si>
  <si>
    <t>OMEPRAZOL</t>
  </si>
  <si>
    <t>25365</t>
  </si>
  <si>
    <t>HELICID</t>
  </si>
  <si>
    <t>20MG CPS ETD 28 I</t>
  </si>
  <si>
    <t>25366</t>
  </si>
  <si>
    <t>20MG CPS ETD 90 I</t>
  </si>
  <si>
    <t>PYRIDOXIN (VITAMIN B6)</t>
  </si>
  <si>
    <t>280</t>
  </si>
  <si>
    <t>PYRIDOXIN LÉČIVA</t>
  </si>
  <si>
    <t>20MG TBL NOB 20</t>
  </si>
  <si>
    <t>172718</t>
  </si>
  <si>
    <t>RIVAROXABAN</t>
  </si>
  <si>
    <t>168904</t>
  </si>
  <si>
    <t>XARELTO</t>
  </si>
  <si>
    <t>20MG TBL FLM 98 II</t>
  </si>
  <si>
    <t>SILDENAFIL</t>
  </si>
  <si>
    <t>149952</t>
  </si>
  <si>
    <t>SILDENAFIL ACTAVIS</t>
  </si>
  <si>
    <t>50MG TBL FLM 4</t>
  </si>
  <si>
    <t>240018</t>
  </si>
  <si>
    <t>SILDENAFIL ACCORD</t>
  </si>
  <si>
    <t>100MG TBL FLM 8</t>
  </si>
  <si>
    <t>204228</t>
  </si>
  <si>
    <t>SILDENAFIL MEDREG</t>
  </si>
  <si>
    <t>100MG TBL FLM 8 I</t>
  </si>
  <si>
    <t>120371</t>
  </si>
  <si>
    <t>16286</t>
  </si>
  <si>
    <t>94776</t>
  </si>
  <si>
    <t>237210</t>
  </si>
  <si>
    <t>222328</t>
  </si>
  <si>
    <t>DOXYCYKLIN</t>
  </si>
  <si>
    <t>32954</t>
  </si>
  <si>
    <t>DOXYHEXAL</t>
  </si>
  <si>
    <t>100MG TBL NOB 20</t>
  </si>
  <si>
    <t>16445</t>
  </si>
  <si>
    <t>174753</t>
  </si>
  <si>
    <t>204371</t>
  </si>
  <si>
    <t>172452</t>
  </si>
  <si>
    <t>SIRANALEN</t>
  </si>
  <si>
    <t>150MG CPS DUR 56 II</t>
  </si>
  <si>
    <t>172453</t>
  </si>
  <si>
    <t>150MG CPS DUR 84 II</t>
  </si>
  <si>
    <t>TAMSULOSIN A DUTASTERID</t>
  </si>
  <si>
    <t>228744</t>
  </si>
  <si>
    <t>DUTROZEN</t>
  </si>
  <si>
    <t>0,5MG/0,4MG CPS DUR 90</t>
  </si>
  <si>
    <t>94248</t>
  </si>
  <si>
    <t>10MG TBL FLM 10</t>
  </si>
  <si>
    <t>BUSPIRON</t>
  </si>
  <si>
    <t>66132</t>
  </si>
  <si>
    <t>BUSPIRON-EGIS</t>
  </si>
  <si>
    <t>10MG TBL NOB 60</t>
  </si>
  <si>
    <t>CIKLOPIROX</t>
  </si>
  <si>
    <t>76150</t>
  </si>
  <si>
    <t>BATRAFEN</t>
  </si>
  <si>
    <t>10MG/G CRM 20G</t>
  </si>
  <si>
    <t>230854</t>
  </si>
  <si>
    <t>11149</t>
  </si>
  <si>
    <t>200MG TBL NOB 60</t>
  </si>
  <si>
    <t>ATORVASTATIN</t>
  </si>
  <si>
    <t>93018</t>
  </si>
  <si>
    <t>SORTIS</t>
  </si>
  <si>
    <t>BETAHISTIN</t>
  </si>
  <si>
    <t>215708</t>
  </si>
  <si>
    <t>BETASERC 24</t>
  </si>
  <si>
    <t>24MG TBL NOB 50</t>
  </si>
  <si>
    <t>NEBIVOLOL</t>
  </si>
  <si>
    <t>12891</t>
  </si>
  <si>
    <t>100MG TBL NOB 15</t>
  </si>
  <si>
    <t>85159</t>
  </si>
  <si>
    <t>PRENESSA</t>
  </si>
  <si>
    <t>228258</t>
  </si>
  <si>
    <t>LAMEGOM</t>
  </si>
  <si>
    <t>228263</t>
  </si>
  <si>
    <t>25MG TBL FLM 98</t>
  </si>
  <si>
    <t>228266</t>
  </si>
  <si>
    <t>AGOMELATINE AUROVITAS</t>
  </si>
  <si>
    <t>83099</t>
  </si>
  <si>
    <t>0,5MG TBL PRO 30</t>
  </si>
  <si>
    <t>211142</t>
  </si>
  <si>
    <t>ARIPIPRAZOL +PHARMA</t>
  </si>
  <si>
    <t>229646</t>
  </si>
  <si>
    <t>BETASERC</t>
  </si>
  <si>
    <t>16MG TBL NOB 60</t>
  </si>
  <si>
    <t>BISOPROLOL</t>
  </si>
  <si>
    <t>233584</t>
  </si>
  <si>
    <t>5MG TBL FLM 100</t>
  </si>
  <si>
    <t>236801</t>
  </si>
  <si>
    <t>BUPROPION +PHARMA</t>
  </si>
  <si>
    <t>66131</t>
  </si>
  <si>
    <t>5MG TBL NOB 60</t>
  </si>
  <si>
    <t>94948</t>
  </si>
  <si>
    <t>DIOSMIN, KOMBINACE</t>
  </si>
  <si>
    <t>225549</t>
  </si>
  <si>
    <t>500MG TBL FLM 180(2X90)</t>
  </si>
  <si>
    <t>DISULFIRAM</t>
  </si>
  <si>
    <t>128705</t>
  </si>
  <si>
    <t>ANTABUS</t>
  </si>
  <si>
    <t>400MG TBL EFF 50</t>
  </si>
  <si>
    <t>197407</t>
  </si>
  <si>
    <t>ESCITALOPRAM +PHARMA</t>
  </si>
  <si>
    <t>132861</t>
  </si>
  <si>
    <t>0,5MG/ML POR GTT SOL 10ML</t>
  </si>
  <si>
    <t>KARVEDILOL</t>
  </si>
  <si>
    <t>225505</t>
  </si>
  <si>
    <t>DILATREND 25</t>
  </si>
  <si>
    <t>111792</t>
  </si>
  <si>
    <t>KVENTIAX</t>
  </si>
  <si>
    <t>111858</t>
  </si>
  <si>
    <t>200MG TBL FLM 60</t>
  </si>
  <si>
    <t>224802</t>
  </si>
  <si>
    <t>DERIN</t>
  </si>
  <si>
    <t>200MG TBL FLM 80</t>
  </si>
  <si>
    <t>111796</t>
  </si>
  <si>
    <t>129437</t>
  </si>
  <si>
    <t>224862</t>
  </si>
  <si>
    <t>116100</t>
  </si>
  <si>
    <t>KYANOKOBALAMIN</t>
  </si>
  <si>
    <t>643</t>
  </si>
  <si>
    <t>VITAMIN B12 LÉČIVA</t>
  </si>
  <si>
    <t>1000MCG INJ SOL 5X1ML</t>
  </si>
  <si>
    <t>249044</t>
  </si>
  <si>
    <t>VITAMIN B12 GAMMA</t>
  </si>
  <si>
    <t>1000MCG TBL OBD 50</t>
  </si>
  <si>
    <t>KYSELINA ACETYLSALICYLOVÁ</t>
  </si>
  <si>
    <t>235897</t>
  </si>
  <si>
    <t>151056</t>
  </si>
  <si>
    <t>LÉČIVA K TERAPII ONEMOCNĚNÍ JATER</t>
  </si>
  <si>
    <t>181293</t>
  </si>
  <si>
    <t>MEDAZEPAM</t>
  </si>
  <si>
    <t>96175</t>
  </si>
  <si>
    <t>ANSILAN</t>
  </si>
  <si>
    <t>10MG CPS DUR 25</t>
  </si>
  <si>
    <t>16647</t>
  </si>
  <si>
    <t>127796</t>
  </si>
  <si>
    <t>MOKLOBEMID</t>
  </si>
  <si>
    <t>136149</t>
  </si>
  <si>
    <t>AURORIX</t>
  </si>
  <si>
    <t>300MG TBL FLM 30</t>
  </si>
  <si>
    <t>136150</t>
  </si>
  <si>
    <t>167040</t>
  </si>
  <si>
    <t>OLAZAX DISPERZI</t>
  </si>
  <si>
    <t>149906</t>
  </si>
  <si>
    <t>OLAZAX</t>
  </si>
  <si>
    <t>149904</t>
  </si>
  <si>
    <t>5MG TBL NOB 28</t>
  </si>
  <si>
    <t>29592</t>
  </si>
  <si>
    <t>ZALASTA</t>
  </si>
  <si>
    <t>234609</t>
  </si>
  <si>
    <t>29581</t>
  </si>
  <si>
    <t>222440</t>
  </si>
  <si>
    <t>215605</t>
  </si>
  <si>
    <t>105891</t>
  </si>
  <si>
    <t>20MG TBL NOB 90</t>
  </si>
  <si>
    <t>157141</t>
  </si>
  <si>
    <t>20MG TBL ENT 56</t>
  </si>
  <si>
    <t>THIAMIN (VITAMIN B1)</t>
  </si>
  <si>
    <t>75025</t>
  </si>
  <si>
    <t>THIAMIN LÉČIVA</t>
  </si>
  <si>
    <t>TRIMETAZIDIN</t>
  </si>
  <si>
    <t>186665</t>
  </si>
  <si>
    <t>PREDUCTAL MR</t>
  </si>
  <si>
    <t>35MG TBL RET 180</t>
  </si>
  <si>
    <t>169115</t>
  </si>
  <si>
    <t>150MG CPS PRO 28 I</t>
  </si>
  <si>
    <t>44641</t>
  </si>
  <si>
    <t>60MG CPS DUR 30</t>
  </si>
  <si>
    <t>15849</t>
  </si>
  <si>
    <t>194737</t>
  </si>
  <si>
    <t>15MG TBL FLM 98</t>
  </si>
  <si>
    <t>224796</t>
  </si>
  <si>
    <t>143428</t>
  </si>
  <si>
    <t>SILDENAFIL SANDOZ</t>
  </si>
  <si>
    <t>100MG TBL NOB 8 I</t>
  </si>
  <si>
    <t>157892</t>
  </si>
  <si>
    <t>SILDENAFIL MYLAN</t>
  </si>
  <si>
    <t>237213</t>
  </si>
  <si>
    <t>111859</t>
  </si>
  <si>
    <t>29595</t>
  </si>
  <si>
    <t>10MG TBL NOB 70</t>
  </si>
  <si>
    <t>155859</t>
  </si>
  <si>
    <t>SUMAMED</t>
  </si>
  <si>
    <t>224641</t>
  </si>
  <si>
    <t>ANDROCUR</t>
  </si>
  <si>
    <t>50MG TBL NOB 50</t>
  </si>
  <si>
    <t>225253</t>
  </si>
  <si>
    <t>ESTRADIOL</t>
  </si>
  <si>
    <t>96491</t>
  </si>
  <si>
    <t>ESTROFEM</t>
  </si>
  <si>
    <t>2MG TBL FLM 1X28</t>
  </si>
  <si>
    <t>166801</t>
  </si>
  <si>
    <t>OLVION</t>
  </si>
  <si>
    <t>157899</t>
  </si>
  <si>
    <t>202883</t>
  </si>
  <si>
    <t>ECRITEN</t>
  </si>
  <si>
    <t>100MG TBL FLM 4</t>
  </si>
  <si>
    <t>TADALAFIL</t>
  </si>
  <si>
    <t>135451</t>
  </si>
  <si>
    <t>TADILECTO</t>
  </si>
  <si>
    <t>20MG TBL FLM 8</t>
  </si>
  <si>
    <t>TESTOSTERON</t>
  </si>
  <si>
    <t>19373</t>
  </si>
  <si>
    <t>NEBIDO</t>
  </si>
  <si>
    <t>1000MG/4ML INJ SOL 1X4ML</t>
  </si>
  <si>
    <t>186652</t>
  </si>
  <si>
    <t>SUSTANON</t>
  </si>
  <si>
    <t>80218</t>
  </si>
  <si>
    <t>UNDESTOR</t>
  </si>
  <si>
    <t>40MG CPS MOL 60</t>
  </si>
  <si>
    <t>VÁPNÍK, KOMBINACE S VITAMINEM D A/NEBO JINÝMI LÉČIVY</t>
  </si>
  <si>
    <t>189079</t>
  </si>
  <si>
    <t>CALCICHEW D3 LEMON</t>
  </si>
  <si>
    <t>500MG/400IU TBL MND 60</t>
  </si>
  <si>
    <t>SODNÁ SŮL LEVOTHYROXINU</t>
  </si>
  <si>
    <t>172044</t>
  </si>
  <si>
    <t>150MCG TBL NOB 100</t>
  </si>
  <si>
    <t>*1011</t>
  </si>
  <si>
    <t>224858</t>
  </si>
  <si>
    <t>2539</t>
  </si>
  <si>
    <t>2MG/ML POR GTT SOL 10ML</t>
  </si>
  <si>
    <t>Ambulance všeobecná</t>
  </si>
  <si>
    <t>Ambulance pro návykové nemoci</t>
  </si>
  <si>
    <t>Ambulance sexuologická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</si>
  <si>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</si>
  <si>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</si>
  <si>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</si>
  <si>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</si>
  <si>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N06AX22 - AGOMELATIN</t>
  </si>
  <si>
    <t>N06DX01 - MEMANTIN</t>
  </si>
  <si>
    <t>N06DA02 - DONEPEZIL</t>
  </si>
  <si>
    <t>R03AK06 - SALMETEROL A FLUTIKASON</t>
  </si>
  <si>
    <t>N06AB04 - CITALOPRAM</t>
  </si>
  <si>
    <t>C08DA01 - VERAPAMIL</t>
  </si>
  <si>
    <t>C01EB15 - TRIMETAZIDIN</t>
  </si>
  <si>
    <t>J01FA10 - AZITHROMYCIN</t>
  </si>
  <si>
    <t>N06BA09 - ATOMOXETIN</t>
  </si>
  <si>
    <t>R03AK10 - VILANTEROL A FLUTIKASON-FUROÁT</t>
  </si>
  <si>
    <t>N06BX18 - VINPOCETIN</t>
  </si>
  <si>
    <t>G04CA52 - TAMSULOSIN A DUTASTERID</t>
  </si>
  <si>
    <t>N07CA01 - BETAHISTIN</t>
  </si>
  <si>
    <t>N06AB08 - FLUVOXAMIN</t>
  </si>
  <si>
    <t>N06AB04</t>
  </si>
  <si>
    <t>N07CA01</t>
  </si>
  <si>
    <t>N06BA09</t>
  </si>
  <si>
    <t>N06AB08</t>
  </si>
  <si>
    <t>N06DA02</t>
  </si>
  <si>
    <t>J01FA10</t>
  </si>
  <si>
    <t>N06DX01</t>
  </si>
  <si>
    <t>R03AK10</t>
  </si>
  <si>
    <t>G04CA52</t>
  </si>
  <si>
    <t>R03AK06</t>
  </si>
  <si>
    <t>C08DA01</t>
  </si>
  <si>
    <t>C01EB15</t>
  </si>
  <si>
    <t>N06AX22</t>
  </si>
  <si>
    <t>N06BX18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</si>
  <si>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</si>
  <si>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</si>
  <si>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</si>
  <si>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</si>
  <si>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</si>
  <si>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</si>
  <si>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</si>
  <si>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</si>
  <si>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</si>
  <si>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</si>
  <si>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50115020</t>
  </si>
  <si>
    <t>laboratorní diagnostika-LEK (Z501)</t>
  </si>
  <si>
    <t>DJ000</t>
  </si>
  <si>
    <t>Covid-19 Ag test 25 test</t>
  </si>
  <si>
    <t>50115022</t>
  </si>
  <si>
    <t>antigenní testy zaměstnanců FNOL</t>
  </si>
  <si>
    <t>DE537</t>
  </si>
  <si>
    <t>LITUO COVID-19 Ag 25testĹŻ - ZAMÄšSTNANCI</t>
  </si>
  <si>
    <t>396404</t>
  </si>
  <si>
    <t>-Zinek práškový k likvidaci rtuti 25g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</si>
  <si>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</si>
  <si>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</si>
  <si>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</si>
  <si>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</si>
  <si>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50115050</t>
  </si>
  <si>
    <t>obvazový materiál (Z502)</t>
  </si>
  <si>
    <t>ZD668</t>
  </si>
  <si>
    <t>Kompresa gĂˇza 10 x 10 cm/5 ks sterilnĂ­ 1325019275</t>
  </si>
  <si>
    <t>ZA562</t>
  </si>
  <si>
    <t>NĂˇplast cosmopor i. v. 6 x 8 cm bal. Ăˇ 50 ks 9008054</t>
  </si>
  <si>
    <t>ZI599</t>
  </si>
  <si>
    <t>NĂˇplast curapor 10 x   8 cm 32913 ( 22121,  nĂˇhrada za cosmopor )</t>
  </si>
  <si>
    <t>ZB084</t>
  </si>
  <si>
    <t>NĂˇplast transpore 2,50 cm x 9,14 m 1527-1 - nahrazeno ZQ117</t>
  </si>
  <si>
    <t>ZD934</t>
  </si>
  <si>
    <t>Obinadlo elastickĂ© idealflex krĂˇtkotaĹľnĂ© 12 cm x 5 m 931324</t>
  </si>
  <si>
    <t>ZA330</t>
  </si>
  <si>
    <t>Obinadlo fixa crep   8 cm x 4 m 1323100103</t>
  </si>
  <si>
    <t>ZA339</t>
  </si>
  <si>
    <t>Obinadlo hydrofilnĂ­   8 cm x   5 m 13006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</si>
  <si>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</si>
  <si>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</si>
  <si>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</si>
  <si>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</si>
  <si>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</si>
  <si>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</si>
  <si>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</si>
  <si>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</si>
  <si>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</si>
  <si>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</si>
  <si>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</si>
  <si>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</si>
  <si>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</si>
  <si>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</si>
  <si>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</si>
  <si>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</si>
  <si>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</si>
  <si>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</si>
  <si>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</si>
  <si>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</si>
  <si>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ZA706</t>
  </si>
  <si>
    <t>Katetr moÄŤovĂ˝ foley 18CH bal. Ăˇ 12 ks 1394-02</t>
  </si>
  <si>
    <t>ZA709</t>
  </si>
  <si>
    <t>Katetr moÄŤovĂ˝ foley 22CH bal. Ăˇ 12 ks 1575-02</t>
  </si>
  <si>
    <t>ZH493</t>
  </si>
  <si>
    <t>Katetr moÄŤovĂ˝ foley CH16 180605-000160</t>
  </si>
  <si>
    <t>ZB102</t>
  </si>
  <si>
    <t>LĂˇhev k odsĂˇvaÄŤce flovac 1l hadice 1,8 m Ăˇ 45 ks 000-036-020</t>
  </si>
  <si>
    <t>ZR045</t>
  </si>
  <si>
    <t>ManĹľeta TK k monitoru Corpuls 3 jednohadiÄŤkovĂˇ NIBP dospÄ›lĂˇ s vloĹľkou 25 - 35 cm NIBPHPA-COR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</si>
  <si>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</si>
  <si>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</si>
  <si>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</si>
  <si>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</si>
  <si>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</si>
  <si>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</si>
  <si>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</si>
  <si>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</si>
  <si>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</si>
  <si>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</si>
  <si>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</si>
  <si>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</si>
  <si>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</si>
  <si>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</si>
  <si>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</si>
  <si>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</si>
  <si>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ZO543</t>
  </si>
  <si>
    <t>StĹ™Ă­kaÄŤka injekÄŤnĂ­ pĹ™edplnÄ›nĂˇ 0,9% NaCl 10 ml BD PosiFlush SP EMA bal. Ăˇ 30 ks 306585</t>
  </si>
  <si>
    <t>ZA791</t>
  </si>
  <si>
    <t>StĹ™Ă­kaÄŤka janett 3-dĂ­lnĂˇ 150 ml sterilnĂ­ vyplachovacĂ­ KDM870822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</si>
  <si>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</si>
  <si>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</si>
  <si>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</si>
  <si>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</si>
  <si>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</si>
  <si>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</si>
  <si>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</si>
  <si>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</si>
  <si>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</si>
  <si>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</si>
  <si>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</si>
  <si>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</si>
  <si>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</si>
  <si>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</si>
  <si>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</si>
  <si>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</si>
  <si>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</si>
  <si>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</si>
  <si>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</si>
  <si>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</si>
  <si>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</si>
  <si>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</si>
  <si>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</si>
  <si>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</si>
  <si>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ZE729</t>
  </si>
  <si>
    <t>Jehla sterican tupĂˇ na Ĺ™edÄ›nĂ­ semiblunt.EU 1,2/18G x 40 mm ÄŤervenĂˇ bal. Ăˇ 100 ks 4550400-01</t>
  </si>
  <si>
    <t>50115067</t>
  </si>
  <si>
    <t>ZPr - rukavice (Z532)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</si>
  <si>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</si>
  <si>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</si>
  <si>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</si>
  <si>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</si>
  <si>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</si>
  <si>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</si>
  <si>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</si>
  <si>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</si>
  <si>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</si>
  <si>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</si>
  <si>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</si>
  <si>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</si>
  <si>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</si>
  <si>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</si>
  <si>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</si>
  <si>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</si>
  <si>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</si>
  <si>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</si>
  <si>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ZC911</t>
  </si>
  <si>
    <t>Rukavice vyĹˇetĹ™ovacĂ­ nitril nesterilnĂ­ bez pudru sempercare Velvet vel. M bal. Ăˇ 200 ks 106403</t>
  </si>
  <si>
    <t>ZK979</t>
  </si>
  <si>
    <t>CĂ©vka odsĂˇvacĂ­ CH18 s pĹ™eruĹˇovaÄŤem sĂˇnĂ­, dĂ©lka 50 cm, P01177a</t>
  </si>
  <si>
    <t>ZB588</t>
  </si>
  <si>
    <t>Vzduchovod nosnĂ­ PVC 8,5/11 KVS 321034 vĂ˝padek do 10/19</t>
  </si>
  <si>
    <t>ZT033</t>
  </si>
  <si>
    <t>Rukavice vyĹˇetĹ™ovacĂ­ latex nesterilnĂ­  bez pudru vel. M bal. Ăˇ 100 ks 903242vM</t>
  </si>
  <si>
    <t>ZT074</t>
  </si>
  <si>
    <t>Rukavice vyĹˇetĹ™ovacĂ­ nitril nesterilnĂ­ bez pudru Nitrylex Classic vel. M RD30096003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</si>
  <si>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</si>
  <si>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</si>
  <si>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</si>
  <si>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</si>
  <si>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ZS188</t>
  </si>
  <si>
    <t>NĂˇplast Medipore H, 2,5 cm x 9,14 m, bĂ­lĂˇ, hypoalergennĂ­, vodÄ›odolnĂˇ, bal. Ăˇ 24 ks 2861</t>
  </si>
  <si>
    <t>ZA601</t>
  </si>
  <si>
    <t>Obinadlo fixa crep 12 cm x 4 m 1323100105</t>
  </si>
  <si>
    <t>ZJ673</t>
  </si>
  <si>
    <t>PohĂˇr na moÄŤ 100 ml UH GAMA204808</t>
  </si>
  <si>
    <t>ZJ672</t>
  </si>
  <si>
    <t>PohĂˇr na moÄŤ 250 ml UH GAMA204809</t>
  </si>
  <si>
    <t>ZS137</t>
  </si>
  <si>
    <t>Zkumavka s mediem 8110131+ flovakovanĂ˝ tampon 550040, virologickĂ© transportnĂ­ mĂ©dium VPM 3 ml (eSwab) 8110131+550040</t>
  </si>
  <si>
    <t>ZA999</t>
  </si>
  <si>
    <t>Jehla injekÄŤnĂ­ 0,5 x 16 mm oranĹľovĂˇ 4657853</t>
  </si>
  <si>
    <t>ZB768</t>
  </si>
  <si>
    <t>Jehla vakuovĂˇ Vacuette 216/38 mm zelenĂˇ 450076</t>
  </si>
  <si>
    <t>ZT034</t>
  </si>
  <si>
    <t>Rukavice vyĹˇetĹ™ovacĂ­ latex nesterilnĂ­  bez pudru vel. L bal. Ăˇ 100 ks 903242vL</t>
  </si>
  <si>
    <t>ZT232</t>
  </si>
  <si>
    <t>Rukavice vyĹˇetĹ™ovacĂ­ nitril nesterilnĂ­ bez pudru GLOVE svÄ›tle modrĂ© vel. S</t>
  </si>
  <si>
    <t>ZT121</t>
  </si>
  <si>
    <t>Rukavice vyĹˇetĹ™ovacĂ­ nitril nesterilnĂ­ bez pudru ONE PLUS vel. S bal. Ăˇ 100 ks 9450-012.04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</si>
  <si>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</si>
  <si>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</si>
  <si>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</si>
  <si>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</si>
  <si>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50115079</t>
  </si>
  <si>
    <t>ZPr - internzivní péče (Z542)</t>
  </si>
  <si>
    <t>ZB867</t>
  </si>
  <si>
    <t>Maska anesteziologickĂˇ ÄŤ.3 7193</t>
  </si>
  <si>
    <t>ZC854</t>
  </si>
  <si>
    <t>Kompresa NT 7,5 x 7,5 cm/2 ks sterilnĂ­ 26510</t>
  </si>
  <si>
    <t>ZB404</t>
  </si>
  <si>
    <t>NĂˇplast cosmos 8 cm x 1 m 5403353</t>
  </si>
  <si>
    <t>ZN475</t>
  </si>
  <si>
    <t>Obinadlo elastickĂ© universal   8 cm x 5 m 1323100312</t>
  </si>
  <si>
    <t>ZR396</t>
  </si>
  <si>
    <t>StĹ™Ă­kaÄŤka injekÄŤnĂ­ 2-dĂ­lnĂˇ 5 ml L DISCARDIT LE 309050</t>
  </si>
  <si>
    <t>ZR952</t>
  </si>
  <si>
    <t>Test na pĹ™Ă­tomnost drogovĂ˝ch lĂˇtek z moÄŤi kombinovanĂ˝ 10 druhĹŻ  - One Step Multi 10 (AMP, BAR, BZO, COC, MAMP, MTD, THC, MDMA, TCA, OPI) -  prouĹľkovĂ˝ test 7112</t>
  </si>
  <si>
    <t>ZA833</t>
  </si>
  <si>
    <t>Jehla injekÄŤnĂ­ 0,8 x 40 mm zelenĂˇ 4657527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</si>
  <si>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</si>
  <si>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</si>
  <si>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</si>
  <si>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</si>
  <si>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</si>
  <si>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</si>
  <si>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ZT078</t>
  </si>
  <si>
    <t>Rukavice vyĹˇetĹ™ovacĂ­ nitril nesterilnĂ­ bez pudru GLOVE svÄ›tle modrĂ© vel. L</t>
  </si>
  <si>
    <t>ZT230</t>
  </si>
  <si>
    <t>Rukavice vyĹˇetĹ™ovacĂ­ nitril nesterilnĂ­ bez pudru Nitrylex Classic vel. S RD30096003</t>
  </si>
  <si>
    <t>ZB173</t>
  </si>
  <si>
    <t>Maska kyslĂ­kovĂˇ dospÄ›lĂˇ s hadiÄŤkou a nosnĂ­ svorkou (OS/100) H-103013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</si>
  <si>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</si>
  <si>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</si>
  <si>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</si>
  <si>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</si>
  <si>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</si>
  <si>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</si>
  <si>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(prázdné)</t>
  </si>
  <si>
    <t>3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</si>
  <si>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</si>
  <si>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</si>
  <si>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</si>
  <si>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</si>
  <si>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</si>
  <si>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</si>
  <si>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</si>
  <si>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</si>
  <si>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bez dohl.</t>
  </si>
  <si>
    <t>všeobecné sestry bez dohl., spec.</t>
  </si>
  <si>
    <t>všeobecné sestry VŠ</t>
  </si>
  <si>
    <t>fyzioterapeuti</t>
  </si>
  <si>
    <t>sanitáři</t>
  </si>
  <si>
    <t>THP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</si>
  <si>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</si>
  <si>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</si>
  <si>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</si>
  <si>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</si>
  <si>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</si>
  <si>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</si>
  <si>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</si>
  <si>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</si>
  <si>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</si>
  <si>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</si>
  <si>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</si>
  <si>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1822</t>
  </si>
  <si>
    <t>1891</t>
  </si>
  <si>
    <t>1814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</si>
  <si>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</si>
  <si>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</si>
  <si>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Iveta</t>
  </si>
  <si>
    <t>Hajda Miroslav</t>
  </si>
  <si>
    <t>Kasalová Petra</t>
  </si>
  <si>
    <t>Kubínek Radim</t>
  </si>
  <si>
    <t>Kýrová Šárka</t>
  </si>
  <si>
    <t>Navrátilová Leona</t>
  </si>
  <si>
    <t>Ocisková Marie</t>
  </si>
  <si>
    <t>Sandoval Aneta</t>
  </si>
  <si>
    <t>Svozilová Simona</t>
  </si>
  <si>
    <t>Šmejkalová Lucie</t>
  </si>
  <si>
    <t>Talová Barbora</t>
  </si>
  <si>
    <t>Ticháčková Anežka</t>
  </si>
  <si>
    <t>Velartová Hana</t>
  </si>
  <si>
    <t>Vrzalová Drahomíra</t>
  </si>
  <si>
    <t>Zdravotní výkony vykázané na pracovišti v rámci ambulantní péče dle lékařů *</t>
  </si>
  <si>
    <t>3F5</t>
  </si>
  <si>
    <t>V</t>
  </si>
  <si>
    <t>09543</t>
  </si>
  <si>
    <t>Signalni kod</t>
  </si>
  <si>
    <t>35022</t>
  </si>
  <si>
    <t>CÍLENÉ VYŠETŘENÍ PSYCHIATREM</t>
  </si>
  <si>
    <t>06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</si>
  <si>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</si>
  <si>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</si>
  <si>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</si>
  <si>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</si>
  <si>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</si>
  <si>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</si>
  <si>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</si>
  <si>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0104691</t>
  </si>
  <si>
    <t>RISPERDAL CONSTA</t>
  </si>
  <si>
    <t>0104692</t>
  </si>
  <si>
    <t>0104693</t>
  </si>
  <si>
    <t>0168088</t>
  </si>
  <si>
    <t>XEPLION</t>
  </si>
  <si>
    <t>0168089</t>
  </si>
  <si>
    <t>0500873</t>
  </si>
  <si>
    <t>0500874</t>
  </si>
  <si>
    <t>0185369</t>
  </si>
  <si>
    <t>AFLUDITEN</t>
  </si>
  <si>
    <t>0194643</t>
  </si>
  <si>
    <t>ABILIFY MAINTENA</t>
  </si>
  <si>
    <t>0210916</t>
  </si>
  <si>
    <t>0500872</t>
  </si>
  <si>
    <t>0023342</t>
  </si>
  <si>
    <t>0168087</t>
  </si>
  <si>
    <t>0223528</t>
  </si>
  <si>
    <t>0186652</t>
  </si>
  <si>
    <t>0168090</t>
  </si>
  <si>
    <t>0237330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</si>
  <si>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</si>
  <si>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</si>
  <si>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</si>
  <si>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</si>
  <si>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</si>
  <si>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</si>
  <si>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</si>
  <si>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</si>
  <si>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</si>
  <si>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</si>
  <si>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</si>
  <si>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</si>
  <si>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</si>
  <si>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</si>
  <si>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</si>
  <si>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</si>
  <si>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35610</t>
  </si>
  <si>
    <t xml:space="preserve">PSYCHOTERAPIE SKUPINOVÁ, TYP I., PRO SKUPINU MAX. </t>
  </si>
  <si>
    <t>38210</t>
  </si>
  <si>
    <t>VYŠETŘENÍ ALKOTESTEM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</si>
  <si>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</si>
  <si>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</si>
  <si>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</si>
  <si>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</si>
  <si>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</si>
  <si>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</si>
  <si>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</si>
  <si>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</si>
  <si>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09563</t>
  </si>
  <si>
    <t>VÝKON ÚSTAVNÍ POHOTOVOSTNÍ SLUŽBY</t>
  </si>
  <si>
    <t>09513</t>
  </si>
  <si>
    <t>TELEFONICKÁ KONZULTACE OŠETŘUJÍCÍHO LÉKAŘE PACIENT</t>
  </si>
  <si>
    <t>99999</t>
  </si>
  <si>
    <t>Nespecifikovany vykon</t>
  </si>
  <si>
    <t>35117</t>
  </si>
  <si>
    <t>ROZHOVOR PSYCHIATRA, PEDOPSYCHIATRA, KLINICKÉHO PS</t>
  </si>
  <si>
    <t>35021</t>
  </si>
  <si>
    <t>KOMPLEXNÍ VYŠETŘENÍ PSYCHIATREM</t>
  </si>
  <si>
    <t>09219</t>
  </si>
  <si>
    <t xml:space="preserve">INTRAVENÓZNÍ INJEKCE U DOSPĚLÉHO ČI DÍTĚTE NAD 10 </t>
  </si>
  <si>
    <t>35023</t>
  </si>
  <si>
    <t>KONTROLNÍ VYŠETŘENÍ PSYCHIATREM</t>
  </si>
  <si>
    <t>29113</t>
  </si>
  <si>
    <t>EEG STANDARDNÍ VYŠETŘENÍ VČETNĚ HYPERVENTILACE (JE</t>
  </si>
  <si>
    <t>29014</t>
  </si>
  <si>
    <t>EEG STANDARDNÍ VYŠETŘENÍ VČETNĚ HYPERVENTILACE U D</t>
  </si>
  <si>
    <t>09509</t>
  </si>
  <si>
    <t>OŠETŘENÍ HANDICAPOVANÉHO PACIENTA</t>
  </si>
  <si>
    <t>35040</t>
  </si>
  <si>
    <t>SIGNÁLNÍ VÝKON - PACIENT SE SOUDNĚ NAŘÍZENÝM OCHRA</t>
  </si>
  <si>
    <t>35620</t>
  </si>
  <si>
    <t>PSYCHOTERAPIE SKUPINOVÁ, TYP II., PRO SKUPINU 10 -</t>
  </si>
  <si>
    <t>09564</t>
  </si>
  <si>
    <t xml:space="preserve">PÉČE SPOJENÁ S PŘEVZETÍM PACIENTA OD ZDRAVOTNICKÉ </t>
  </si>
  <si>
    <t>35831</t>
  </si>
  <si>
    <t>(VZP) DISTANČNÍ KONZULTACE ZDRAVOTNÍHO STAVU PSYCH</t>
  </si>
  <si>
    <t>35854</t>
  </si>
  <si>
    <t>RODINNÁ PSYCHOEDUKACE</t>
  </si>
  <si>
    <t>35520</t>
  </si>
  <si>
    <t>PSYCHOTERAPIE INDIVIDUÁLNÍ SYSTEMATICKÁ, PROVÁDĚNÁ</t>
  </si>
  <si>
    <t>00041</t>
  </si>
  <si>
    <t>JEDEN DEN POBYTU PACIENTA VE STACIONÁŘI I.</t>
  </si>
  <si>
    <t>306</t>
  </si>
  <si>
    <t>36023</t>
  </si>
  <si>
    <t>KONTROLNÍ VYŠETŘENÍ DĚTSKÝM PSYCHIATREM</t>
  </si>
  <si>
    <t>36021</t>
  </si>
  <si>
    <t>KOMPLEXNÍ VYŠETŘENÍ DĚTSKÝM PSYCHIATREM</t>
  </si>
  <si>
    <t>308</t>
  </si>
  <si>
    <t>35650</t>
  </si>
  <si>
    <t>RODINNÁ SYSTEMATICKÁ PSYCHOTERAPIE Á 30 MINUT</t>
  </si>
  <si>
    <t>09570</t>
  </si>
  <si>
    <t>(VZP) Pou×itÝ ZUM/ZULP k platnÚmu vřkonu dle SZV u</t>
  </si>
  <si>
    <t>09616</t>
  </si>
  <si>
    <t>(VZP) DISTANČNÍ KONZULTACE ZDRAVOTNÍHO STAVU AMBUL</t>
  </si>
  <si>
    <t>09143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</si>
  <si>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</si>
  <si>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</si>
  <si>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</si>
  <si>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</si>
  <si>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</si>
  <si>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</si>
  <si>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</si>
  <si>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</si>
  <si>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</si>
  <si>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</si>
  <si>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</si>
  <si>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</si>
  <si>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</si>
  <si>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</si>
  <si>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</si>
  <si>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</si>
  <si>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</si>
  <si>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</si>
  <si>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</si>
  <si>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</si>
  <si>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</si>
  <si>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</si>
  <si>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</si>
  <si>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</si>
  <si>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</si>
  <si>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</si>
  <si>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</si>
  <si>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</si>
  <si>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</si>
  <si>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</si>
  <si>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</si>
  <si>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</si>
  <si>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</si>
  <si>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</si>
  <si>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</si>
  <si>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</si>
  <si>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</si>
  <si>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</si>
  <si>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</si>
  <si>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</si>
  <si>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</si>
  <si>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</si>
  <si>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</si>
  <si>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</si>
  <si>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</si>
  <si>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</si>
  <si>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</si>
  <si>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</si>
  <si>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</si>
  <si>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</si>
  <si>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</si>
  <si>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</si>
  <si>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</si>
  <si>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</si>
  <si>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</si>
  <si>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</si>
  <si>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</si>
  <si>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</si>
  <si>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</si>
  <si>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</si>
  <si>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</si>
  <si>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</si>
  <si>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</si>
  <si>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</si>
  <si>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</si>
  <si>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</si>
  <si>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</si>
  <si>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</si>
  <si>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</si>
  <si>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</si>
  <si>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</si>
  <si>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</si>
  <si>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36022</t>
  </si>
  <si>
    <t>CÍLENÉ VYŠETŘENÍ DĚTSKÝM PSYCHIATREM</t>
  </si>
  <si>
    <t>12</t>
  </si>
  <si>
    <t>13</t>
  </si>
  <si>
    <t>14</t>
  </si>
  <si>
    <t>16</t>
  </si>
  <si>
    <t>17</t>
  </si>
  <si>
    <t>3</t>
  </si>
  <si>
    <t>JEHLA PORTÁLNÍ HUBEROVA - BEZPEČNOSTNÍ - DVA PŘÍST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</si>
  <si>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</si>
  <si>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</si>
  <si>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</si>
  <si>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</si>
  <si>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</si>
  <si>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</si>
  <si>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</si>
  <si>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</si>
  <si>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</si>
  <si>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</si>
  <si>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</si>
  <si>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</si>
  <si>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90949</t>
  </si>
  <si>
    <t xml:space="preserve">(DRG) POUŽITÍ PARENTERÁLNÍCH LÉČEBNÝCH PROSTŘEDKŮ </t>
  </si>
  <si>
    <t>35827</t>
  </si>
  <si>
    <t>(VZP) SIGNÁLNÍ VÝKON - PŘÍJEM K HOSPITALIZACI V NO</t>
  </si>
  <si>
    <t>35830</t>
  </si>
  <si>
    <t xml:space="preserve">(VZP) SIGNÁLNÍ VÝKON - HOSPITALIZACE PACIENTA BEZ </t>
  </si>
  <si>
    <t>35828</t>
  </si>
  <si>
    <t>(VZP) SIGNÁLNÍ VÝKON - PŘÍJEM AKUTNÍHO PACIENTA OD</t>
  </si>
  <si>
    <t>91922</t>
  </si>
  <si>
    <t xml:space="preserve">(DRG) PACIENT V AKUTNÍ LŮŽKOVÉ PSYCHIATRICKÉ PÉČI </t>
  </si>
  <si>
    <t>91923</t>
  </si>
  <si>
    <t>91921</t>
  </si>
  <si>
    <t>91920</t>
  </si>
  <si>
    <t>(DRG) ZVÝŠENÁ PSYCHIATRICKÁ PÉČE (INTENZIVNÍ AKUTN</t>
  </si>
  <si>
    <t>35829</t>
  </si>
  <si>
    <t xml:space="preserve">(VZP) SIGNÁLNÍ VÝKON - HOSPITALIZOVANÝ PACIENT SE </t>
  </si>
  <si>
    <t>90951</t>
  </si>
  <si>
    <t>(DRG) OPAKOVANÉ POUŽITÍ PARENTERÁLNÍ MEDIKACE</t>
  </si>
  <si>
    <t>21625</t>
  </si>
  <si>
    <t>NÁCVIK VŠEDNÍCH DENNÍCH ČINNOSTÍ - ADL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</si>
  <si>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</si>
  <si>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</si>
  <si>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</si>
  <si>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</si>
  <si>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</si>
  <si>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</si>
  <si>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</si>
  <si>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</si>
  <si>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</si>
  <si>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</si>
  <si>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</si>
  <si>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</si>
  <si>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</si>
  <si>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</si>
  <si>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</si>
  <si>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</si>
  <si>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</si>
  <si>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</si>
  <si>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</si>
  <si>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</si>
  <si>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</si>
  <si>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03042</t>
  </si>
  <si>
    <t xml:space="preserve">VÝKONY NA ÚSTECH S CC   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</si>
  <si>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</si>
  <si>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</si>
  <si>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</si>
  <si>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</si>
  <si>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05373</t>
  </si>
  <si>
    <t xml:space="preserve">NEOBJASNĚNÁ SRDEČNÍ ZÁSTAVA S MCC                                                                   </t>
  </si>
  <si>
    <t>06382</t>
  </si>
  <si>
    <t xml:space="preserve">JINÉ PORUCHY TRÁVICÍHO SYSTÉMU S CC                                                                 </t>
  </si>
  <si>
    <t>08322</t>
  </si>
  <si>
    <t xml:space="preserve">ZLOMENINA NEBO DISLOKACE, KROMĚ STEHENNÍ KOSTI A PÁNVE S CC                                         </t>
  </si>
  <si>
    <t>08362</t>
  </si>
  <si>
    <t xml:space="preserve">PORUCHY POJIVOVÉ TKÁNĚ S CC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</si>
  <si>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</si>
  <si>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</si>
  <si>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</si>
  <si>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</si>
  <si>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13042</t>
  </si>
  <si>
    <t xml:space="preserve">DĚLOŽNÍ A ADNEXÁLNÍ VÝKONY PŘI CA IN SITU A NEZHOUBNÝCH ONEMO                                       </t>
  </si>
  <si>
    <t>14602</t>
  </si>
  <si>
    <t>B</t>
  </si>
  <si>
    <t xml:space="preserve">POROD CÍSAŘSKÝM ŘEZEM S CC                            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</si>
  <si>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</si>
  <si>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</si>
  <si>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</si>
  <si>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</si>
  <si>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</si>
  <si>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</si>
  <si>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</si>
  <si>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</si>
  <si>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</si>
  <si>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</si>
  <si>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</si>
  <si>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</si>
  <si>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</si>
  <si>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</si>
  <si>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</si>
  <si>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</si>
  <si>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</si>
  <si>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</si>
  <si>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</si>
  <si>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</si>
  <si>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</si>
  <si>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</si>
  <si>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</si>
  <si>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</si>
  <si>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</si>
  <si>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</si>
  <si>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</si>
  <si>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</si>
  <si>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</si>
  <si>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</si>
  <si>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</si>
  <si>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</si>
  <si>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</si>
  <si>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</si>
  <si>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</si>
  <si>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</si>
  <si>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</si>
  <si>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</si>
  <si>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</si>
  <si>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</si>
  <si>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</si>
  <si>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</si>
  <si>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</si>
  <si>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</si>
  <si>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</si>
  <si>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</si>
  <si>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</si>
  <si>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</si>
  <si>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</si>
  <si>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</si>
  <si>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</si>
  <si>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</si>
  <si>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</si>
  <si>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</si>
  <si>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</si>
  <si>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</si>
  <si>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</si>
  <si>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</si>
  <si>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</si>
  <si>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</si>
  <si>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</si>
  <si>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21321</t>
  </si>
  <si>
    <t xml:space="preserve">OTRAVA A TOXICKÉ ÚČINKY LÉKŮ (DROG) BEZ CC                                                          </t>
  </si>
  <si>
    <t>23321</t>
  </si>
  <si>
    <t xml:space="preserve">JINÉ FAKTORY OVLIVŇUJÍCÍ ZDRAVOTNÍ STAV BEZ CC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</si>
  <si>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</si>
  <si>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</si>
  <si>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</si>
  <si>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</si>
  <si>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</si>
  <si>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</si>
  <si>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</si>
  <si>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</si>
  <si>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</si>
  <si>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</si>
  <si>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</si>
  <si>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209</t>
  </si>
  <si>
    <t>87513</t>
  </si>
  <si>
    <t>STANOVENÍ CYTOLOGICKÉ DIAGNÓZY I. STUPNĚ OBTÍŽNOST</t>
  </si>
  <si>
    <t>22</t>
  </si>
  <si>
    <t>407</t>
  </si>
  <si>
    <t>2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</si>
  <si>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</si>
  <si>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</si>
  <si>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</si>
  <si>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</si>
  <si>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</si>
  <si>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</si>
  <si>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</si>
  <si>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</si>
  <si>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</si>
  <si>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</si>
  <si>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</si>
  <si>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</si>
  <si>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</si>
  <si>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</si>
  <si>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</si>
  <si>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</si>
  <si>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</si>
  <si>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</si>
  <si>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</si>
  <si>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</si>
  <si>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</si>
  <si>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</si>
  <si>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</si>
  <si>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</si>
  <si>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</si>
  <si>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</si>
  <si>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</si>
  <si>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</si>
  <si>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</si>
  <si>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</si>
  <si>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</si>
  <si>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</si>
  <si>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</si>
  <si>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</si>
  <si>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</si>
  <si>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</si>
  <si>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</si>
  <si>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</si>
  <si>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</si>
  <si>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</si>
  <si>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</si>
  <si>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</si>
  <si>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</si>
  <si>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</si>
  <si>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</si>
  <si>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</si>
  <si>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</si>
  <si>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</si>
  <si>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</si>
  <si>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</si>
  <si>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</si>
  <si>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</si>
  <si>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</si>
  <si>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</si>
  <si>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</si>
  <si>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</si>
  <si>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</si>
  <si>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</si>
  <si>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</si>
  <si>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</si>
  <si>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</si>
  <si>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</si>
  <si>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</si>
  <si>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</si>
  <si>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</si>
  <si>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</si>
  <si>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</si>
  <si>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</si>
  <si>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</si>
  <si>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</si>
  <si>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</si>
  <si>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</si>
  <si>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</si>
  <si>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</si>
  <si>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</si>
  <si>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</si>
  <si>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</si>
  <si>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</si>
  <si>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</si>
  <si>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</si>
  <si>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</si>
  <si>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</si>
  <si>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</si>
  <si>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</si>
  <si>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</si>
  <si>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</si>
  <si>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</si>
  <si>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</si>
  <si>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</si>
  <si>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</si>
  <si>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</si>
  <si>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</si>
  <si>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</si>
  <si>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</si>
  <si>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</si>
  <si>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</si>
  <si>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</si>
  <si>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</si>
  <si>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</si>
  <si>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</si>
  <si>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</si>
  <si>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</si>
  <si>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</si>
  <si>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</si>
  <si>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</si>
  <si>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</si>
  <si>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</si>
  <si>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</si>
  <si>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</si>
  <si>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</si>
  <si>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</si>
  <si>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</si>
  <si>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</si>
  <si>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</si>
  <si>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</si>
  <si>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</si>
  <si>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</si>
  <si>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</si>
  <si>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</si>
  <si>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</si>
  <si>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</si>
  <si>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</si>
  <si>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</si>
  <si>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</si>
  <si>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</si>
  <si>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</si>
  <si>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</si>
  <si>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</si>
  <si>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</si>
  <si>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</si>
  <si>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</si>
  <si>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</si>
  <si>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</si>
  <si>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</si>
  <si>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</si>
  <si>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</si>
  <si>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</si>
  <si>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</si>
  <si>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</si>
  <si>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</si>
  <si>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</si>
  <si>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</si>
  <si>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</si>
  <si>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</si>
  <si>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</si>
  <si>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</si>
  <si>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</si>
  <si>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</si>
  <si>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</si>
  <si>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</si>
  <si>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</si>
  <si>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</si>
  <si>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</si>
  <si>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</si>
  <si>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</si>
  <si>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</si>
  <si>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</si>
  <si>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</si>
  <si>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</si>
  <si>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</si>
  <si>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</si>
  <si>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</si>
  <si>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</si>
  <si>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</si>
  <si>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</si>
  <si>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</si>
  <si>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</si>
  <si>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</si>
  <si>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</si>
  <si>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</si>
  <si>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</si>
  <si>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</si>
  <si>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</si>
  <si>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</si>
  <si>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</si>
  <si>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</si>
  <si>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</si>
  <si>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</si>
  <si>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</si>
  <si>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</si>
  <si>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</si>
  <si>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</si>
  <si>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</si>
  <si>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</si>
  <si>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</si>
  <si>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</si>
  <si>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</si>
  <si>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</si>
  <si>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</si>
  <si>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</si>
  <si>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</si>
  <si>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</si>
  <si>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</si>
  <si>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</si>
  <si>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</si>
  <si>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</si>
  <si>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</si>
  <si>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</si>
  <si>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</si>
  <si>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</si>
  <si>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</si>
  <si>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</si>
  <si>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</si>
  <si>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</si>
  <si>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</si>
  <si>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</si>
  <si>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</si>
  <si>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</si>
  <si>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</si>
  <si>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</si>
  <si>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</si>
  <si>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</si>
  <si>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</si>
  <si>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</si>
  <si>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</si>
  <si>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</si>
  <si>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</si>
  <si>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</si>
  <si>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</si>
  <si>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</si>
  <si>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</si>
  <si>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</si>
  <si>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</si>
  <si>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</si>
  <si>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</si>
  <si>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</si>
  <si>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</si>
  <si>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</si>
  <si>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</si>
  <si>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</si>
  <si>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</si>
  <si>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</si>
  <si>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</si>
  <si>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</si>
  <si>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</si>
  <si>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</si>
  <si>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</si>
  <si>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</si>
  <si>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</si>
  <si>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</si>
  <si>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</si>
  <si>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</si>
  <si>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</si>
  <si>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</si>
  <si>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</si>
  <si>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</si>
  <si>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</si>
  <si>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</si>
  <si>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</si>
  <si>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</si>
  <si>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</si>
  <si>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</si>
  <si>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</si>
  <si>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</si>
  <si>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</si>
  <si>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</si>
  <si>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</si>
  <si>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</si>
  <si>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</si>
  <si>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</si>
  <si>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</si>
  <si>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</si>
  <si>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</si>
  <si>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</si>
  <si>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</si>
  <si>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</si>
  <si>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</si>
  <si>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</si>
  <si>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</si>
  <si>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</si>
  <si>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</si>
  <si>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</si>
  <si>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</si>
  <si>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</si>
  <si>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</si>
  <si>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</si>
  <si>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</si>
  <si>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</si>
  <si>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</si>
  <si>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</si>
  <si>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</si>
  <si>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</si>
  <si>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</si>
  <si>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</si>
  <si>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</si>
  <si>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</si>
  <si>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</si>
  <si>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</si>
  <si>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</si>
  <si>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</si>
  <si>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</si>
  <si>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</si>
  <si>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</si>
  <si>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</si>
  <si>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</si>
  <si>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</si>
  <si>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</si>
  <si>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</si>
  <si>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STANOVENÍ VOLNÝCH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</si>
  <si>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</si>
  <si>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</si>
  <si>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</si>
  <si>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</si>
  <si>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</si>
  <si>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</si>
  <si>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93175</t>
  </si>
  <si>
    <t>17-HYDROXYPROGESTERON</t>
  </si>
  <si>
    <t>93229</t>
  </si>
  <si>
    <t>TKÁŇOVÝ POLYPEPTIDICKÝ ANTIGEN (TPA)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</si>
  <si>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</si>
  <si>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</si>
  <si>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</si>
  <si>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</si>
  <si>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</si>
  <si>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</si>
  <si>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</si>
  <si>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</si>
  <si>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</si>
  <si>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</si>
  <si>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</si>
  <si>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</si>
  <si>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</si>
  <si>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</si>
  <si>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</si>
  <si>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</si>
  <si>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</si>
  <si>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</si>
  <si>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</si>
  <si>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</si>
  <si>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81757</t>
  </si>
  <si>
    <t>SEMIKVANTITATIVNÍ FLUORIMETRICKÉ STANOVENÍ BIOTINI</t>
  </si>
  <si>
    <t>81733</t>
  </si>
  <si>
    <t>KVANTITATIVNÍ STANOVENÍ KRVE VE STOLICI NA ANALYZÁ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</si>
  <si>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</si>
  <si>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</si>
  <si>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</si>
  <si>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</si>
  <si>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</si>
  <si>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</si>
  <si>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</si>
  <si>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</si>
  <si>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</si>
  <si>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</si>
  <si>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</si>
  <si>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</si>
  <si>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809</t>
  </si>
  <si>
    <t>0042433</t>
  </si>
  <si>
    <t>VISIPAQUE</t>
  </si>
  <si>
    <t>0065978</t>
  </si>
  <si>
    <t>DOTAREM</t>
  </si>
  <si>
    <t>0095609</t>
  </si>
  <si>
    <t>MICROPAQUE CT</t>
  </si>
  <si>
    <t>0224707</t>
  </si>
  <si>
    <t>ULTRAVIST 370</t>
  </si>
  <si>
    <t>ULTRAVIST</t>
  </si>
  <si>
    <t>0224716</t>
  </si>
  <si>
    <t>0224709</t>
  </si>
  <si>
    <t>0207733</t>
  </si>
  <si>
    <t>GADOVIST</t>
  </si>
  <si>
    <t>0207745</t>
  </si>
  <si>
    <t>0224696</t>
  </si>
  <si>
    <t>ULTRAVIST 300</t>
  </si>
  <si>
    <t>0224708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</si>
  <si>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</si>
  <si>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</si>
  <si>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</si>
  <si>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</si>
  <si>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</si>
  <si>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</si>
  <si>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</si>
  <si>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</si>
  <si>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</si>
  <si>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</si>
  <si>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</si>
  <si>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</si>
  <si>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</si>
  <si>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</si>
  <si>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</si>
  <si>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</si>
  <si>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</si>
  <si>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</si>
  <si>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</si>
  <si>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</si>
  <si>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</si>
  <si>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</si>
  <si>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</si>
  <si>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</si>
  <si>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</si>
  <si>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</si>
  <si>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</si>
  <si>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</si>
  <si>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</si>
  <si>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</si>
  <si>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</si>
  <si>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</si>
  <si>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</si>
  <si>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</si>
  <si>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</si>
  <si>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</si>
  <si>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</si>
  <si>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</si>
  <si>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</si>
  <si>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</si>
  <si>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</si>
  <si>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</si>
  <si>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89180</t>
  </si>
  <si>
    <t>DIAGNOSTICKÁ DIGITÁLNÍ MAMOGRAFIE NEBO DUKTOGRAFIE</t>
  </si>
  <si>
    <t>35</t>
  </si>
  <si>
    <t>222</t>
  </si>
  <si>
    <t>22214</t>
  </si>
  <si>
    <t>SCREENING ANTIERYTROCYTÁRNÍCH PROTILÁTEK - V SÉRII</t>
  </si>
  <si>
    <t>22223</t>
  </si>
  <si>
    <t>DOPLNĚNÍ SCREENINGU ANTIERYTROCYTÁRNÍCH PROTILÁTEK</t>
  </si>
  <si>
    <t>22112</t>
  </si>
  <si>
    <t>VYŠETŘENÍ KREVNÍ SKUPINY ABO, RH (D) V SÉRII</t>
  </si>
  <si>
    <t>22117</t>
  </si>
  <si>
    <t>VYŠETŘENÍ KOMPATIBILITY TRANSFÚZNÍHO PŘÍPRAVKU OBS</t>
  </si>
  <si>
    <t>37</t>
  </si>
  <si>
    <t>807</t>
  </si>
  <si>
    <t>87217</t>
  </si>
  <si>
    <t>PROKRAJOVÁNÍ BLOKU (POLOSÉRIOVÉ ŘEZY) S 1-3 PREPAR</t>
  </si>
  <si>
    <t>87223</t>
  </si>
  <si>
    <t>SPECIELNÍ BARVENÍ JEDNODUCHÉ (KAŽDÝ PREPARÁT Z PAR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</si>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</sst>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3" xfId="0" applyNumberFormat="1" applyFont="1" applyBorder="1"/>
    <xf numFmtId="166" fontId="5" fillId="0" borderId="153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72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0.50580586004706884</c:v>
                </c:pt>
                <c:pt idx="1">
                  <c:v>0.56584051086412945</c:v>
                </c:pt>
                <c:pt idx="2">
                  <c:v>0.57110651938015367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1.0053418803418803</c:v>
                </c:pt>
                <c:pt idx="1">
                  <c:v>1.3004052684903749</c:v>
                </c:pt>
                <c:pt idx="2">
                  <c:v>1.3829191459572978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116" tableBorderDxfId="115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7" totalsRowShown="0">
  <autoFilter ref="C3:S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1512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2643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2644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2673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2875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2905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2927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3074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3075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3160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3262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3761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4124233-02B6-4668-8929-BEB7D7E11BE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16485.010399999999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741.01629000000003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0.97661075404765707</v>
      </c>
      <c r="E8" s="285">
        <f t="shared" si="0"/>
        <v>1.0851230600529522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0.14712389380530974</v>
      </c>
      <c r="E9" s="285">
        <f>IF(C9=0,0,D9/C9)</f>
        <v>0.49041297935103251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0.43179296138381179</v>
      </c>
      <c r="E11" s="285">
        <f t="shared" si="0"/>
        <v>0.7196549356396863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0.79204697922042366</v>
      </c>
      <c r="E12" s="285">
        <f t="shared" si="0"/>
        <v>0.99005872402552952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18.120709999999999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13464.92088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20324.111749999989</v>
      </c>
      <c r="D18" s="303">
        <f ca="1">IF(ISERROR(VLOOKUP("Výnosy celkem",INDIRECT("HI!$A:$G"),5,0)),0,VLOOKUP("Výnosy celkem",INDIRECT("HI!$A:$G"),5,0))</f>
        <v>9833.4193900000027</v>
      </c>
      <c r="E18" s="304">
        <f t="shared" ref="E18:E31" ca="1" si="1">IF(C18=0,0,D18/C18)</f>
        <v>0.48383021658990866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14153.92174999999</v>
      </c>
      <c r="D19" s="284">
        <f ca="1">IF(ISERROR(VLOOKUP("Ambulance *",INDIRECT("HI!$A:$G"),5,0)),0,VLOOKUP("Ambulance *",INDIRECT("HI!$A:$G"),5,0))</f>
        <v>2925.1393900000012</v>
      </c>
      <c r="E19" s="285">
        <f t="shared" ca="1" si="1"/>
        <v>0.20666635309044315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0.20666635309044315</v>
      </c>
      <c r="E20" s="285">
        <f t="shared" si="1"/>
        <v>0.20666635309044315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0.25192514531006543</v>
      </c>
      <c r="E23" s="285">
        <f t="shared" si="1"/>
        <v>0.29638252389419462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6170.1900000000005</v>
      </c>
      <c r="D24" s="284">
        <f ca="1">IF(ISERROR(VLOOKUP("Hospitalizace *",INDIRECT("HI!$A:$G"),5,0)),0,VLOOKUP("Hospitalizace *",INDIRECT("HI!$A:$G"),5,0))</f>
        <v>6908.2800000000007</v>
      </c>
      <c r="E24" s="285">
        <f ca="1">IF(C24=0,0,D24/C24)</f>
        <v>1.1196219241222718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1.1196219241222718</v>
      </c>
      <c r="E25" s="285">
        <f t="shared" si="1"/>
        <v>1.1196219241222718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1.111550859860069</v>
      </c>
      <c r="E26" s="285">
        <f t="shared" si="1"/>
        <v>1.111550859860069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0.94444444444444442</v>
      </c>
      <c r="E29" s="285">
        <f t="shared" si="1"/>
        <v>0.99415204678362579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1.3829191459572978</v>
      </c>
      <c r="E30" s="285">
        <f t="shared" si="1"/>
        <v>1.3829191459572978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0.3292569324807596</v>
      </c>
      <c r="E31" s="285">
        <f t="shared" si="1"/>
        <v>0.34658624471658905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EAE6797-C34C-44B6-A218-863FF0304A9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831.84694999999999</v>
      </c>
      <c r="C5" s="33">
        <v>698.14651000000003</v>
      </c>
      <c r="D5" s="12"/>
      <c r="E5" s="226">
        <v>741.01629000000003</v>
      </c>
      <c r="F5" s="32">
        <v>0</v>
      </c>
      <c r="G5" s="225">
        <f>E5-F5</f>
        <v>741.01629000000003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12.693290000000001</v>
      </c>
      <c r="C6" s="35">
        <v>97.147490000000005</v>
      </c>
      <c r="D6" s="12"/>
      <c r="E6" s="227">
        <v>18.120709999999999</v>
      </c>
      <c r="F6" s="34">
        <v>0</v>
      </c>
      <c r="G6" s="228">
        <f>E6-F6</f>
        <v>18.120709999999999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13643.24763</v>
      </c>
      <c r="C7" s="35">
        <v>14315.77583</v>
      </c>
      <c r="D7" s="12"/>
      <c r="E7" s="227">
        <v>13464.92088</v>
      </c>
      <c r="F7" s="34">
        <v>0</v>
      </c>
      <c r="G7" s="228">
        <f>E7-F7</f>
        <v>13464.92088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1873.8366099999969</v>
      </c>
      <c r="C8" s="37">
        <v>2107.1186100000014</v>
      </c>
      <c r="D8" s="12"/>
      <c r="E8" s="229">
        <v>2260.9525199999994</v>
      </c>
      <c r="F8" s="36">
        <v>0</v>
      </c>
      <c r="G8" s="230">
        <f>E8-F8</f>
        <v>2260.9525199999994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16361.624479999997</v>
      </c>
      <c r="C9" s="39">
        <v>17218.188440000002</v>
      </c>
      <c r="D9" s="12"/>
      <c r="E9" s="3">
        <v>16485.010399999999</v>
      </c>
      <c r="F9" s="38">
        <v>0</v>
      </c>
      <c r="G9" s="38">
        <f>E9-F9</f>
        <v>16485.010399999999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12929.11486</v>
      </c>
      <c r="C11" s="33">
        <f>IF(ISERROR(VLOOKUP("Celkem:",'ZV Vykáz.-A'!A:H,5,0)),0,VLOOKUP("Celkem:",'ZV Vykáz.-A'!A:H,5,0)/1000)</f>
        <v>14153.92174999999</v>
      </c>
      <c r="D11" s="12"/>
      <c r="E11" s="226">
        <f>IF(ISERROR(VLOOKUP("Celkem:",'ZV Vykáz.-A'!A:H,8,0)),0,VLOOKUP("Celkem:",'ZV Vykáz.-A'!A:H,8,0)/1000)</f>
        <v>2925.1393900000012</v>
      </c>
      <c r="F11" s="32">
        <f>C11</f>
        <v>14153.92174999999</v>
      </c>
      <c r="G11" s="225">
        <f>E11-F11</f>
        <v>-11228.78235999999</v>
      </c>
      <c r="H11" s="231">
        <f>IF(F11&lt;0.00000001,"",E11/F11)</f>
        <v>0.20666635309044315</v>
      </c>
      <c r="I11" s="225">
        <f>E11-B11</f>
        <v>-10003.975469999998</v>
      </c>
      <c r="J11" s="231">
        <f>IF(B11&lt;0.00000001,"",E11/B11)</f>
        <v>0.22624436565644382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8025.6900000000005</v>
      </c>
      <c r="C12" s="37">
        <f>IF(ISERROR(VLOOKUP("Celkem",CaseMix!A:D,3,0)),0,VLOOKUP("Celkem",CaseMix!A:D,3,0)*30)</f>
        <v>6170.1900000000005</v>
      </c>
      <c r="D12" s="12"/>
      <c r="E12" s="229">
        <f>IF(ISERROR(VLOOKUP("Celkem",CaseMix!A:D,4,0)),0,VLOOKUP("Celkem",CaseMix!A:D,4,0)*30)</f>
        <v>6908.2800000000007</v>
      </c>
      <c r="F12" s="36">
        <f>C12</f>
        <v>6170.1900000000005</v>
      </c>
      <c r="G12" s="230">
        <f>E12-F12</f>
        <v>738.09000000000015</v>
      </c>
      <c r="H12" s="233">
        <f>IF(F12&lt;0.00000001,"",E12/F12)</f>
        <v>1.1196219241222718</v>
      </c>
      <c r="I12" s="230">
        <f>E12-B12</f>
        <v>-1117.4099999999999</v>
      </c>
      <c r="J12" s="233">
        <f>IF(B12&lt;0.00000001,"",E12/B12)</f>
        <v>0.86077084960919248</v>
      </c>
    </row>
    <row r="13" spans="1:10" ht="14.45" customHeight="1" thickBot="1" x14ac:dyDescent="0.25">
      <c r="A13" s="4" t="s">
        <v>100</v>
      </c>
      <c r="B13" s="9">
        <f>SUM(B11:B12)</f>
        <v>20954.80486</v>
      </c>
      <c r="C13" s="41">
        <f>SUM(C11:C12)</f>
        <v>20324.111749999989</v>
      </c>
      <c r="D13" s="12"/>
      <c r="E13" s="9">
        <f>SUM(E11:E12)</f>
        <v>9833.4193900000027</v>
      </c>
      <c r="F13" s="40">
        <f>SUM(F11:F12)</f>
        <v>20324.111749999989</v>
      </c>
      <c r="G13" s="40">
        <f>E13-F13</f>
        <v>-10490.692359999986</v>
      </c>
      <c r="H13" s="235">
        <f>IF(F13&lt;0.00000001,"",E13/F13)</f>
        <v>0.48383021658990866</v>
      </c>
      <c r="I13" s="40">
        <f>SUM(I11:I12)</f>
        <v>-11121.385469999997</v>
      </c>
      <c r="J13" s="235">
        <f>IF(B13&lt;0.00000001,"",E13/B13)</f>
        <v>0.46926800109557321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1.280728871733646</v>
      </c>
      <c r="C15" s="43">
        <f>IF(C9=0,"",C13/C9)</f>
        <v>1.1803861841112471</v>
      </c>
      <c r="D15" s="12"/>
      <c r="E15" s="10">
        <f>IF(E9=0,"",E13/E9)</f>
        <v>0.59650671436640423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BC139C90-EBA3-4B85-8B0B-E8CEE884596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0.50580586004706884</v>
      </c>
      <c r="C4" s="322">
        <f t="shared" ref="C4:M4" si="0">(C10+C8)/C6</f>
        <v>0.56584051086412945</v>
      </c>
      <c r="D4" s="322">
        <f t="shared" si="0"/>
        <v>0.57110651938015367</v>
      </c>
      <c r="E4" s="322">
        <f t="shared" si="0"/>
        <v>0.1698866103244947</v>
      </c>
      <c r="F4" s="322">
        <f t="shared" si="0"/>
        <v>0.1698866103244947</v>
      </c>
      <c r="G4" s="322">
        <f t="shared" si="0"/>
        <v>0.1698866103244947</v>
      </c>
      <c r="H4" s="322">
        <f t="shared" si="0"/>
        <v>0.1698866103244947</v>
      </c>
      <c r="I4" s="322">
        <f t="shared" si="0"/>
        <v>0.1698866103244947</v>
      </c>
      <c r="J4" s="322">
        <f t="shared" si="0"/>
        <v>0.1698866103244947</v>
      </c>
      <c r="K4" s="322">
        <f t="shared" si="0"/>
        <v>0.1698866103244947</v>
      </c>
      <c r="L4" s="322">
        <f t="shared" si="0"/>
        <v>0.1698866103244947</v>
      </c>
      <c r="M4" s="322">
        <f t="shared" si="0"/>
        <v>0.1698866103244947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5835.8623399999997</v>
      </c>
      <c r="C5" s="322">
        <f>IF(ISERROR(VLOOKUP($A5,'Man Tab'!$A:$Q,COLUMN()+2,0)),0,VLOOKUP($A5,'Man Tab'!$A:$Q,COLUMN()+2,0))</f>
        <v>5751.1574900000005</v>
      </c>
      <c r="D5" s="322">
        <f>IF(ISERROR(VLOOKUP($A5,'Man Tab'!$A:$Q,COLUMN()+2,0)),0,VLOOKUP($A5,'Man Tab'!$A:$Q,COLUMN()+2,0))</f>
        <v>5631.1686100000006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5835.8623399999997</v>
      </c>
      <c r="C6" s="324">
        <f t="shared" ref="C6:M6" si="1">C5+B6</f>
        <v>11587.019830000001</v>
      </c>
      <c r="D6" s="324">
        <f t="shared" si="1"/>
        <v>17218.188440000002</v>
      </c>
      <c r="E6" s="324">
        <f t="shared" si="1"/>
        <v>17218.188440000002</v>
      </c>
      <c r="F6" s="324">
        <f t="shared" si="1"/>
        <v>17218.188440000002</v>
      </c>
      <c r="G6" s="324">
        <f t="shared" si="1"/>
        <v>17218.188440000002</v>
      </c>
      <c r="H6" s="324">
        <f t="shared" si="1"/>
        <v>17218.188440000002</v>
      </c>
      <c r="I6" s="324">
        <f t="shared" si="1"/>
        <v>17218.188440000002</v>
      </c>
      <c r="J6" s="324">
        <f t="shared" si="1"/>
        <v>17218.188440000002</v>
      </c>
      <c r="K6" s="324">
        <f t="shared" si="1"/>
        <v>17218.188440000002</v>
      </c>
      <c r="L6" s="324">
        <f t="shared" si="1"/>
        <v>17218.188440000002</v>
      </c>
      <c r="M6" s="324">
        <f t="shared" si="1"/>
        <v>17218.188440000002</v>
      </c>
    </row>
    <row r="7" spans="1:13" ht="14.45" customHeight="1" x14ac:dyDescent="0.2">
      <c r="A7" s="323" t="s">
        <v>125</v>
      </c>
      <c r="B7" s="323">
        <v>67.153000000000006</v>
      </c>
      <c r="C7" s="323">
        <v>156.66399999999999</v>
      </c>
      <c r="D7" s="323">
        <v>230.27600000000001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2014.5900000000001</v>
      </c>
      <c r="C8" s="324">
        <f t="shared" ref="C8:M8" si="2">C7*30</f>
        <v>4699.92</v>
      </c>
      <c r="D8" s="324">
        <f t="shared" si="2"/>
        <v>6908.2800000000007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937223.36999999976</v>
      </c>
      <c r="C9" s="323">
        <v>919261.84999999986</v>
      </c>
      <c r="D9" s="323">
        <v>1068654.4499999997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937.22336999999982</v>
      </c>
      <c r="C10" s="324">
        <f t="shared" ref="C10:M10" si="3">C9/1000+B10</f>
        <v>1856.4852199999996</v>
      </c>
      <c r="D10" s="324">
        <f t="shared" si="3"/>
        <v>2925.1396699999996</v>
      </c>
      <c r="E10" s="324">
        <f t="shared" si="3"/>
        <v>2925.1396699999996</v>
      </c>
      <c r="F10" s="324">
        <f t="shared" si="3"/>
        <v>2925.1396699999996</v>
      </c>
      <c r="G10" s="324">
        <f t="shared" si="3"/>
        <v>2925.1396699999996</v>
      </c>
      <c r="H10" s="324">
        <f t="shared" si="3"/>
        <v>2925.1396699999996</v>
      </c>
      <c r="I10" s="324">
        <f t="shared" si="3"/>
        <v>2925.1396699999996</v>
      </c>
      <c r="J10" s="324">
        <f t="shared" si="3"/>
        <v>2925.1396699999996</v>
      </c>
      <c r="K10" s="324">
        <f t="shared" si="3"/>
        <v>2925.1396699999996</v>
      </c>
      <c r="L10" s="324">
        <f t="shared" si="3"/>
        <v>2925.1396699999996</v>
      </c>
      <c r="M10" s="324">
        <f t="shared" si="3"/>
        <v>2925.1396699999996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B11CC695-5F31-4B18-8245-AD330A666F5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3319.0000003</v>
      </c>
      <c r="C7" s="56">
        <v>276.58333335833333</v>
      </c>
      <c r="D7" s="56">
        <v>165.0052</v>
      </c>
      <c r="E7" s="56">
        <v>272.20110999999997</v>
      </c>
      <c r="F7" s="56">
        <v>260.9402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698.14651000000003</v>
      </c>
      <c r="Q7" s="185">
        <v>0.21034845132175217</v>
      </c>
    </row>
    <row r="8" spans="1:17" ht="14.45" customHeight="1" x14ac:dyDescent="0.2">
      <c r="A8" s="19" t="s">
        <v>36</v>
      </c>
      <c r="B8" s="55">
        <v>4.1833425000000002</v>
      </c>
      <c r="C8" s="56">
        <v>0.34861187500000002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129.0000004</v>
      </c>
      <c r="C9" s="56">
        <v>10.750000033333334</v>
      </c>
      <c r="D9" s="56">
        <v>27.685290000000002</v>
      </c>
      <c r="E9" s="56">
        <v>18.995480000000001</v>
      </c>
      <c r="F9" s="56">
        <v>50.466720000000002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97.147490000000005</v>
      </c>
      <c r="Q9" s="185">
        <v>0.75308131549432156</v>
      </c>
    </row>
    <row r="10" spans="1:17" ht="14.45" customHeight="1" x14ac:dyDescent="0.2">
      <c r="A10" s="19" t="s">
        <v>38</v>
      </c>
      <c r="B10" s="55">
        <v>1176.3045516</v>
      </c>
      <c r="C10" s="56">
        <v>98.025379299999997</v>
      </c>
      <c r="D10" s="56">
        <v>93.108500000000006</v>
      </c>
      <c r="E10" s="56">
        <v>80.284499999999994</v>
      </c>
      <c r="F10" s="56">
        <v>86.420389999999998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259.81339000000003</v>
      </c>
      <c r="Q10" s="185">
        <v>0.22087255349526952</v>
      </c>
    </row>
    <row r="11" spans="1:17" ht="14.45" customHeight="1" x14ac:dyDescent="0.2">
      <c r="A11" s="19" t="s">
        <v>39</v>
      </c>
      <c r="B11" s="55">
        <v>397.97000170000001</v>
      </c>
      <c r="C11" s="56">
        <v>33.164166808333334</v>
      </c>
      <c r="D11" s="56">
        <v>27.070599999999999</v>
      </c>
      <c r="E11" s="56">
        <v>17.061970000000002</v>
      </c>
      <c r="F11" s="56">
        <v>32.370809999999999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76.503379999999993</v>
      </c>
      <c r="Q11" s="185">
        <v>0.19223403692037622</v>
      </c>
    </row>
    <row r="12" spans="1:17" ht="14.45" customHeight="1" x14ac:dyDescent="0.2">
      <c r="A12" s="19" t="s">
        <v>40</v>
      </c>
      <c r="B12" s="55">
        <v>17.736017199999999</v>
      </c>
      <c r="C12" s="56">
        <v>1.4780014333333333</v>
      </c>
      <c r="D12" s="56">
        <v>1.7787500000000001</v>
      </c>
      <c r="E12" s="56">
        <v>0.11645</v>
      </c>
      <c r="F12" s="56">
        <v>1.0004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2.8956</v>
      </c>
      <c r="Q12" s="185">
        <v>0.16326100540768534</v>
      </c>
    </row>
    <row r="13" spans="1:17" ht="14.45" customHeight="1" x14ac:dyDescent="0.2">
      <c r="A13" s="19" t="s">
        <v>41</v>
      </c>
      <c r="B13" s="55">
        <v>145.99999990000001</v>
      </c>
      <c r="C13" s="56">
        <v>12.166666658333334</v>
      </c>
      <c r="D13" s="56">
        <v>38.583829999999999</v>
      </c>
      <c r="E13" s="56">
        <v>18.399069999999998</v>
      </c>
      <c r="F13" s="56">
        <v>15.797739999999999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72.780640000000005</v>
      </c>
      <c r="Q13" s="185">
        <v>0.49849753458801205</v>
      </c>
    </row>
    <row r="14" spans="1:17" ht="14.45" customHeight="1" x14ac:dyDescent="0.2">
      <c r="A14" s="19" t="s">
        <v>42</v>
      </c>
      <c r="B14" s="55">
        <v>2370.1738150000001</v>
      </c>
      <c r="C14" s="56">
        <v>197.51448458333334</v>
      </c>
      <c r="D14" s="56">
        <v>269.47699999999998</v>
      </c>
      <c r="E14" s="56">
        <v>248.28299999999999</v>
      </c>
      <c r="F14" s="56">
        <v>242.37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760.13</v>
      </c>
      <c r="Q14" s="185">
        <v>0.32070643730405063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564.71782259999998</v>
      </c>
      <c r="C17" s="56">
        <v>47.059818549999996</v>
      </c>
      <c r="D17" s="56">
        <v>5.9132199999999999</v>
      </c>
      <c r="E17" s="56">
        <v>16.952020000000001</v>
      </c>
      <c r="F17" s="56">
        <v>6.8378900000000007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29.703130000000002</v>
      </c>
      <c r="Q17" s="185">
        <v>5.2598180562541362E-2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9.0999999999999998E-2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0.182</v>
      </c>
      <c r="Q18" s="185" t="s">
        <v>329</v>
      </c>
    </row>
    <row r="19" spans="1:17" ht="14.45" customHeight="1" x14ac:dyDescent="0.2">
      <c r="A19" s="19" t="s">
        <v>47</v>
      </c>
      <c r="B19" s="55">
        <v>1541.2597691999999</v>
      </c>
      <c r="C19" s="56">
        <v>128.43831409999999</v>
      </c>
      <c r="D19" s="56">
        <v>146.56089</v>
      </c>
      <c r="E19" s="56">
        <v>111.02479</v>
      </c>
      <c r="F19" s="56">
        <v>141.42895000000001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399.01463000000001</v>
      </c>
      <c r="Q19" s="185">
        <v>0.2588886299206466</v>
      </c>
    </row>
    <row r="20" spans="1:17" ht="14.45" customHeight="1" x14ac:dyDescent="0.2">
      <c r="A20" s="19" t="s">
        <v>48</v>
      </c>
      <c r="B20" s="55">
        <v>70405.370214300012</v>
      </c>
      <c r="C20" s="56">
        <v>5867.1141845250013</v>
      </c>
      <c r="D20" s="56">
        <v>4939.57503</v>
      </c>
      <c r="E20" s="56">
        <v>4733.9140700000007</v>
      </c>
      <c r="F20" s="56">
        <v>4642.2867300000007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14315.775830000002</v>
      </c>
      <c r="Q20" s="185">
        <v>0.20333357791352583</v>
      </c>
    </row>
    <row r="21" spans="1:17" ht="14.45" customHeight="1" x14ac:dyDescent="0.2">
      <c r="A21" s="20" t="s">
        <v>49</v>
      </c>
      <c r="B21" s="55">
        <v>1335.9729731999998</v>
      </c>
      <c r="C21" s="56">
        <v>111.33108109999999</v>
      </c>
      <c r="D21" s="56">
        <v>111.33153</v>
      </c>
      <c r="E21" s="56">
        <v>111.33153</v>
      </c>
      <c r="F21" s="56">
        <v>111.33153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333.99459000000002</v>
      </c>
      <c r="Q21" s="185">
        <v>0.25000100802937414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4.5374999999999996</v>
      </c>
      <c r="E22" s="56">
        <v>62.121000000000002</v>
      </c>
      <c r="F22" s="56">
        <v>2.6880000000000002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69.346500000000006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5.1439999999993233</v>
      </c>
      <c r="E24" s="56">
        <v>60.472499999998945</v>
      </c>
      <c r="F24" s="56">
        <v>37.138249999999061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102.75474999999733</v>
      </c>
      <c r="Q24" s="185" t="s">
        <v>329</v>
      </c>
    </row>
    <row r="25" spans="1:17" ht="14.45" customHeight="1" x14ac:dyDescent="0.2">
      <c r="A25" s="21" t="s">
        <v>53</v>
      </c>
      <c r="B25" s="58">
        <v>81407.688507900006</v>
      </c>
      <c r="C25" s="59">
        <v>6783.9740423250005</v>
      </c>
      <c r="D25" s="59">
        <v>5835.8623399999997</v>
      </c>
      <c r="E25" s="59">
        <v>5751.1574900000005</v>
      </c>
      <c r="F25" s="59">
        <v>5631.1686100000006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17218.188440000002</v>
      </c>
      <c r="Q25" s="186">
        <v>0.21150567907758622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667.22428000000002</v>
      </c>
      <c r="E26" s="56">
        <v>547.10913000000005</v>
      </c>
      <c r="F26" s="56">
        <v>605.63684000000001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1819.9702500000003</v>
      </c>
      <c r="Q26" s="185" t="s">
        <v>329</v>
      </c>
    </row>
    <row r="27" spans="1:17" ht="14.45" customHeight="1" x14ac:dyDescent="0.2">
      <c r="A27" s="22" t="s">
        <v>55</v>
      </c>
      <c r="B27" s="58">
        <v>81407.688507900006</v>
      </c>
      <c r="C27" s="59">
        <v>6783.9740423250005</v>
      </c>
      <c r="D27" s="59">
        <v>6503.08662</v>
      </c>
      <c r="E27" s="59">
        <v>6298.2666200000003</v>
      </c>
      <c r="F27" s="59">
        <v>6236.8054500000007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19038.15869</v>
      </c>
      <c r="Q27" s="186">
        <v>0.23386192433350431</v>
      </c>
    </row>
    <row r="28" spans="1:17" ht="14.45" customHeight="1" x14ac:dyDescent="0.2">
      <c r="A28" s="20" t="s">
        <v>56</v>
      </c>
      <c r="B28" s="55">
        <v>474.35962009999997</v>
      </c>
      <c r="C28" s="56">
        <v>39.529968341666667</v>
      </c>
      <c r="D28" s="56">
        <v>2.2123400000000002</v>
      </c>
      <c r="E28" s="56">
        <v>11.27064</v>
      </c>
      <c r="F28" s="56">
        <v>6.1888900000000007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19.671870000000002</v>
      </c>
      <c r="Q28" s="185">
        <v>4.1470372195367228E-2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D5FCEA40-6817-4DCD-A179-BB8B9F5D0F3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-75320.067082100009</v>
      </c>
      <c r="C6" s="707">
        <v>-18303.412439999902</v>
      </c>
      <c r="D6" s="707">
        <v>57016.654642100111</v>
      </c>
      <c r="E6" s="708">
        <v>0.2430084458109803</v>
      </c>
      <c r="F6" s="706">
        <v>-8604.7613411999992</v>
      </c>
      <c r="G6" s="707">
        <v>-2151.1903352999998</v>
      </c>
      <c r="H6" s="707">
        <v>-545.97815000000003</v>
      </c>
      <c r="I6" s="707">
        <v>-2304.08968</v>
      </c>
      <c r="J6" s="707">
        <v>-152.89934470000026</v>
      </c>
      <c r="K6" s="709">
        <v>0.26776915577750088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76438.599383100009</v>
      </c>
      <c r="C7" s="707">
        <v>74524.494049999805</v>
      </c>
      <c r="D7" s="707">
        <v>-1914.105333100204</v>
      </c>
      <c r="E7" s="708">
        <v>0.9749589167181496</v>
      </c>
      <c r="F7" s="706">
        <v>81407.688507900006</v>
      </c>
      <c r="G7" s="707">
        <v>20351.922126975001</v>
      </c>
      <c r="H7" s="707">
        <v>5631.1686100000006</v>
      </c>
      <c r="I7" s="707">
        <v>17218.188440000002</v>
      </c>
      <c r="J7" s="707">
        <v>-3133.7336869749997</v>
      </c>
      <c r="K7" s="709">
        <v>0.21150567907758622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7433.1761369000005</v>
      </c>
      <c r="C8" s="707">
        <v>7435.9453099999992</v>
      </c>
      <c r="D8" s="707">
        <v>2.7691730999986248</v>
      </c>
      <c r="E8" s="708">
        <v>1.0003725423760983</v>
      </c>
      <c r="F8" s="706">
        <v>7560.3677286000102</v>
      </c>
      <c r="G8" s="707">
        <v>1890.0919321500028</v>
      </c>
      <c r="H8" s="707">
        <v>689.36626000000001</v>
      </c>
      <c r="I8" s="707">
        <v>1967.8130100000001</v>
      </c>
      <c r="J8" s="707">
        <v>77.7210778499973</v>
      </c>
      <c r="K8" s="709">
        <v>0.26028006581690299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5067.3736841999998</v>
      </c>
      <c r="C9" s="707">
        <v>5110.4833099999996</v>
      </c>
      <c r="D9" s="707">
        <v>43.109625799999776</v>
      </c>
      <c r="E9" s="708">
        <v>1.0085072916438775</v>
      </c>
      <c r="F9" s="706">
        <v>5190.1939135999992</v>
      </c>
      <c r="G9" s="707">
        <v>1297.5484783999998</v>
      </c>
      <c r="H9" s="707">
        <v>446.99626000000001</v>
      </c>
      <c r="I9" s="707">
        <v>1207.68301</v>
      </c>
      <c r="J9" s="707">
        <v>-89.865468399999827</v>
      </c>
      <c r="K9" s="709">
        <v>0.23268552776717591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3319.0000000999999</v>
      </c>
      <c r="C10" s="707">
        <v>3300.4908</v>
      </c>
      <c r="D10" s="707">
        <v>-18.509200099999816</v>
      </c>
      <c r="E10" s="708">
        <v>0.9944232599881162</v>
      </c>
      <c r="F10" s="706">
        <v>3319.0000003</v>
      </c>
      <c r="G10" s="707">
        <v>829.750000075</v>
      </c>
      <c r="H10" s="707">
        <v>260.9402</v>
      </c>
      <c r="I10" s="707">
        <v>698.14651000000003</v>
      </c>
      <c r="J10" s="707">
        <v>-131.60349007499997</v>
      </c>
      <c r="K10" s="709">
        <v>0.21034845132175217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3290</v>
      </c>
      <c r="C11" s="707">
        <v>3283.6683700000003</v>
      </c>
      <c r="D11" s="707">
        <v>-6.3316299999996772</v>
      </c>
      <c r="E11" s="708">
        <v>0.99807549240121596</v>
      </c>
      <c r="F11" s="706">
        <v>3290.0000002000002</v>
      </c>
      <c r="G11" s="707">
        <v>822.50000005000004</v>
      </c>
      <c r="H11" s="707">
        <v>260.13769000000002</v>
      </c>
      <c r="I11" s="707">
        <v>693.01704000000007</v>
      </c>
      <c r="J11" s="707">
        <v>-129.48296004999997</v>
      </c>
      <c r="K11" s="709">
        <v>0.21064347719084237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</v>
      </c>
      <c r="C12" s="707">
        <v>1.6155200000000001</v>
      </c>
      <c r="D12" s="707">
        <v>-3.3844799999999999</v>
      </c>
      <c r="E12" s="708">
        <v>0.323104</v>
      </c>
      <c r="F12" s="706">
        <v>5</v>
      </c>
      <c r="G12" s="707">
        <v>1.25</v>
      </c>
      <c r="H12" s="707">
        <v>0</v>
      </c>
      <c r="I12" s="707">
        <v>0.99100999999999995</v>
      </c>
      <c r="J12" s="707">
        <v>-0.25899000000000005</v>
      </c>
      <c r="K12" s="709">
        <v>0.19820199999999999</v>
      </c>
      <c r="L12" s="270"/>
      <c r="M12" s="705" t="str">
        <f t="shared" si="0"/>
        <v/>
      </c>
    </row>
    <row r="13" spans="1:13" ht="14.45" customHeight="1" x14ac:dyDescent="0.2">
      <c r="A13" s="710" t="s">
        <v>337</v>
      </c>
      <c r="B13" s="706">
        <v>20</v>
      </c>
      <c r="C13" s="707">
        <v>12.0998</v>
      </c>
      <c r="D13" s="707">
        <v>-7.9001999999999999</v>
      </c>
      <c r="E13" s="708">
        <v>0.60499000000000003</v>
      </c>
      <c r="F13" s="706">
        <v>20</v>
      </c>
      <c r="G13" s="707">
        <v>5</v>
      </c>
      <c r="H13" s="707">
        <v>0.70119000000000009</v>
      </c>
      <c r="I13" s="707">
        <v>2.5881399999999997</v>
      </c>
      <c r="J13" s="707">
        <v>-2.4118600000000003</v>
      </c>
      <c r="K13" s="709">
        <v>0.12940699999999999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1.0000001000000001</v>
      </c>
      <c r="C14" s="707">
        <v>1.93411</v>
      </c>
      <c r="D14" s="707">
        <v>0.93410989999999994</v>
      </c>
      <c r="E14" s="708">
        <v>1.9341098065890192</v>
      </c>
      <c r="F14" s="706">
        <v>1.0000001000000001</v>
      </c>
      <c r="G14" s="707">
        <v>0.25000002500000001</v>
      </c>
      <c r="H14" s="707">
        <v>0.10131999999999999</v>
      </c>
      <c r="I14" s="707">
        <v>0.10131999999999999</v>
      </c>
      <c r="J14" s="707">
        <v>-0.14868002500000002</v>
      </c>
      <c r="K14" s="709">
        <v>0.101319989868001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</v>
      </c>
      <c r="C15" s="707">
        <v>1.173</v>
      </c>
      <c r="D15" s="707">
        <v>-1.827</v>
      </c>
      <c r="E15" s="708">
        <v>0.39100000000000001</v>
      </c>
      <c r="F15" s="706">
        <v>3</v>
      </c>
      <c r="G15" s="707">
        <v>0.75</v>
      </c>
      <c r="H15" s="707">
        <v>0</v>
      </c>
      <c r="I15" s="707">
        <v>1.4490000000000001</v>
      </c>
      <c r="J15" s="707">
        <v>0.69900000000000007</v>
      </c>
      <c r="K15" s="709">
        <v>0.48300000000000004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4.4229041999999996</v>
      </c>
      <c r="C16" s="707">
        <v>5.18</v>
      </c>
      <c r="D16" s="707">
        <v>0.7570958000000001</v>
      </c>
      <c r="E16" s="708">
        <v>1.1711761697212433</v>
      </c>
      <c r="F16" s="706">
        <v>4.1833425000000002</v>
      </c>
      <c r="G16" s="707">
        <v>1.045835625</v>
      </c>
      <c r="H16" s="707">
        <v>0</v>
      </c>
      <c r="I16" s="707">
        <v>0</v>
      </c>
      <c r="J16" s="707">
        <v>-1.045835625</v>
      </c>
      <c r="K16" s="709">
        <v>0</v>
      </c>
      <c r="L16" s="270"/>
      <c r="M16" s="705" t="str">
        <f t="shared" si="0"/>
        <v>X</v>
      </c>
    </row>
    <row r="17" spans="1:13" ht="14.45" customHeight="1" x14ac:dyDescent="0.2">
      <c r="A17" s="710" t="s">
        <v>341</v>
      </c>
      <c r="B17" s="706">
        <v>4.4229041999999996</v>
      </c>
      <c r="C17" s="707">
        <v>5.18</v>
      </c>
      <c r="D17" s="707">
        <v>0.7570958000000001</v>
      </c>
      <c r="E17" s="708">
        <v>1.1711761697212433</v>
      </c>
      <c r="F17" s="706">
        <v>4.1833425000000002</v>
      </c>
      <c r="G17" s="707">
        <v>1.045835625</v>
      </c>
      <c r="H17" s="707">
        <v>0</v>
      </c>
      <c r="I17" s="707">
        <v>0</v>
      </c>
      <c r="J17" s="707">
        <v>-1.045835625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139.99999979999998</v>
      </c>
      <c r="C18" s="707">
        <v>124.04953999999999</v>
      </c>
      <c r="D18" s="707">
        <v>-15.95045979999999</v>
      </c>
      <c r="E18" s="708">
        <v>0.88606814412295454</v>
      </c>
      <c r="F18" s="706">
        <v>129.0000004</v>
      </c>
      <c r="G18" s="707">
        <v>32.250000100000001</v>
      </c>
      <c r="H18" s="707">
        <v>50.466720000000002</v>
      </c>
      <c r="I18" s="707">
        <v>97.147490000000005</v>
      </c>
      <c r="J18" s="707">
        <v>64.897489900000011</v>
      </c>
      <c r="K18" s="709">
        <v>0.75308131549432156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30.999999599999999</v>
      </c>
      <c r="C19" s="707">
        <v>3.4787600000000003</v>
      </c>
      <c r="D19" s="707">
        <v>-27.521239599999998</v>
      </c>
      <c r="E19" s="708">
        <v>0.11221806596410409</v>
      </c>
      <c r="F19" s="706">
        <v>5.0000004000000002</v>
      </c>
      <c r="G19" s="707">
        <v>1.2500001000000001</v>
      </c>
      <c r="H19" s="707">
        <v>1.7749999999999999</v>
      </c>
      <c r="I19" s="707">
        <v>1.7749999999999999</v>
      </c>
      <c r="J19" s="707">
        <v>0.52499989999999985</v>
      </c>
      <c r="K19" s="709">
        <v>0.35499997160000224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</v>
      </c>
      <c r="C20" s="707">
        <v>1.0854000000000001</v>
      </c>
      <c r="D20" s="707">
        <v>8.5400000000000142E-2</v>
      </c>
      <c r="E20" s="708">
        <v>1.0854000000000001</v>
      </c>
      <c r="F20" s="706">
        <v>1</v>
      </c>
      <c r="G20" s="707">
        <v>0.25</v>
      </c>
      <c r="H20" s="707">
        <v>5.8806000000000003</v>
      </c>
      <c r="I20" s="707">
        <v>13.721399999999999</v>
      </c>
      <c r="J20" s="707">
        <v>13.471399999999999</v>
      </c>
      <c r="K20" s="709">
        <v>13.721399999999999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14.999999900000001</v>
      </c>
      <c r="C21" s="707">
        <v>12.96782</v>
      </c>
      <c r="D21" s="707">
        <v>-2.0321799000000009</v>
      </c>
      <c r="E21" s="708">
        <v>0.86452133909680884</v>
      </c>
      <c r="F21" s="706">
        <v>13</v>
      </c>
      <c r="G21" s="707">
        <v>3.25</v>
      </c>
      <c r="H21" s="707">
        <v>0.52401999999999993</v>
      </c>
      <c r="I21" s="707">
        <v>2.1714000000000002</v>
      </c>
      <c r="J21" s="707">
        <v>-1.0785999999999998</v>
      </c>
      <c r="K21" s="709">
        <v>0.16703076923076926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65.000000200000002</v>
      </c>
      <c r="C22" s="707">
        <v>61.856499999999997</v>
      </c>
      <c r="D22" s="707">
        <v>-3.1435002000000054</v>
      </c>
      <c r="E22" s="708">
        <v>0.95163845861034313</v>
      </c>
      <c r="F22" s="706">
        <v>62.999999600000002</v>
      </c>
      <c r="G22" s="707">
        <v>15.749999899999999</v>
      </c>
      <c r="H22" s="707">
        <v>5.8771199999999997</v>
      </c>
      <c r="I22" s="707">
        <v>20.02946</v>
      </c>
      <c r="J22" s="707">
        <v>4.2794601000000014</v>
      </c>
      <c r="K22" s="709">
        <v>0.31792793852652657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2.0000000999999998</v>
      </c>
      <c r="C23" s="707">
        <v>1.2196</v>
      </c>
      <c r="D23" s="707">
        <v>-0.78040009999999982</v>
      </c>
      <c r="E23" s="708">
        <v>0.60979996951000159</v>
      </c>
      <c r="F23" s="706">
        <v>2.0000000999999998</v>
      </c>
      <c r="G23" s="707">
        <v>0.50000002499999996</v>
      </c>
      <c r="H23" s="707">
        <v>0</v>
      </c>
      <c r="I23" s="707">
        <v>0.1017</v>
      </c>
      <c r="J23" s="707">
        <v>-0.39830002499999995</v>
      </c>
      <c r="K23" s="709">
        <v>5.0849997457500129E-2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5.0000001000000003</v>
      </c>
      <c r="C24" s="707">
        <v>3.8</v>
      </c>
      <c r="D24" s="707">
        <v>-1.2000001000000005</v>
      </c>
      <c r="E24" s="708">
        <v>0.75999998480000019</v>
      </c>
      <c r="F24" s="706">
        <v>4.0000001999999997</v>
      </c>
      <c r="G24" s="707">
        <v>1.0000000499999999</v>
      </c>
      <c r="H24" s="707">
        <v>7.9000000000000001E-2</v>
      </c>
      <c r="I24" s="707">
        <v>0.70899999999999996</v>
      </c>
      <c r="J24" s="707">
        <v>-0.29100004999999995</v>
      </c>
      <c r="K24" s="709">
        <v>0.17724999113750045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19.999999899999999</v>
      </c>
      <c r="C25" s="707">
        <v>38.399000000000001</v>
      </c>
      <c r="D25" s="707">
        <v>18.399000100000002</v>
      </c>
      <c r="E25" s="708">
        <v>1.9199500095997502</v>
      </c>
      <c r="F25" s="706">
        <v>40.000000099999994</v>
      </c>
      <c r="G25" s="707">
        <v>10.000000024999999</v>
      </c>
      <c r="H25" s="707">
        <v>17.630980000000001</v>
      </c>
      <c r="I25" s="707">
        <v>39.738980000000005</v>
      </c>
      <c r="J25" s="707">
        <v>29.738979975000007</v>
      </c>
      <c r="K25" s="709">
        <v>0.993474497516314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</v>
      </c>
      <c r="C26" s="707">
        <v>1.03006</v>
      </c>
      <c r="D26" s="707">
        <v>3.0059999999999976E-2</v>
      </c>
      <c r="E26" s="708">
        <v>1.03006</v>
      </c>
      <c r="F26" s="706">
        <v>1</v>
      </c>
      <c r="G26" s="707">
        <v>0.25</v>
      </c>
      <c r="H26" s="707">
        <v>0</v>
      </c>
      <c r="I26" s="707">
        <v>0.20055000000000001</v>
      </c>
      <c r="J26" s="707">
        <v>-4.9449999999999994E-2</v>
      </c>
      <c r="K26" s="709">
        <v>0.20055000000000001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0</v>
      </c>
      <c r="C27" s="707">
        <v>0.21240000000000001</v>
      </c>
      <c r="D27" s="707">
        <v>0.21240000000000001</v>
      </c>
      <c r="E27" s="708">
        <v>0</v>
      </c>
      <c r="F27" s="706">
        <v>0</v>
      </c>
      <c r="G27" s="707">
        <v>0</v>
      </c>
      <c r="H27" s="707">
        <v>0</v>
      </c>
      <c r="I27" s="707">
        <v>0</v>
      </c>
      <c r="J27" s="707">
        <v>0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0</v>
      </c>
      <c r="D28" s="707">
        <v>0</v>
      </c>
      <c r="E28" s="708">
        <v>0</v>
      </c>
      <c r="F28" s="706">
        <v>0</v>
      </c>
      <c r="G28" s="707">
        <v>0</v>
      </c>
      <c r="H28" s="707">
        <v>18.7</v>
      </c>
      <c r="I28" s="707">
        <v>18.7</v>
      </c>
      <c r="J28" s="707">
        <v>18.7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1115.5495109000001</v>
      </c>
      <c r="C29" s="707">
        <v>848.50774999999999</v>
      </c>
      <c r="D29" s="707">
        <v>-267.0417609000001</v>
      </c>
      <c r="E29" s="708">
        <v>0.76061863835648424</v>
      </c>
      <c r="F29" s="706">
        <v>1176.3045516</v>
      </c>
      <c r="G29" s="707">
        <v>294.07613789999999</v>
      </c>
      <c r="H29" s="707">
        <v>86.420389999999998</v>
      </c>
      <c r="I29" s="707">
        <v>259.81339000000003</v>
      </c>
      <c r="J29" s="707">
        <v>-34.262747899999965</v>
      </c>
      <c r="K29" s="709">
        <v>0.22087255349526952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940.92540709999992</v>
      </c>
      <c r="C30" s="707">
        <v>740.70826999999997</v>
      </c>
      <c r="D30" s="707">
        <v>-200.21713709999995</v>
      </c>
      <c r="E30" s="708">
        <v>0.78721252971892464</v>
      </c>
      <c r="F30" s="706">
        <v>992.06730289999996</v>
      </c>
      <c r="G30" s="707">
        <v>248.01682572499999</v>
      </c>
      <c r="H30" s="707">
        <v>75.761520000000004</v>
      </c>
      <c r="I30" s="707">
        <v>232.89608999999999</v>
      </c>
      <c r="J30" s="707">
        <v>-15.120735725000003</v>
      </c>
      <c r="K30" s="709">
        <v>0.23475835693727709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174.6241038</v>
      </c>
      <c r="C31" s="707">
        <v>107.79948</v>
      </c>
      <c r="D31" s="707">
        <v>-66.824623799999998</v>
      </c>
      <c r="E31" s="708">
        <v>0.61732302502445258</v>
      </c>
      <c r="F31" s="706">
        <v>184.23724870000001</v>
      </c>
      <c r="G31" s="707">
        <v>46.059312175000002</v>
      </c>
      <c r="H31" s="707">
        <v>10.65887</v>
      </c>
      <c r="I31" s="707">
        <v>26.917300000000001</v>
      </c>
      <c r="J31" s="707">
        <v>-19.142012175000001</v>
      </c>
      <c r="K31" s="709">
        <v>0.14610129162225163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459.6303514</v>
      </c>
      <c r="C32" s="707">
        <v>481.87935999999996</v>
      </c>
      <c r="D32" s="707">
        <v>22.249008599999968</v>
      </c>
      <c r="E32" s="708">
        <v>1.0484063085308251</v>
      </c>
      <c r="F32" s="706">
        <v>397.97000170000001</v>
      </c>
      <c r="G32" s="707">
        <v>99.492500425000003</v>
      </c>
      <c r="H32" s="707">
        <v>32.370809999999999</v>
      </c>
      <c r="I32" s="707">
        <v>76.503380000000007</v>
      </c>
      <c r="J32" s="707">
        <v>-22.989120424999996</v>
      </c>
      <c r="K32" s="709">
        <v>0.19223403692037627</v>
      </c>
      <c r="L32" s="270"/>
      <c r="M32" s="705" t="str">
        <f t="shared" si="0"/>
        <v>X</v>
      </c>
    </row>
    <row r="33" spans="1:13" ht="14.45" customHeight="1" x14ac:dyDescent="0.2">
      <c r="A33" s="710" t="s">
        <v>357</v>
      </c>
      <c r="B33" s="706">
        <v>0</v>
      </c>
      <c r="C33" s="707">
        <v>38.857089999999999</v>
      </c>
      <c r="D33" s="707">
        <v>38.857089999999999</v>
      </c>
      <c r="E33" s="708">
        <v>0</v>
      </c>
      <c r="F33" s="706">
        <v>0</v>
      </c>
      <c r="G33" s="707">
        <v>0</v>
      </c>
      <c r="H33" s="707">
        <v>1.19669</v>
      </c>
      <c r="I33" s="707">
        <v>1.19669</v>
      </c>
      <c r="J33" s="707">
        <v>1.19669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25.000000100000001</v>
      </c>
      <c r="C34" s="707">
        <v>27.916439999999998</v>
      </c>
      <c r="D34" s="707">
        <v>2.9164398999999968</v>
      </c>
      <c r="E34" s="708">
        <v>1.1166575955333695</v>
      </c>
      <c r="F34" s="706">
        <v>25.000000100000001</v>
      </c>
      <c r="G34" s="707">
        <v>6.2500000250000003</v>
      </c>
      <c r="H34" s="707">
        <v>2.0017100000000001</v>
      </c>
      <c r="I34" s="707">
        <v>7.0676800000000002</v>
      </c>
      <c r="J34" s="707">
        <v>0.81767997499999989</v>
      </c>
      <c r="K34" s="709">
        <v>0.28270719886917117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75</v>
      </c>
      <c r="C35" s="707">
        <v>80.503640000000104</v>
      </c>
      <c r="D35" s="707">
        <v>5.5036400000001038</v>
      </c>
      <c r="E35" s="708">
        <v>1.0733818666666681</v>
      </c>
      <c r="F35" s="706">
        <v>100.00000019999999</v>
      </c>
      <c r="G35" s="707">
        <v>25.000000049999997</v>
      </c>
      <c r="H35" s="707">
        <v>8.88992</v>
      </c>
      <c r="I35" s="707">
        <v>18.35859</v>
      </c>
      <c r="J35" s="707">
        <v>-6.6414100499999975</v>
      </c>
      <c r="K35" s="709">
        <v>0.18358589963282823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199.99999960000002</v>
      </c>
      <c r="C36" s="707">
        <v>154.28479000000002</v>
      </c>
      <c r="D36" s="707">
        <v>-45.715209600000009</v>
      </c>
      <c r="E36" s="708">
        <v>0.77142395154284793</v>
      </c>
      <c r="F36" s="706">
        <v>119.99999980000001</v>
      </c>
      <c r="G36" s="707">
        <v>29.999999950000003</v>
      </c>
      <c r="H36" s="707">
        <v>2.7380399999999998</v>
      </c>
      <c r="I36" s="707">
        <v>9.5707599999999999</v>
      </c>
      <c r="J36" s="707">
        <v>-20.429239950000003</v>
      </c>
      <c r="K36" s="709">
        <v>7.9756333466260543E-2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13.990269</v>
      </c>
      <c r="C37" s="707">
        <v>29.291900000000002</v>
      </c>
      <c r="D37" s="707">
        <v>15.301631000000002</v>
      </c>
      <c r="E37" s="708">
        <v>2.0937338660178733</v>
      </c>
      <c r="F37" s="706">
        <v>15.455074</v>
      </c>
      <c r="G37" s="707">
        <v>3.8637684999999999</v>
      </c>
      <c r="H37" s="707">
        <v>5.58962</v>
      </c>
      <c r="I37" s="707">
        <v>7.5206200000000001</v>
      </c>
      <c r="J37" s="707">
        <v>3.6568515000000001</v>
      </c>
      <c r="K37" s="709">
        <v>0.4866117108206664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0.35938999999999999</v>
      </c>
      <c r="D38" s="707">
        <v>0.35938999999999999</v>
      </c>
      <c r="E38" s="708">
        <v>0</v>
      </c>
      <c r="F38" s="706">
        <v>0</v>
      </c>
      <c r="G38" s="707">
        <v>0</v>
      </c>
      <c r="H38" s="707">
        <v>5.3999999999999999E-2</v>
      </c>
      <c r="I38" s="707">
        <v>5.3999999999999999E-2</v>
      </c>
      <c r="J38" s="707">
        <v>5.3999999999999999E-2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5.6770699999999996</v>
      </c>
      <c r="D39" s="707">
        <v>5.6770699999999996</v>
      </c>
      <c r="E39" s="708">
        <v>0</v>
      </c>
      <c r="F39" s="706">
        <v>0</v>
      </c>
      <c r="G39" s="707">
        <v>0</v>
      </c>
      <c r="H39" s="707">
        <v>0.35211000000000003</v>
      </c>
      <c r="I39" s="707">
        <v>4.3281700000000001</v>
      </c>
      <c r="J39" s="707">
        <v>4.3281700000000001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0.24831999999999999</v>
      </c>
      <c r="D40" s="707">
        <v>0.24831999999999999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25.640082700000001</v>
      </c>
      <c r="C41" s="707">
        <v>41.526360000000004</v>
      </c>
      <c r="D41" s="707">
        <v>15.886277300000003</v>
      </c>
      <c r="E41" s="708">
        <v>1.6195875998481082</v>
      </c>
      <c r="F41" s="706">
        <v>37.514927700000001</v>
      </c>
      <c r="G41" s="707">
        <v>9.3787319250000003</v>
      </c>
      <c r="H41" s="707">
        <v>3.9209000000000001</v>
      </c>
      <c r="I41" s="707">
        <v>6.0263</v>
      </c>
      <c r="J41" s="707">
        <v>-3.3524319250000003</v>
      </c>
      <c r="K41" s="709">
        <v>0.16063738808698277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7.6588199999999995</v>
      </c>
      <c r="D42" s="707">
        <v>7.6588199999999995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120</v>
      </c>
      <c r="C43" s="707">
        <v>95.555539999999993</v>
      </c>
      <c r="D43" s="707">
        <v>-24.444460000000007</v>
      </c>
      <c r="E43" s="708">
        <v>0.79629616666666658</v>
      </c>
      <c r="F43" s="706">
        <v>99.999999899999992</v>
      </c>
      <c r="G43" s="707">
        <v>24.999999975000001</v>
      </c>
      <c r="H43" s="707">
        <v>7.6278199999999998</v>
      </c>
      <c r="I43" s="707">
        <v>22.380569999999999</v>
      </c>
      <c r="J43" s="707">
        <v>-2.6194299750000027</v>
      </c>
      <c r="K43" s="709">
        <v>0.22380570022380569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18.770917700000002</v>
      </c>
      <c r="C44" s="707">
        <v>28.555580000000003</v>
      </c>
      <c r="D44" s="707">
        <v>9.7846623000000008</v>
      </c>
      <c r="E44" s="708">
        <v>1.5212671248353511</v>
      </c>
      <c r="F44" s="706">
        <v>17.736017199999999</v>
      </c>
      <c r="G44" s="707">
        <v>4.4340042999999998</v>
      </c>
      <c r="H44" s="707">
        <v>1.0004</v>
      </c>
      <c r="I44" s="707">
        <v>2.8956</v>
      </c>
      <c r="J44" s="707">
        <v>-1.5384042999999998</v>
      </c>
      <c r="K44" s="709">
        <v>0.16326100540768534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0.25274999999999997</v>
      </c>
      <c r="J45" s="707">
        <v>0.25274999999999997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5.6896798999999998</v>
      </c>
      <c r="C46" s="707">
        <v>2.3595000000000002</v>
      </c>
      <c r="D46" s="707">
        <v>-3.3301798999999996</v>
      </c>
      <c r="E46" s="708">
        <v>0.41469819769649963</v>
      </c>
      <c r="F46" s="706">
        <v>5.6896798999999998</v>
      </c>
      <c r="G46" s="707">
        <v>1.4224199749999999</v>
      </c>
      <c r="H46" s="707">
        <v>0</v>
      </c>
      <c r="I46" s="707">
        <v>0</v>
      </c>
      <c r="J46" s="707">
        <v>-1.4224199749999999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1.1568425</v>
      </c>
      <c r="C47" s="707">
        <v>0</v>
      </c>
      <c r="D47" s="707">
        <v>-1.1568425</v>
      </c>
      <c r="E47" s="708">
        <v>0</v>
      </c>
      <c r="F47" s="706">
        <v>2.8921064000000003</v>
      </c>
      <c r="G47" s="707">
        <v>0.72302660000000007</v>
      </c>
      <c r="H47" s="707">
        <v>0</v>
      </c>
      <c r="I47" s="707">
        <v>0</v>
      </c>
      <c r="J47" s="707">
        <v>-0.72302660000000007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1.9243952</v>
      </c>
      <c r="C48" s="707">
        <v>0.85899999999999999</v>
      </c>
      <c r="D48" s="707">
        <v>-1.0653952</v>
      </c>
      <c r="E48" s="708">
        <v>0.44637400883145001</v>
      </c>
      <c r="F48" s="706">
        <v>2.1269630999999998</v>
      </c>
      <c r="G48" s="707">
        <v>0.53174077499999994</v>
      </c>
      <c r="H48" s="707">
        <v>0</v>
      </c>
      <c r="I48" s="707">
        <v>0</v>
      </c>
      <c r="J48" s="707">
        <v>-0.53174077499999994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1.089</v>
      </c>
      <c r="D49" s="707">
        <v>1.089</v>
      </c>
      <c r="E49" s="708">
        <v>0</v>
      </c>
      <c r="F49" s="706">
        <v>0</v>
      </c>
      <c r="G49" s="707">
        <v>0</v>
      </c>
      <c r="H49" s="707">
        <v>0</v>
      </c>
      <c r="I49" s="707">
        <v>1.089</v>
      </c>
      <c r="J49" s="707">
        <v>1.089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10.000000099999999</v>
      </c>
      <c r="C50" s="707">
        <v>19.821900000000003</v>
      </c>
      <c r="D50" s="707">
        <v>9.8218999000000036</v>
      </c>
      <c r="E50" s="708">
        <v>1.9821899801781007</v>
      </c>
      <c r="F50" s="706">
        <v>7.0272677999999997</v>
      </c>
      <c r="G50" s="707">
        <v>1.7568169499999999</v>
      </c>
      <c r="H50" s="707">
        <v>1.0004</v>
      </c>
      <c r="I50" s="707">
        <v>1.55385</v>
      </c>
      <c r="J50" s="707">
        <v>-0.20296694999999998</v>
      </c>
      <c r="K50" s="709">
        <v>0.22111723136551023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4.4261800000000004</v>
      </c>
      <c r="D51" s="707">
        <v>4.4261800000000004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10.000000099999999</v>
      </c>
      <c r="C52" s="707">
        <v>320.18051000000003</v>
      </c>
      <c r="D52" s="707">
        <v>310.1805099</v>
      </c>
      <c r="E52" s="708">
        <v>32.018050679819495</v>
      </c>
      <c r="F52" s="706">
        <v>145.99999990000001</v>
      </c>
      <c r="G52" s="707">
        <v>36.499999975000001</v>
      </c>
      <c r="H52" s="707">
        <v>15.797739999999999</v>
      </c>
      <c r="I52" s="707">
        <v>72.780640000000005</v>
      </c>
      <c r="J52" s="707">
        <v>36.280640025000004</v>
      </c>
      <c r="K52" s="709">
        <v>0.49849753458801205</v>
      </c>
      <c r="L52" s="270"/>
      <c r="M52" s="705" t="str">
        <f t="shared" si="0"/>
        <v>X</v>
      </c>
    </row>
    <row r="53" spans="1:13" ht="14.45" customHeight="1" x14ac:dyDescent="0.2">
      <c r="A53" s="710" t="s">
        <v>377</v>
      </c>
      <c r="B53" s="706">
        <v>0</v>
      </c>
      <c r="C53" s="707">
        <v>26.874500000000001</v>
      </c>
      <c r="D53" s="707">
        <v>26.874500000000001</v>
      </c>
      <c r="E53" s="708">
        <v>0</v>
      </c>
      <c r="F53" s="706">
        <v>0</v>
      </c>
      <c r="G53" s="707">
        <v>0</v>
      </c>
      <c r="H53" s="707">
        <v>1.2779400000000001</v>
      </c>
      <c r="I53" s="707">
        <v>8.9960900000000006</v>
      </c>
      <c r="J53" s="707">
        <v>8.9960900000000006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0.186</v>
      </c>
      <c r="D54" s="707">
        <v>0.186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4.9863999999999997</v>
      </c>
      <c r="D55" s="707">
        <v>4.9863999999999997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125.90963000000001</v>
      </c>
      <c r="D56" s="707">
        <v>125.90963000000001</v>
      </c>
      <c r="E56" s="708">
        <v>0</v>
      </c>
      <c r="F56" s="706">
        <v>128</v>
      </c>
      <c r="G56" s="707">
        <v>32</v>
      </c>
      <c r="H56" s="707">
        <v>14.042999999999999</v>
      </c>
      <c r="I56" s="707">
        <v>58.688980000000001</v>
      </c>
      <c r="J56" s="707">
        <v>26.688980000000001</v>
      </c>
      <c r="K56" s="709">
        <v>0.45850765625000001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2.84253</v>
      </c>
      <c r="D57" s="707">
        <v>2.84253</v>
      </c>
      <c r="E57" s="708">
        <v>0</v>
      </c>
      <c r="F57" s="706">
        <v>3</v>
      </c>
      <c r="G57" s="707">
        <v>0.75</v>
      </c>
      <c r="H57" s="707">
        <v>0</v>
      </c>
      <c r="I57" s="707">
        <v>0</v>
      </c>
      <c r="J57" s="707">
        <v>-0.75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10.000000099999999</v>
      </c>
      <c r="C58" s="707">
        <v>13.998950000000001</v>
      </c>
      <c r="D58" s="707">
        <v>3.9989499000000013</v>
      </c>
      <c r="E58" s="708">
        <v>1.3998949860010503</v>
      </c>
      <c r="F58" s="706">
        <v>14.999999900000001</v>
      </c>
      <c r="G58" s="707">
        <v>3.7499999749999997</v>
      </c>
      <c r="H58" s="707">
        <v>0.4768</v>
      </c>
      <c r="I58" s="707">
        <v>5.0955699999999995</v>
      </c>
      <c r="J58" s="707">
        <v>1.3455700249999998</v>
      </c>
      <c r="K58" s="709">
        <v>0.33970466893136442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91.475999999999999</v>
      </c>
      <c r="D59" s="707">
        <v>91.475999999999999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41.157199999999996</v>
      </c>
      <c r="D60" s="707">
        <v>41.157199999999996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12.7493</v>
      </c>
      <c r="D61" s="707">
        <v>12.7493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0.26400000000000001</v>
      </c>
      <c r="D62" s="707">
        <v>0.26400000000000001</v>
      </c>
      <c r="E62" s="708">
        <v>0</v>
      </c>
      <c r="F62" s="706">
        <v>0</v>
      </c>
      <c r="G62" s="707">
        <v>0</v>
      </c>
      <c r="H62" s="707">
        <v>0</v>
      </c>
      <c r="I62" s="707">
        <v>0.39600000000000002</v>
      </c>
      <c r="J62" s="707">
        <v>0.39600000000000002</v>
      </c>
      <c r="K62" s="709">
        <v>0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0.26400000000000001</v>
      </c>
      <c r="D63" s="707">
        <v>0.26400000000000001</v>
      </c>
      <c r="E63" s="708">
        <v>0</v>
      </c>
      <c r="F63" s="706">
        <v>0</v>
      </c>
      <c r="G63" s="707">
        <v>0</v>
      </c>
      <c r="H63" s="707">
        <v>0</v>
      </c>
      <c r="I63" s="707">
        <v>0.39600000000000002</v>
      </c>
      <c r="J63" s="707">
        <v>0.39600000000000002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1.3757699999999999</v>
      </c>
      <c r="D64" s="707">
        <v>1.3757699999999999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1.3757699999999999</v>
      </c>
      <c r="D65" s="707">
        <v>1.3757699999999999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2365.8024526999998</v>
      </c>
      <c r="C66" s="707">
        <v>2325.462</v>
      </c>
      <c r="D66" s="707">
        <v>-40.340452699999787</v>
      </c>
      <c r="E66" s="708">
        <v>0.98294851176015952</v>
      </c>
      <c r="F66" s="706">
        <v>2370.1738150000001</v>
      </c>
      <c r="G66" s="707">
        <v>592.54345375000003</v>
      </c>
      <c r="H66" s="707">
        <v>242.37</v>
      </c>
      <c r="I66" s="707">
        <v>760.13</v>
      </c>
      <c r="J66" s="707">
        <v>167.58654624999997</v>
      </c>
      <c r="K66" s="709">
        <v>0.32070643730405063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2365.8024526999998</v>
      </c>
      <c r="C67" s="707">
        <v>2325.462</v>
      </c>
      <c r="D67" s="707">
        <v>-40.340452699999787</v>
      </c>
      <c r="E67" s="708">
        <v>0.98294851176015952</v>
      </c>
      <c r="F67" s="706">
        <v>2370.1738150000001</v>
      </c>
      <c r="G67" s="707">
        <v>592.54345375000003</v>
      </c>
      <c r="H67" s="707">
        <v>242.37</v>
      </c>
      <c r="I67" s="707">
        <v>760.13</v>
      </c>
      <c r="J67" s="707">
        <v>167.58654624999997</v>
      </c>
      <c r="K67" s="709">
        <v>0.32070643730405063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1067.6729905</v>
      </c>
      <c r="C68" s="707">
        <v>1033.3019999999999</v>
      </c>
      <c r="D68" s="707">
        <v>-34.370990500000062</v>
      </c>
      <c r="E68" s="708">
        <v>0.96780756766741483</v>
      </c>
      <c r="F68" s="706">
        <v>1030.1841466000001</v>
      </c>
      <c r="G68" s="707">
        <v>257.54603665000002</v>
      </c>
      <c r="H68" s="707">
        <v>82.064999999999998</v>
      </c>
      <c r="I68" s="707">
        <v>241.81399999999999</v>
      </c>
      <c r="J68" s="707">
        <v>-15.732036650000026</v>
      </c>
      <c r="K68" s="709">
        <v>0.23472890822294079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106.6622418</v>
      </c>
      <c r="C69" s="707">
        <v>94.33</v>
      </c>
      <c r="D69" s="707">
        <v>-12.332241800000006</v>
      </c>
      <c r="E69" s="708">
        <v>0.88438043686420997</v>
      </c>
      <c r="F69" s="706">
        <v>109.24663120000001</v>
      </c>
      <c r="G69" s="707">
        <v>27.311657800000003</v>
      </c>
      <c r="H69" s="707">
        <v>9.4009999999999998</v>
      </c>
      <c r="I69" s="707">
        <v>27.881</v>
      </c>
      <c r="J69" s="707">
        <v>0.56934219999999769</v>
      </c>
      <c r="K69" s="709">
        <v>0.25521153095291049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1191.4672204000001</v>
      </c>
      <c r="C70" s="707">
        <v>1197.83</v>
      </c>
      <c r="D70" s="707">
        <v>6.3627795999998398</v>
      </c>
      <c r="E70" s="708">
        <v>1.0053402892593752</v>
      </c>
      <c r="F70" s="706">
        <v>1230.7430371999999</v>
      </c>
      <c r="G70" s="707">
        <v>307.68575929999997</v>
      </c>
      <c r="H70" s="707">
        <v>150.904</v>
      </c>
      <c r="I70" s="707">
        <v>490.435</v>
      </c>
      <c r="J70" s="707">
        <v>182.74924070000003</v>
      </c>
      <c r="K70" s="709">
        <v>0.39848691820817722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2149.5761959000001</v>
      </c>
      <c r="C71" s="707">
        <v>2806.6625400000003</v>
      </c>
      <c r="D71" s="707">
        <v>657.08634410000013</v>
      </c>
      <c r="E71" s="708">
        <v>1.305681810839409</v>
      </c>
      <c r="F71" s="706">
        <v>2105.9775918</v>
      </c>
      <c r="G71" s="707">
        <v>526.49439795000001</v>
      </c>
      <c r="H71" s="707">
        <v>148.35784000000001</v>
      </c>
      <c r="I71" s="707">
        <v>428.89976000000001</v>
      </c>
      <c r="J71" s="707">
        <v>-97.594637949999992</v>
      </c>
      <c r="K71" s="709">
        <v>0.20365827332161457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366.03344370000002</v>
      </c>
      <c r="C72" s="707">
        <v>773.30396999999994</v>
      </c>
      <c r="D72" s="707">
        <v>407.27052629999991</v>
      </c>
      <c r="E72" s="708">
        <v>2.1126593302053505</v>
      </c>
      <c r="F72" s="706">
        <v>564.71782259999998</v>
      </c>
      <c r="G72" s="707">
        <v>141.17945564999999</v>
      </c>
      <c r="H72" s="707">
        <v>6.8378900000000007</v>
      </c>
      <c r="I72" s="707">
        <v>29.703130000000002</v>
      </c>
      <c r="J72" s="707">
        <v>-111.47632564999999</v>
      </c>
      <c r="K72" s="709">
        <v>5.2598180562541362E-2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366.03344370000002</v>
      </c>
      <c r="C73" s="707">
        <v>773.30396999999994</v>
      </c>
      <c r="D73" s="707">
        <v>407.27052629999991</v>
      </c>
      <c r="E73" s="708">
        <v>2.1126593302053505</v>
      </c>
      <c r="F73" s="706">
        <v>564.71782259999998</v>
      </c>
      <c r="G73" s="707">
        <v>141.17945564999999</v>
      </c>
      <c r="H73" s="707">
        <v>6.8378900000000007</v>
      </c>
      <c r="I73" s="707">
        <v>29.703130000000002</v>
      </c>
      <c r="J73" s="707">
        <v>-111.47632564999999</v>
      </c>
      <c r="K73" s="709">
        <v>5.2598180562541362E-2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27.2022017</v>
      </c>
      <c r="C74" s="707">
        <v>21.190570000000001</v>
      </c>
      <c r="D74" s="707">
        <v>-6.0116316999999988</v>
      </c>
      <c r="E74" s="708">
        <v>0.77900201732567853</v>
      </c>
      <c r="F74" s="706">
        <v>27.202201400000003</v>
      </c>
      <c r="G74" s="707">
        <v>6.80055035</v>
      </c>
      <c r="H74" s="707">
        <v>0</v>
      </c>
      <c r="I74" s="707">
        <v>0</v>
      </c>
      <c r="J74" s="707">
        <v>-6.80055035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8.9197392999999998</v>
      </c>
      <c r="C75" s="707">
        <v>0</v>
      </c>
      <c r="D75" s="707">
        <v>-8.9197392999999998</v>
      </c>
      <c r="E75" s="708">
        <v>0</v>
      </c>
      <c r="F75" s="706">
        <v>8.919739100000001</v>
      </c>
      <c r="G75" s="707">
        <v>2.2299347750000003</v>
      </c>
      <c r="H75" s="707">
        <v>0</v>
      </c>
      <c r="I75" s="707">
        <v>0</v>
      </c>
      <c r="J75" s="707">
        <v>-2.2299347750000003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14.035370500000001</v>
      </c>
      <c r="C76" s="707">
        <v>1.75522</v>
      </c>
      <c r="D76" s="707">
        <v>-12.280150500000001</v>
      </c>
      <c r="E76" s="708">
        <v>0.12505690533783914</v>
      </c>
      <c r="F76" s="706">
        <v>27.715795100000001</v>
      </c>
      <c r="G76" s="707">
        <v>6.9289487750000003</v>
      </c>
      <c r="H76" s="707">
        <v>0</v>
      </c>
      <c r="I76" s="707">
        <v>0</v>
      </c>
      <c r="J76" s="707">
        <v>-6.9289487750000003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94.999999899999992</v>
      </c>
      <c r="C77" s="707">
        <v>227.47963000000001</v>
      </c>
      <c r="D77" s="707">
        <v>132.47963010000001</v>
      </c>
      <c r="E77" s="708">
        <v>2.3945224235731817</v>
      </c>
      <c r="F77" s="706">
        <v>337.11691810000002</v>
      </c>
      <c r="G77" s="707">
        <v>84.279229525000005</v>
      </c>
      <c r="H77" s="707">
        <v>0</v>
      </c>
      <c r="I77" s="707">
        <v>2.8404600000000002</v>
      </c>
      <c r="J77" s="707">
        <v>-81.438769524999998</v>
      </c>
      <c r="K77" s="709">
        <v>8.4257414786801828E-3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97.835301399999992</v>
      </c>
      <c r="C78" s="707">
        <v>103.68483000000001</v>
      </c>
      <c r="D78" s="707">
        <v>5.8495286000000135</v>
      </c>
      <c r="E78" s="708">
        <v>1.0597895495418794</v>
      </c>
      <c r="F78" s="706">
        <v>115.91415889999999</v>
      </c>
      <c r="G78" s="707">
        <v>28.978539724999997</v>
      </c>
      <c r="H78" s="707">
        <v>4.3912700000000005</v>
      </c>
      <c r="I78" s="707">
        <v>22.843049999999998</v>
      </c>
      <c r="J78" s="707">
        <v>-6.1354897249999993</v>
      </c>
      <c r="K78" s="709">
        <v>0.19706867751770402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83.040831300000008</v>
      </c>
      <c r="C79" s="707">
        <v>3.2911999999999999</v>
      </c>
      <c r="D79" s="707">
        <v>-79.749631300000004</v>
      </c>
      <c r="E79" s="708">
        <v>3.9633514603315385E-2</v>
      </c>
      <c r="F79" s="706">
        <v>35.588927400000003</v>
      </c>
      <c r="G79" s="707">
        <v>8.8972318500000007</v>
      </c>
      <c r="H79" s="707">
        <v>0</v>
      </c>
      <c r="I79" s="707">
        <v>0</v>
      </c>
      <c r="J79" s="707">
        <v>-8.8972318500000007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302.76228000000003</v>
      </c>
      <c r="D80" s="707">
        <v>302.76228000000003</v>
      </c>
      <c r="E80" s="708">
        <v>0</v>
      </c>
      <c r="F80" s="706">
        <v>0</v>
      </c>
      <c r="G80" s="707">
        <v>0</v>
      </c>
      <c r="H80" s="707">
        <v>0</v>
      </c>
      <c r="I80" s="707">
        <v>1.573</v>
      </c>
      <c r="J80" s="707">
        <v>1.573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39.999999600000002</v>
      </c>
      <c r="C81" s="707">
        <v>113.14024000000001</v>
      </c>
      <c r="D81" s="707">
        <v>73.14024040000001</v>
      </c>
      <c r="E81" s="708">
        <v>2.82850602828506</v>
      </c>
      <c r="F81" s="706">
        <v>12.2600826</v>
      </c>
      <c r="G81" s="707">
        <v>3.0650206500000001</v>
      </c>
      <c r="H81" s="707">
        <v>2.4466199999999998</v>
      </c>
      <c r="I81" s="707">
        <v>2.4466199999999998</v>
      </c>
      <c r="J81" s="707">
        <v>-0.61840065000000033</v>
      </c>
      <c r="K81" s="709">
        <v>0.19955983004551697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48.018999999999998</v>
      </c>
      <c r="D82" s="707">
        <v>48.018999999999998</v>
      </c>
      <c r="E82" s="708">
        <v>0</v>
      </c>
      <c r="F82" s="706">
        <v>0</v>
      </c>
      <c r="G82" s="707">
        <v>0</v>
      </c>
      <c r="H82" s="707">
        <v>9.0999999999999998E-2</v>
      </c>
      <c r="I82" s="707">
        <v>0.182</v>
      </c>
      <c r="J82" s="707">
        <v>0.182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48.018999999999998</v>
      </c>
      <c r="D83" s="707">
        <v>48.018999999999998</v>
      </c>
      <c r="E83" s="708">
        <v>0</v>
      </c>
      <c r="F83" s="706">
        <v>0</v>
      </c>
      <c r="G83" s="707">
        <v>0</v>
      </c>
      <c r="H83" s="707">
        <v>9.0999999999999998E-2</v>
      </c>
      <c r="I83" s="707">
        <v>0.182</v>
      </c>
      <c r="J83" s="707">
        <v>0.182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48.018999999999998</v>
      </c>
      <c r="D84" s="707">
        <v>48.018999999999998</v>
      </c>
      <c r="E84" s="708">
        <v>0</v>
      </c>
      <c r="F84" s="706">
        <v>0</v>
      </c>
      <c r="G84" s="707">
        <v>0</v>
      </c>
      <c r="H84" s="707">
        <v>9.0999999999999998E-2</v>
      </c>
      <c r="I84" s="707">
        <v>0.182</v>
      </c>
      <c r="J84" s="707">
        <v>0.182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1783.5427522</v>
      </c>
      <c r="C85" s="707">
        <v>1985.3395700000001</v>
      </c>
      <c r="D85" s="707">
        <v>201.7968178000001</v>
      </c>
      <c r="E85" s="708">
        <v>1.1131438074871396</v>
      </c>
      <c r="F85" s="706">
        <v>1541.2597691999999</v>
      </c>
      <c r="G85" s="707">
        <v>385.31494229999998</v>
      </c>
      <c r="H85" s="707">
        <v>141.42895000000001</v>
      </c>
      <c r="I85" s="707">
        <v>399.01463000000001</v>
      </c>
      <c r="J85" s="707">
        <v>13.699687700000027</v>
      </c>
      <c r="K85" s="709">
        <v>0.2588886299206466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67.773248999999993</v>
      </c>
      <c r="C86" s="707">
        <v>59.740600000000001</v>
      </c>
      <c r="D86" s="707">
        <v>-8.0326489999999922</v>
      </c>
      <c r="E86" s="708">
        <v>0.88147758712290758</v>
      </c>
      <c r="F86" s="706">
        <v>29.526796300000001</v>
      </c>
      <c r="G86" s="707">
        <v>7.3816990750000002</v>
      </c>
      <c r="H86" s="707">
        <v>6.7233499999999999</v>
      </c>
      <c r="I86" s="707">
        <v>18.299529999999997</v>
      </c>
      <c r="J86" s="707">
        <v>10.917830924999997</v>
      </c>
      <c r="K86" s="709">
        <v>0.61976009229284368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40.556196000000007</v>
      </c>
      <c r="C87" s="707">
        <v>32.112099999999998</v>
      </c>
      <c r="D87" s="707">
        <v>-8.4440960000000089</v>
      </c>
      <c r="E87" s="708">
        <v>0.79179270166265081</v>
      </c>
      <c r="F87" s="706">
        <v>0</v>
      </c>
      <c r="G87" s="707">
        <v>0</v>
      </c>
      <c r="H87" s="707">
        <v>4.3483000000000001</v>
      </c>
      <c r="I87" s="707">
        <v>10.7288</v>
      </c>
      <c r="J87" s="707">
        <v>10.7288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27.217053</v>
      </c>
      <c r="C88" s="707">
        <v>27.628499999999999</v>
      </c>
      <c r="D88" s="707">
        <v>0.41144699999999901</v>
      </c>
      <c r="E88" s="708">
        <v>1.0151172502033927</v>
      </c>
      <c r="F88" s="706">
        <v>29.526796300000001</v>
      </c>
      <c r="G88" s="707">
        <v>7.3816990750000002</v>
      </c>
      <c r="H88" s="707">
        <v>2.3750500000000003</v>
      </c>
      <c r="I88" s="707">
        <v>7.5707299999999993</v>
      </c>
      <c r="J88" s="707">
        <v>0.18903092499999907</v>
      </c>
      <c r="K88" s="709">
        <v>0.25640201270328805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47.042140199999999</v>
      </c>
      <c r="C89" s="707">
        <v>43.150500000000001</v>
      </c>
      <c r="D89" s="707">
        <v>-3.8916401999999977</v>
      </c>
      <c r="E89" s="708">
        <v>0.9172733174244484</v>
      </c>
      <c r="F89" s="706">
        <v>44.648176099999993</v>
      </c>
      <c r="G89" s="707">
        <v>11.162044024999998</v>
      </c>
      <c r="H89" s="707">
        <v>0</v>
      </c>
      <c r="I89" s="707">
        <v>22.106999999999999</v>
      </c>
      <c r="J89" s="707">
        <v>10.944955975000001</v>
      </c>
      <c r="K89" s="709">
        <v>0.49513780698423654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19.71</v>
      </c>
      <c r="C90" s="707">
        <v>16.47</v>
      </c>
      <c r="D90" s="707">
        <v>-3.240000000000002</v>
      </c>
      <c r="E90" s="708">
        <v>0.83561643835616428</v>
      </c>
      <c r="F90" s="706">
        <v>17.28</v>
      </c>
      <c r="G90" s="707">
        <v>4.32</v>
      </c>
      <c r="H90" s="707">
        <v>0</v>
      </c>
      <c r="I90" s="707">
        <v>4.32</v>
      </c>
      <c r="J90" s="707">
        <v>0</v>
      </c>
      <c r="K90" s="709">
        <v>0.25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27.332140200000001</v>
      </c>
      <c r="C91" s="707">
        <v>26.680499999999999</v>
      </c>
      <c r="D91" s="707">
        <v>-0.65164020000000278</v>
      </c>
      <c r="E91" s="708">
        <v>0.97615846416593444</v>
      </c>
      <c r="F91" s="706">
        <v>27.368176099999999</v>
      </c>
      <c r="G91" s="707">
        <v>6.8420440249999999</v>
      </c>
      <c r="H91" s="707">
        <v>0</v>
      </c>
      <c r="I91" s="707">
        <v>17.786999999999999</v>
      </c>
      <c r="J91" s="707">
        <v>10.944955974999999</v>
      </c>
      <c r="K91" s="709">
        <v>0.64991543225271775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1226.1924258000001</v>
      </c>
      <c r="C92" s="707">
        <v>1146.9713000000002</v>
      </c>
      <c r="D92" s="707">
        <v>-79.221125799999982</v>
      </c>
      <c r="E92" s="708">
        <v>0.93539258265413439</v>
      </c>
      <c r="F92" s="706">
        <v>1335.9610017</v>
      </c>
      <c r="G92" s="707">
        <v>333.990250425</v>
      </c>
      <c r="H92" s="707">
        <v>114.76296000000001</v>
      </c>
      <c r="I92" s="707">
        <v>330.78232000000003</v>
      </c>
      <c r="J92" s="707">
        <v>-3.2079304249999723</v>
      </c>
      <c r="K92" s="709">
        <v>0.24759878437999469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761.10909569999899</v>
      </c>
      <c r="C93" s="707">
        <v>593.16134</v>
      </c>
      <c r="D93" s="707">
        <v>-167.94775569999899</v>
      </c>
      <c r="E93" s="708">
        <v>0.77933813082927894</v>
      </c>
      <c r="F93" s="706">
        <v>781.37743300000102</v>
      </c>
      <c r="G93" s="707">
        <v>195.34435825000025</v>
      </c>
      <c r="H93" s="707">
        <v>63.12576</v>
      </c>
      <c r="I93" s="707">
        <v>188.44359</v>
      </c>
      <c r="J93" s="707">
        <v>-6.9007682500002545</v>
      </c>
      <c r="K93" s="709">
        <v>0.24116845719039309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1.0814847999999999</v>
      </c>
      <c r="C94" s="707">
        <v>15.79311</v>
      </c>
      <c r="D94" s="707">
        <v>14.7116252</v>
      </c>
      <c r="E94" s="708">
        <v>14.603173340947558</v>
      </c>
      <c r="F94" s="706">
        <v>1.3775388</v>
      </c>
      <c r="G94" s="707">
        <v>0.34438469999999999</v>
      </c>
      <c r="H94" s="707">
        <v>0</v>
      </c>
      <c r="I94" s="707">
        <v>0</v>
      </c>
      <c r="J94" s="707">
        <v>-0.34438469999999999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0.71938800000000003</v>
      </c>
      <c r="C95" s="707">
        <v>8.1796000000000006</v>
      </c>
      <c r="D95" s="707">
        <v>7.4602120000000003</v>
      </c>
      <c r="E95" s="708">
        <v>11.370220242761903</v>
      </c>
      <c r="F95" s="706">
        <v>0.89413759999999998</v>
      </c>
      <c r="G95" s="707">
        <v>0.22353439999999999</v>
      </c>
      <c r="H95" s="707">
        <v>0.36399999999999999</v>
      </c>
      <c r="I95" s="707">
        <v>0.36399999999999999</v>
      </c>
      <c r="J95" s="707">
        <v>0.1404656</v>
      </c>
      <c r="K95" s="709">
        <v>0.40709617848528012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17.496457700000001</v>
      </c>
      <c r="C96" s="707">
        <v>17.445119999999999</v>
      </c>
      <c r="D96" s="707">
        <v>-5.1337700000001263E-2</v>
      </c>
      <c r="E96" s="708">
        <v>0.99706582321517567</v>
      </c>
      <c r="F96" s="706">
        <v>18.531892299999999</v>
      </c>
      <c r="G96" s="707">
        <v>4.6329730749999998</v>
      </c>
      <c r="H96" s="707">
        <v>1.8173599999999999</v>
      </c>
      <c r="I96" s="707">
        <v>4.7698900000000002</v>
      </c>
      <c r="J96" s="707">
        <v>0.13691692500000041</v>
      </c>
      <c r="K96" s="709">
        <v>0.25738817832434741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445.78599959999997</v>
      </c>
      <c r="C97" s="707">
        <v>512.39212999999995</v>
      </c>
      <c r="D97" s="707">
        <v>66.606130399999984</v>
      </c>
      <c r="E97" s="708">
        <v>1.1494127910247633</v>
      </c>
      <c r="F97" s="706">
        <v>533.78</v>
      </c>
      <c r="G97" s="707">
        <v>133.44499999999999</v>
      </c>
      <c r="H97" s="707">
        <v>49.455839999999995</v>
      </c>
      <c r="I97" s="707">
        <v>137.20483999999999</v>
      </c>
      <c r="J97" s="707">
        <v>3.759839999999997</v>
      </c>
      <c r="K97" s="709">
        <v>0.25704380081681594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442.5349372</v>
      </c>
      <c r="C98" s="707">
        <v>667.01791000000003</v>
      </c>
      <c r="D98" s="707">
        <v>224.48297280000003</v>
      </c>
      <c r="E98" s="708">
        <v>1.5072661024694347</v>
      </c>
      <c r="F98" s="706">
        <v>131.1237951</v>
      </c>
      <c r="G98" s="707">
        <v>32.780948774999999</v>
      </c>
      <c r="H98" s="707">
        <v>19.942640000000001</v>
      </c>
      <c r="I98" s="707">
        <v>27.825779999999998</v>
      </c>
      <c r="J98" s="707">
        <v>-4.9551687750000006</v>
      </c>
      <c r="K98" s="709">
        <v>0.21220999574317537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59.87</v>
      </c>
      <c r="D99" s="707">
        <v>59.87</v>
      </c>
      <c r="E99" s="708">
        <v>0</v>
      </c>
      <c r="F99" s="706">
        <v>0</v>
      </c>
      <c r="G99" s="707">
        <v>0</v>
      </c>
      <c r="H99" s="707">
        <v>3.6720000000000002</v>
      </c>
      <c r="I99" s="707">
        <v>3.6720000000000002</v>
      </c>
      <c r="J99" s="707">
        <v>3.6720000000000002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46.277386</v>
      </c>
      <c r="C100" s="707">
        <v>80.938940000000002</v>
      </c>
      <c r="D100" s="707">
        <v>34.661554000000002</v>
      </c>
      <c r="E100" s="708">
        <v>1.748995502900704</v>
      </c>
      <c r="F100" s="706">
        <v>51.087137200000001</v>
      </c>
      <c r="G100" s="707">
        <v>12.7717843</v>
      </c>
      <c r="H100" s="707">
        <v>16.27064</v>
      </c>
      <c r="I100" s="707">
        <v>19.798639999999999</v>
      </c>
      <c r="J100" s="707">
        <v>7.0268556999999987</v>
      </c>
      <c r="K100" s="709">
        <v>0.38754647618030941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366</v>
      </c>
      <c r="C101" s="707">
        <v>355.51731999999998</v>
      </c>
      <c r="D101" s="707">
        <v>-10.482680000000016</v>
      </c>
      <c r="E101" s="708">
        <v>0.97135879781420764</v>
      </c>
      <c r="F101" s="706">
        <v>29</v>
      </c>
      <c r="G101" s="707">
        <v>7.25</v>
      </c>
      <c r="H101" s="707">
        <v>0</v>
      </c>
      <c r="I101" s="707">
        <v>0</v>
      </c>
      <c r="J101" s="707">
        <v>-7.25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11.8674859</v>
      </c>
      <c r="C102" s="707">
        <v>14.451219999999999</v>
      </c>
      <c r="D102" s="707">
        <v>2.5837340999999991</v>
      </c>
      <c r="E102" s="708">
        <v>1.2177153713744879</v>
      </c>
      <c r="F102" s="706">
        <v>12.614390499999999</v>
      </c>
      <c r="G102" s="707">
        <v>3.1535976249999997</v>
      </c>
      <c r="H102" s="707">
        <v>0</v>
      </c>
      <c r="I102" s="707">
        <v>4.3551400000000005</v>
      </c>
      <c r="J102" s="707">
        <v>1.2015423750000007</v>
      </c>
      <c r="K102" s="709">
        <v>0.34525171866211063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38.647109999999998</v>
      </c>
      <c r="D103" s="707">
        <v>38.647109999999998</v>
      </c>
      <c r="E103" s="708">
        <v>0</v>
      </c>
      <c r="F103" s="706">
        <v>31.467646599999998</v>
      </c>
      <c r="G103" s="707">
        <v>7.8669116499999996</v>
      </c>
      <c r="H103" s="707">
        <v>0</v>
      </c>
      <c r="I103" s="707">
        <v>0</v>
      </c>
      <c r="J103" s="707">
        <v>-7.8669116499999996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13.390064899999999</v>
      </c>
      <c r="C104" s="707">
        <v>0</v>
      </c>
      <c r="D104" s="707">
        <v>-13.390064899999999</v>
      </c>
      <c r="E104" s="708">
        <v>0</v>
      </c>
      <c r="F104" s="706">
        <v>6.5643742000000005</v>
      </c>
      <c r="G104" s="707">
        <v>1.6410935499999999</v>
      </c>
      <c r="H104" s="707">
        <v>0</v>
      </c>
      <c r="I104" s="707">
        <v>0</v>
      </c>
      <c r="J104" s="707">
        <v>-1.6410935499999999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87.579800000000006</v>
      </c>
      <c r="D105" s="707">
        <v>87.579800000000006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5.0000004000000002</v>
      </c>
      <c r="C106" s="707">
        <v>30.01352</v>
      </c>
      <c r="D106" s="707">
        <v>25.013519599999999</v>
      </c>
      <c r="E106" s="708">
        <v>6.0027035197837177</v>
      </c>
      <c r="F106" s="706">
        <v>0.3902466</v>
      </c>
      <c r="G106" s="707">
        <v>9.756165E-2</v>
      </c>
      <c r="H106" s="707">
        <v>0</v>
      </c>
      <c r="I106" s="707">
        <v>0</v>
      </c>
      <c r="J106" s="707">
        <v>-9.756165E-2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68.45926</v>
      </c>
      <c r="D107" s="707">
        <v>68.45926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68.45926</v>
      </c>
      <c r="D108" s="707">
        <v>68.45926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65364.032453100001</v>
      </c>
      <c r="C109" s="707">
        <v>62568.919900000001</v>
      </c>
      <c r="D109" s="707">
        <v>-2795.1125530999998</v>
      </c>
      <c r="E109" s="708">
        <v>0.95723775831753422</v>
      </c>
      <c r="F109" s="706">
        <v>70405.370214300012</v>
      </c>
      <c r="G109" s="707">
        <v>17601.342553575003</v>
      </c>
      <c r="H109" s="707">
        <v>4642.2867300000007</v>
      </c>
      <c r="I109" s="707">
        <v>14315.77583</v>
      </c>
      <c r="J109" s="707">
        <v>-3285.5667235750025</v>
      </c>
      <c r="K109" s="709">
        <v>0.2033335779135258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48003.552972900099</v>
      </c>
      <c r="C110" s="707">
        <v>46282.504649999995</v>
      </c>
      <c r="D110" s="707">
        <v>-1721.0483229001038</v>
      </c>
      <c r="E110" s="708">
        <v>0.96414748041938259</v>
      </c>
      <c r="F110" s="706">
        <v>51912.395406199998</v>
      </c>
      <c r="G110" s="707">
        <v>12978.098851549999</v>
      </c>
      <c r="H110" s="707">
        <v>3424.4059999999999</v>
      </c>
      <c r="I110" s="707">
        <v>10554.011</v>
      </c>
      <c r="J110" s="707">
        <v>-2424.087851549999</v>
      </c>
      <c r="K110" s="709">
        <v>0.20330425744020886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47373.9653014</v>
      </c>
      <c r="C111" s="707">
        <v>41938.512999999999</v>
      </c>
      <c r="D111" s="707">
        <v>-5435.4523014000006</v>
      </c>
      <c r="E111" s="708">
        <v>0.88526499171393258</v>
      </c>
      <c r="F111" s="706">
        <v>50943.820276799997</v>
      </c>
      <c r="G111" s="707">
        <v>12735.955069200001</v>
      </c>
      <c r="H111" s="707">
        <v>3394.509</v>
      </c>
      <c r="I111" s="707">
        <v>10498.093000000001</v>
      </c>
      <c r="J111" s="707">
        <v>-2237.8620692000004</v>
      </c>
      <c r="K111" s="709">
        <v>0.20607196207428657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47373.9653014</v>
      </c>
      <c r="C112" s="707">
        <v>41938.512999999999</v>
      </c>
      <c r="D112" s="707">
        <v>-5435.4523014000006</v>
      </c>
      <c r="E112" s="708">
        <v>0.88526499171393258</v>
      </c>
      <c r="F112" s="706">
        <v>50943.820276799997</v>
      </c>
      <c r="G112" s="707">
        <v>12735.955069200001</v>
      </c>
      <c r="H112" s="707">
        <v>3394.509</v>
      </c>
      <c r="I112" s="707">
        <v>10498.093000000001</v>
      </c>
      <c r="J112" s="707">
        <v>-2237.8620692000004</v>
      </c>
      <c r="K112" s="709">
        <v>0.20607196207428657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-9.0183499999999999</v>
      </c>
      <c r="D113" s="707">
        <v>-9.0183499999999999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-9.0183499999999999</v>
      </c>
      <c r="D114" s="707">
        <v>-9.0183499999999999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475.47272759999998</v>
      </c>
      <c r="C115" s="707">
        <v>140.494</v>
      </c>
      <c r="D115" s="707">
        <v>-334.97872759999996</v>
      </c>
      <c r="E115" s="708">
        <v>0.29548277292192687</v>
      </c>
      <c r="F115" s="706">
        <v>547.03646030000004</v>
      </c>
      <c r="G115" s="707">
        <v>136.75911507500001</v>
      </c>
      <c r="H115" s="707">
        <v>6.4</v>
      </c>
      <c r="I115" s="707">
        <v>6.4</v>
      </c>
      <c r="J115" s="707">
        <v>-130.35911507500001</v>
      </c>
      <c r="K115" s="709">
        <v>1.1699402991329278E-2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475.47272759999998</v>
      </c>
      <c r="C116" s="707">
        <v>140.494</v>
      </c>
      <c r="D116" s="707">
        <v>-334.97872759999996</v>
      </c>
      <c r="E116" s="708">
        <v>0.29548277292192687</v>
      </c>
      <c r="F116" s="706">
        <v>547.03646030000004</v>
      </c>
      <c r="G116" s="707">
        <v>136.75911507500001</v>
      </c>
      <c r="H116" s="707">
        <v>6.4</v>
      </c>
      <c r="I116" s="707">
        <v>6.4</v>
      </c>
      <c r="J116" s="707">
        <v>-130.35911507500001</v>
      </c>
      <c r="K116" s="709">
        <v>1.1699402991329278E-2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94.779909499999988</v>
      </c>
      <c r="C117" s="707">
        <v>528.69299999999998</v>
      </c>
      <c r="D117" s="707">
        <v>433.91309050000001</v>
      </c>
      <c r="E117" s="708">
        <v>5.578112521831434</v>
      </c>
      <c r="F117" s="706">
        <v>421.53866909999999</v>
      </c>
      <c r="G117" s="707">
        <v>105.384667275</v>
      </c>
      <c r="H117" s="707">
        <v>23.497</v>
      </c>
      <c r="I117" s="707">
        <v>48.768000000000001</v>
      </c>
      <c r="J117" s="707">
        <v>-56.616667274999998</v>
      </c>
      <c r="K117" s="709">
        <v>0.11569045398402336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94.779909499999988</v>
      </c>
      <c r="C118" s="707">
        <v>528.69299999999998</v>
      </c>
      <c r="D118" s="707">
        <v>433.91309050000001</v>
      </c>
      <c r="E118" s="708">
        <v>5.578112521831434</v>
      </c>
      <c r="F118" s="706">
        <v>421.53866909999999</v>
      </c>
      <c r="G118" s="707">
        <v>105.384667275</v>
      </c>
      <c r="H118" s="707">
        <v>23.497</v>
      </c>
      <c r="I118" s="707">
        <v>48.768000000000001</v>
      </c>
      <c r="J118" s="707">
        <v>-56.616667274999998</v>
      </c>
      <c r="K118" s="709">
        <v>0.11569045398402336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59.335034399999998</v>
      </c>
      <c r="C119" s="707">
        <v>40.5</v>
      </c>
      <c r="D119" s="707">
        <v>-18.835034399999998</v>
      </c>
      <c r="E119" s="708">
        <v>0.68256470076302844</v>
      </c>
      <c r="F119" s="706">
        <v>0</v>
      </c>
      <c r="G119" s="707">
        <v>0</v>
      </c>
      <c r="H119" s="707">
        <v>0</v>
      </c>
      <c r="I119" s="707">
        <v>0.75</v>
      </c>
      <c r="J119" s="707">
        <v>0.75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59.335034399999998</v>
      </c>
      <c r="C120" s="707">
        <v>40.5</v>
      </c>
      <c r="D120" s="707">
        <v>-18.835034399999998</v>
      </c>
      <c r="E120" s="708">
        <v>0.68256470076302844</v>
      </c>
      <c r="F120" s="706">
        <v>0</v>
      </c>
      <c r="G120" s="707">
        <v>0</v>
      </c>
      <c r="H120" s="707">
        <v>0</v>
      </c>
      <c r="I120" s="707">
        <v>0.75</v>
      </c>
      <c r="J120" s="707">
        <v>0.75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3643.3229999999999</v>
      </c>
      <c r="D121" s="707">
        <v>3643.3229999999999</v>
      </c>
      <c r="E121" s="708">
        <v>0</v>
      </c>
      <c r="F121" s="706">
        <v>0</v>
      </c>
      <c r="G121" s="707">
        <v>0</v>
      </c>
      <c r="H121" s="707">
        <v>0</v>
      </c>
      <c r="I121" s="707">
        <v>0</v>
      </c>
      <c r="J121" s="707">
        <v>0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3643.3229999999999</v>
      </c>
      <c r="D122" s="707">
        <v>3643.3229999999999</v>
      </c>
      <c r="E122" s="708">
        <v>0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16203.445996099999</v>
      </c>
      <c r="C123" s="707">
        <v>15437.18253</v>
      </c>
      <c r="D123" s="707">
        <v>-766.26346609999928</v>
      </c>
      <c r="E123" s="708">
        <v>0.95270984540668502</v>
      </c>
      <c r="F123" s="706">
        <v>17451.8075761</v>
      </c>
      <c r="G123" s="707">
        <v>4362.951894025</v>
      </c>
      <c r="H123" s="707">
        <v>1149.50244</v>
      </c>
      <c r="I123" s="707">
        <v>3550.7767100000001</v>
      </c>
      <c r="J123" s="707">
        <v>-812.17518402499991</v>
      </c>
      <c r="K123" s="709">
        <v>0.20346183021538342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4314.5270403000004</v>
      </c>
      <c r="C124" s="707">
        <v>3790.5389100000002</v>
      </c>
      <c r="D124" s="707">
        <v>-523.98813030000019</v>
      </c>
      <c r="E124" s="708">
        <v>0.87855259095477456</v>
      </c>
      <c r="F124" s="706">
        <v>4666.7671209</v>
      </c>
      <c r="G124" s="707">
        <v>1166.691780225</v>
      </c>
      <c r="H124" s="707">
        <v>306.07702</v>
      </c>
      <c r="I124" s="707">
        <v>945.47640000000001</v>
      </c>
      <c r="J124" s="707">
        <v>-221.21538022499999</v>
      </c>
      <c r="K124" s="709">
        <v>0.20259772461447831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4314.5270403000004</v>
      </c>
      <c r="C125" s="707">
        <v>3790.5389100000002</v>
      </c>
      <c r="D125" s="707">
        <v>-523.98813030000019</v>
      </c>
      <c r="E125" s="708">
        <v>0.87855259095477456</v>
      </c>
      <c r="F125" s="706">
        <v>4666.7671209</v>
      </c>
      <c r="G125" s="707">
        <v>1166.691780225</v>
      </c>
      <c r="H125" s="707">
        <v>306.07702</v>
      </c>
      <c r="I125" s="707">
        <v>945.47640000000001</v>
      </c>
      <c r="J125" s="707">
        <v>-221.21538022499999</v>
      </c>
      <c r="K125" s="709">
        <v>0.20259772461447831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11888.9189558</v>
      </c>
      <c r="C126" s="707">
        <v>10418.258250000001</v>
      </c>
      <c r="D126" s="707">
        <v>-1470.6607057999991</v>
      </c>
      <c r="E126" s="708">
        <v>0.87629987963854872</v>
      </c>
      <c r="F126" s="706">
        <v>12785.0404552</v>
      </c>
      <c r="G126" s="707">
        <v>3196.2601138</v>
      </c>
      <c r="H126" s="707">
        <v>843.42542000000003</v>
      </c>
      <c r="I126" s="707">
        <v>2605.3003100000001</v>
      </c>
      <c r="J126" s="707">
        <v>-590.95980379999992</v>
      </c>
      <c r="K126" s="709">
        <v>0.20377724412599402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11888.9189558</v>
      </c>
      <c r="C127" s="707">
        <v>10418.258250000001</v>
      </c>
      <c r="D127" s="707">
        <v>-1470.6607057999991</v>
      </c>
      <c r="E127" s="708">
        <v>0.87629987963854872</v>
      </c>
      <c r="F127" s="706">
        <v>12785.0404552</v>
      </c>
      <c r="G127" s="707">
        <v>3196.2601138</v>
      </c>
      <c r="H127" s="707">
        <v>843.42542000000003</v>
      </c>
      <c r="I127" s="707">
        <v>2605.3003100000001</v>
      </c>
      <c r="J127" s="707">
        <v>-590.95980379999992</v>
      </c>
      <c r="K127" s="709">
        <v>0.20377724412599402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-0.81164999999999998</v>
      </c>
      <c r="D128" s="707">
        <v>-0.81164999999999998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-0.81164999999999998</v>
      </c>
      <c r="D129" s="707">
        <v>-0.81164999999999998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-2.2478099999999999</v>
      </c>
      <c r="D130" s="707">
        <v>-2.2478099999999999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-2.2478099999999999</v>
      </c>
      <c r="D131" s="707">
        <v>-2.2478099999999999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327.90072999999995</v>
      </c>
      <c r="D132" s="707">
        <v>327.90072999999995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327.90072999999995</v>
      </c>
      <c r="D133" s="707">
        <v>327.90072999999995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903.54409999999996</v>
      </c>
      <c r="D134" s="707">
        <v>903.54409999999996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903.54409999999996</v>
      </c>
      <c r="D135" s="707">
        <v>903.54409999999996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196.96242360000002</v>
      </c>
      <c r="C136" s="707">
        <v>0</v>
      </c>
      <c r="D136" s="707">
        <v>-196.96242360000002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196.96242360000002</v>
      </c>
      <c r="C137" s="707">
        <v>0</v>
      </c>
      <c r="D137" s="707">
        <v>-196.96242360000002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196.96242360000002</v>
      </c>
      <c r="C138" s="707">
        <v>0</v>
      </c>
      <c r="D138" s="707">
        <v>-196.96242360000002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960.07106050000004</v>
      </c>
      <c r="C139" s="707">
        <v>849.23271999999997</v>
      </c>
      <c r="D139" s="707">
        <v>-110.83834050000007</v>
      </c>
      <c r="E139" s="708">
        <v>0.88455194093416789</v>
      </c>
      <c r="F139" s="706">
        <v>1041.167232</v>
      </c>
      <c r="G139" s="707">
        <v>260.291808</v>
      </c>
      <c r="H139" s="707">
        <v>68.378289999999993</v>
      </c>
      <c r="I139" s="707">
        <v>210.98812000000001</v>
      </c>
      <c r="J139" s="707">
        <v>-49.303687999999994</v>
      </c>
      <c r="K139" s="709">
        <v>0.2026457551825834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960.07106050000004</v>
      </c>
      <c r="C140" s="707">
        <v>849.23271999999997</v>
      </c>
      <c r="D140" s="707">
        <v>-110.83834050000007</v>
      </c>
      <c r="E140" s="708">
        <v>0.88455194093416789</v>
      </c>
      <c r="F140" s="706">
        <v>1041.167232</v>
      </c>
      <c r="G140" s="707">
        <v>260.291808</v>
      </c>
      <c r="H140" s="707">
        <v>68.378289999999993</v>
      </c>
      <c r="I140" s="707">
        <v>210.98812000000001</v>
      </c>
      <c r="J140" s="707">
        <v>-49.303687999999994</v>
      </c>
      <c r="K140" s="709">
        <v>0.2026457551825834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960.07106050000004</v>
      </c>
      <c r="C141" s="707">
        <v>849.23271999999997</v>
      </c>
      <c r="D141" s="707">
        <v>-110.83834050000007</v>
      </c>
      <c r="E141" s="708">
        <v>0.88455194093416789</v>
      </c>
      <c r="F141" s="706">
        <v>1041.167232</v>
      </c>
      <c r="G141" s="707">
        <v>260.291808</v>
      </c>
      <c r="H141" s="707">
        <v>68.378289999999993</v>
      </c>
      <c r="I141" s="707">
        <v>210.98812000000001</v>
      </c>
      <c r="J141" s="707">
        <v>-49.303687999999994</v>
      </c>
      <c r="K141" s="709">
        <v>0.2026457551825834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4.6440000000000001</v>
      </c>
      <c r="J142" s="707">
        <v>4.6440000000000001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4.6440000000000001</v>
      </c>
      <c r="J143" s="707">
        <v>4.6440000000000001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4.6440000000000001</v>
      </c>
      <c r="J144" s="707">
        <v>4.6440000000000001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0</v>
      </c>
      <c r="I145" s="707">
        <v>4.6440000000000001</v>
      </c>
      <c r="J145" s="707">
        <v>4.6440000000000001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367.39254959999897</v>
      </c>
      <c r="C146" s="707">
        <v>518.08249999999998</v>
      </c>
      <c r="D146" s="707">
        <v>150.68995040000101</v>
      </c>
      <c r="E146" s="708">
        <v>1.4101606049552875</v>
      </c>
      <c r="F146" s="706">
        <v>0</v>
      </c>
      <c r="G146" s="707">
        <v>0</v>
      </c>
      <c r="H146" s="707">
        <v>37.138249999999999</v>
      </c>
      <c r="I146" s="707">
        <v>97.714749999999995</v>
      </c>
      <c r="J146" s="707">
        <v>97.714749999999995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367.39254959999897</v>
      </c>
      <c r="C147" s="707">
        <v>518.08249999999998</v>
      </c>
      <c r="D147" s="707">
        <v>150.68995040000101</v>
      </c>
      <c r="E147" s="708">
        <v>1.4101606049552875</v>
      </c>
      <c r="F147" s="706">
        <v>0</v>
      </c>
      <c r="G147" s="707">
        <v>0</v>
      </c>
      <c r="H147" s="707">
        <v>37.138249999999999</v>
      </c>
      <c r="I147" s="707">
        <v>97.714749999999995</v>
      </c>
      <c r="J147" s="707">
        <v>97.714749999999995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343.59833159999999</v>
      </c>
      <c r="C148" s="707">
        <v>181.52950000000001</v>
      </c>
      <c r="D148" s="707">
        <v>-162.06883159999998</v>
      </c>
      <c r="E148" s="708">
        <v>0.5283189215578834</v>
      </c>
      <c r="F148" s="706">
        <v>0</v>
      </c>
      <c r="G148" s="707">
        <v>0</v>
      </c>
      <c r="H148" s="707">
        <v>32.538249999999998</v>
      </c>
      <c r="I148" s="707">
        <v>92.614750000000001</v>
      </c>
      <c r="J148" s="707">
        <v>92.614750000000001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6.1319795999999993</v>
      </c>
      <c r="C149" s="707">
        <v>15.7385</v>
      </c>
      <c r="D149" s="707">
        <v>9.6065204000000008</v>
      </c>
      <c r="E149" s="708">
        <v>2.5666262816660383</v>
      </c>
      <c r="F149" s="706">
        <v>0</v>
      </c>
      <c r="G149" s="707">
        <v>0</v>
      </c>
      <c r="H149" s="707">
        <v>3.8249999999999999E-2</v>
      </c>
      <c r="I149" s="707">
        <v>0.11475</v>
      </c>
      <c r="J149" s="707">
        <v>0.11475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-0.874</v>
      </c>
      <c r="D150" s="707">
        <v>-0.874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235.21561799999998</v>
      </c>
      <c r="C151" s="707">
        <v>143.565</v>
      </c>
      <c r="D151" s="707">
        <v>-91.65061799999998</v>
      </c>
      <c r="E151" s="708">
        <v>0.61035487873088434</v>
      </c>
      <c r="F151" s="706">
        <v>0</v>
      </c>
      <c r="G151" s="707">
        <v>0</v>
      </c>
      <c r="H151" s="707">
        <v>20</v>
      </c>
      <c r="I151" s="707">
        <v>70</v>
      </c>
      <c r="J151" s="707">
        <v>70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99.893165999999994</v>
      </c>
      <c r="C152" s="707">
        <v>23.1</v>
      </c>
      <c r="D152" s="707">
        <v>-76.793165999999985</v>
      </c>
      <c r="E152" s="708">
        <v>0.23124705047390332</v>
      </c>
      <c r="F152" s="706">
        <v>0</v>
      </c>
      <c r="G152" s="707">
        <v>0</v>
      </c>
      <c r="H152" s="707">
        <v>12.5</v>
      </c>
      <c r="I152" s="707">
        <v>22.5</v>
      </c>
      <c r="J152" s="707">
        <v>22.5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2.3575680000000001</v>
      </c>
      <c r="C153" s="707">
        <v>0</v>
      </c>
      <c r="D153" s="707">
        <v>-2.3575680000000001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309.50299999999999</v>
      </c>
      <c r="D154" s="707">
        <v>309.50299999999999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309.50299999999999</v>
      </c>
      <c r="D155" s="707">
        <v>309.50299999999999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13.493265600000001</v>
      </c>
      <c r="C156" s="707">
        <v>19.02</v>
      </c>
      <c r="D156" s="707">
        <v>5.5267343999999987</v>
      </c>
      <c r="E156" s="708">
        <v>1.4095920560549848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13.493265600000001</v>
      </c>
      <c r="C157" s="707">
        <v>19.02</v>
      </c>
      <c r="D157" s="707">
        <v>5.5267343999999987</v>
      </c>
      <c r="E157" s="708">
        <v>1.4095920560549848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10.3009524</v>
      </c>
      <c r="C158" s="707">
        <v>8.0299999999999994</v>
      </c>
      <c r="D158" s="707">
        <v>-2.2709524000000005</v>
      </c>
      <c r="E158" s="708">
        <v>0.7795395695644608</v>
      </c>
      <c r="F158" s="706">
        <v>0</v>
      </c>
      <c r="G158" s="707">
        <v>0</v>
      </c>
      <c r="H158" s="707">
        <v>4.5999999999999996</v>
      </c>
      <c r="I158" s="707">
        <v>5.0999999999999996</v>
      </c>
      <c r="J158" s="707">
        <v>5.0999999999999996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10.3009524</v>
      </c>
      <c r="C159" s="707">
        <v>8.0299999999999994</v>
      </c>
      <c r="D159" s="707">
        <v>-2.2709524000000005</v>
      </c>
      <c r="E159" s="708">
        <v>0.7795395695644608</v>
      </c>
      <c r="F159" s="706">
        <v>0</v>
      </c>
      <c r="G159" s="707">
        <v>0</v>
      </c>
      <c r="H159" s="707">
        <v>4.5999999999999996</v>
      </c>
      <c r="I159" s="707">
        <v>5.0999999999999996</v>
      </c>
      <c r="J159" s="707">
        <v>5.0999999999999996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1124.3212956</v>
      </c>
      <c r="C160" s="707">
        <v>1194.8838000000001</v>
      </c>
      <c r="D160" s="707">
        <v>70.56250440000008</v>
      </c>
      <c r="E160" s="708">
        <v>1.0627600888430597</v>
      </c>
      <c r="F160" s="706">
        <v>1335.9729731999998</v>
      </c>
      <c r="G160" s="707">
        <v>333.99324329999996</v>
      </c>
      <c r="H160" s="707">
        <v>114.01953</v>
      </c>
      <c r="I160" s="707">
        <v>403.34109000000001</v>
      </c>
      <c r="J160" s="707">
        <v>69.347846700000048</v>
      </c>
      <c r="K160" s="709">
        <v>0.30190812096587111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1124.3212956</v>
      </c>
      <c r="C161" s="707">
        <v>1092.90545</v>
      </c>
      <c r="D161" s="707">
        <v>-31.415845600000011</v>
      </c>
      <c r="E161" s="708">
        <v>0.97205794667152079</v>
      </c>
      <c r="F161" s="706">
        <v>1335.9729731999998</v>
      </c>
      <c r="G161" s="707">
        <v>333.99324329999996</v>
      </c>
      <c r="H161" s="707">
        <v>111.33153</v>
      </c>
      <c r="I161" s="707">
        <v>333.99459000000002</v>
      </c>
      <c r="J161" s="707">
        <v>1.3467000000559892E-3</v>
      </c>
      <c r="K161" s="709">
        <v>0.25000100802937414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1124.3212956</v>
      </c>
      <c r="C162" s="707">
        <v>1088.7074499999999</v>
      </c>
      <c r="D162" s="707">
        <v>-35.613845600000104</v>
      </c>
      <c r="E162" s="708">
        <v>0.96832413853640065</v>
      </c>
      <c r="F162" s="706">
        <v>1335.9729731999998</v>
      </c>
      <c r="G162" s="707">
        <v>333.99324329999996</v>
      </c>
      <c r="H162" s="707">
        <v>111.33153</v>
      </c>
      <c r="I162" s="707">
        <v>333.99459000000002</v>
      </c>
      <c r="J162" s="707">
        <v>1.3467000000559892E-3</v>
      </c>
      <c r="K162" s="709">
        <v>0.25000100802937414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414.48420060000001</v>
      </c>
      <c r="C163" s="707">
        <v>320.30849999999998</v>
      </c>
      <c r="D163" s="707">
        <v>-94.175700600000027</v>
      </c>
      <c r="E163" s="708">
        <v>0.77278820166444717</v>
      </c>
      <c r="F163" s="706">
        <v>346.5223752</v>
      </c>
      <c r="G163" s="707">
        <v>86.6305938</v>
      </c>
      <c r="H163" s="707">
        <v>32.846339999999998</v>
      </c>
      <c r="I163" s="707">
        <v>98.539020000000008</v>
      </c>
      <c r="J163" s="707">
        <v>11.908426200000008</v>
      </c>
      <c r="K163" s="709">
        <v>0.28436553323036329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9.1078253999999994</v>
      </c>
      <c r="C164" s="707">
        <v>9.9329999999999998</v>
      </c>
      <c r="D164" s="707">
        <v>0.82517460000000042</v>
      </c>
      <c r="E164" s="708">
        <v>1.090600616915647</v>
      </c>
      <c r="F164" s="706">
        <v>9.5879999999999992</v>
      </c>
      <c r="G164" s="707">
        <v>2.3969999999999998</v>
      </c>
      <c r="H164" s="707">
        <v>0.79900000000000004</v>
      </c>
      <c r="I164" s="707">
        <v>2.3969999999999998</v>
      </c>
      <c r="J164" s="707">
        <v>0</v>
      </c>
      <c r="K164" s="709">
        <v>0.25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33.768000000000001</v>
      </c>
      <c r="C165" s="707">
        <v>91.668000000000006</v>
      </c>
      <c r="D165" s="707">
        <v>57.900000000000006</v>
      </c>
      <c r="E165" s="708">
        <v>2.7146410803127221</v>
      </c>
      <c r="F165" s="706">
        <v>265.36799999999999</v>
      </c>
      <c r="G165" s="707">
        <v>66.341999999999999</v>
      </c>
      <c r="H165" s="707">
        <v>22.114000000000001</v>
      </c>
      <c r="I165" s="707">
        <v>66.341999999999999</v>
      </c>
      <c r="J165" s="707">
        <v>0</v>
      </c>
      <c r="K165" s="709">
        <v>0.25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666.96126960000004</v>
      </c>
      <c r="C166" s="707">
        <v>666.79794999999899</v>
      </c>
      <c r="D166" s="707">
        <v>-0.16331960000104573</v>
      </c>
      <c r="E166" s="708">
        <v>0.99975512880965489</v>
      </c>
      <c r="F166" s="706">
        <v>714.49459799999897</v>
      </c>
      <c r="G166" s="707">
        <v>178.62364949999974</v>
      </c>
      <c r="H166" s="707">
        <v>55.572189999999999</v>
      </c>
      <c r="I166" s="707">
        <v>166.71657000000002</v>
      </c>
      <c r="J166" s="707">
        <v>-11.907079499999725</v>
      </c>
      <c r="K166" s="709">
        <v>0.23333496217699923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4.1980000000000004</v>
      </c>
      <c r="D167" s="707">
        <v>4.1980000000000004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4.1980000000000004</v>
      </c>
      <c r="D168" s="707">
        <v>4.1980000000000004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101.97835000000001</v>
      </c>
      <c r="D169" s="707">
        <v>101.97835000000001</v>
      </c>
      <c r="E169" s="708">
        <v>0</v>
      </c>
      <c r="F169" s="706">
        <v>0</v>
      </c>
      <c r="G169" s="707">
        <v>0</v>
      </c>
      <c r="H169" s="707">
        <v>2.6880000000000002</v>
      </c>
      <c r="I169" s="707">
        <v>69.346500000000006</v>
      </c>
      <c r="J169" s="707">
        <v>69.346500000000006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27.37013</v>
      </c>
      <c r="D170" s="707">
        <v>27.37013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27.37013</v>
      </c>
      <c r="D171" s="707">
        <v>27.37013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30.216930000000001</v>
      </c>
      <c r="D172" s="707">
        <v>30.216930000000001</v>
      </c>
      <c r="E172" s="708">
        <v>0</v>
      </c>
      <c r="F172" s="706">
        <v>0</v>
      </c>
      <c r="G172" s="707">
        <v>0</v>
      </c>
      <c r="H172" s="707">
        <v>0</v>
      </c>
      <c r="I172" s="707">
        <v>7.55</v>
      </c>
      <c r="J172" s="707">
        <v>7.55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7.55</v>
      </c>
      <c r="D173" s="707">
        <v>7.55</v>
      </c>
      <c r="E173" s="708">
        <v>0</v>
      </c>
      <c r="F173" s="706">
        <v>0</v>
      </c>
      <c r="G173" s="707">
        <v>0</v>
      </c>
      <c r="H173" s="707">
        <v>0</v>
      </c>
      <c r="I173" s="707">
        <v>7.55</v>
      </c>
      <c r="J173" s="707">
        <v>7.55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8.1977499999999992</v>
      </c>
      <c r="D174" s="707">
        <v>8.1977499999999992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14.46918</v>
      </c>
      <c r="D175" s="707">
        <v>14.46918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14.882999999999999</v>
      </c>
      <c r="D176" s="707">
        <v>14.882999999999999</v>
      </c>
      <c r="E176" s="708">
        <v>0</v>
      </c>
      <c r="F176" s="706">
        <v>0</v>
      </c>
      <c r="G176" s="707">
        <v>0</v>
      </c>
      <c r="H176" s="707">
        <v>0</v>
      </c>
      <c r="I176" s="707">
        <v>4.5374999999999996</v>
      </c>
      <c r="J176" s="707">
        <v>4.5374999999999996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14.882999999999999</v>
      </c>
      <c r="D177" s="707">
        <v>14.882999999999999</v>
      </c>
      <c r="E177" s="708">
        <v>0</v>
      </c>
      <c r="F177" s="706">
        <v>0</v>
      </c>
      <c r="G177" s="707">
        <v>0</v>
      </c>
      <c r="H177" s="707">
        <v>0</v>
      </c>
      <c r="I177" s="707">
        <v>4.5374999999999996</v>
      </c>
      <c r="J177" s="707">
        <v>4.5374999999999996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1.45079</v>
      </c>
      <c r="D178" s="707">
        <v>1.45079</v>
      </c>
      <c r="E178" s="708">
        <v>0</v>
      </c>
      <c r="F178" s="706">
        <v>0</v>
      </c>
      <c r="G178" s="707">
        <v>0</v>
      </c>
      <c r="H178" s="707">
        <v>2.6880000000000002</v>
      </c>
      <c r="I178" s="707">
        <v>57.259</v>
      </c>
      <c r="J178" s="707">
        <v>57.259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1.45079</v>
      </c>
      <c r="D179" s="707">
        <v>1.45079</v>
      </c>
      <c r="E179" s="708">
        <v>0</v>
      </c>
      <c r="F179" s="706">
        <v>0</v>
      </c>
      <c r="G179" s="707">
        <v>0</v>
      </c>
      <c r="H179" s="707">
        <v>2.6880000000000002</v>
      </c>
      <c r="I179" s="707">
        <v>57.259</v>
      </c>
      <c r="J179" s="707">
        <v>57.259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28.057500000000001</v>
      </c>
      <c r="D180" s="707">
        <v>28.057500000000001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17.605499999999999</v>
      </c>
      <c r="D181" s="707">
        <v>17.605499999999999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10.452</v>
      </c>
      <c r="D182" s="707">
        <v>10.452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0.10075199999999999</v>
      </c>
      <c r="C183" s="707">
        <v>0</v>
      </c>
      <c r="D183" s="707">
        <v>-0.10075199999999999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0.10075199999999999</v>
      </c>
      <c r="C184" s="707">
        <v>0</v>
      </c>
      <c r="D184" s="707">
        <v>-0.10075199999999999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0.10075199999999999</v>
      </c>
      <c r="C185" s="707">
        <v>0</v>
      </c>
      <c r="D185" s="707">
        <v>-0.10075199999999999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0.10075199999999999</v>
      </c>
      <c r="C186" s="707">
        <v>0</v>
      </c>
      <c r="D186" s="707">
        <v>-0.10075199999999999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1118.532301</v>
      </c>
      <c r="C187" s="707">
        <v>64807.077440000001</v>
      </c>
      <c r="D187" s="707">
        <v>63688.545139000002</v>
      </c>
      <c r="E187" s="708">
        <v>57.939388412887688</v>
      </c>
      <c r="F187" s="706">
        <v>72802.927166699897</v>
      </c>
      <c r="G187" s="707">
        <v>18200.731791674974</v>
      </c>
      <c r="H187" s="707">
        <v>5685.9656100000002</v>
      </c>
      <c r="I187" s="707">
        <v>16715.520840000001</v>
      </c>
      <c r="J187" s="707">
        <v>-1485.2109516749733</v>
      </c>
      <c r="K187" s="709">
        <v>0.22959957093106678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445.25823650000001</v>
      </c>
      <c r="C188" s="707">
        <v>59367.505979999994</v>
      </c>
      <c r="D188" s="707">
        <v>58922.247743499996</v>
      </c>
      <c r="E188" s="708">
        <v>133.33275190295103</v>
      </c>
      <c r="F188" s="706">
        <v>71656.219214700002</v>
      </c>
      <c r="G188" s="707">
        <v>17914.054803675001</v>
      </c>
      <c r="H188" s="707">
        <v>5673.3689100000001</v>
      </c>
      <c r="I188" s="707">
        <v>16699.860099999998</v>
      </c>
      <c r="J188" s="707">
        <v>-1214.1947036750025</v>
      </c>
      <c r="K188" s="709">
        <v>0.23305527814638152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445.25823650000001</v>
      </c>
      <c r="C189" s="707">
        <v>59367.505979999994</v>
      </c>
      <c r="D189" s="707">
        <v>58922.247743499996</v>
      </c>
      <c r="E189" s="708">
        <v>133.33275190295103</v>
      </c>
      <c r="F189" s="706">
        <v>71656.219214700002</v>
      </c>
      <c r="G189" s="707">
        <v>17914.054803675001</v>
      </c>
      <c r="H189" s="707">
        <v>5673.3689100000001</v>
      </c>
      <c r="I189" s="707">
        <v>16699.860099999998</v>
      </c>
      <c r="J189" s="707">
        <v>-1214.1947036750025</v>
      </c>
      <c r="K189" s="709">
        <v>0.23305527814638152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445.25823650000001</v>
      </c>
      <c r="C190" s="707">
        <v>113.00448</v>
      </c>
      <c r="D190" s="707">
        <v>-332.25375650000001</v>
      </c>
      <c r="E190" s="708">
        <v>0.25379537251973999</v>
      </c>
      <c r="F190" s="706">
        <v>474.35962009999997</v>
      </c>
      <c r="G190" s="707">
        <v>118.58990502500001</v>
      </c>
      <c r="H190" s="707">
        <v>6.1888900000000007</v>
      </c>
      <c r="I190" s="707">
        <v>19.671869999999998</v>
      </c>
      <c r="J190" s="707">
        <v>-98.918035025000009</v>
      </c>
      <c r="K190" s="709">
        <v>4.1470372195367228E-2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2.0272201000000001</v>
      </c>
      <c r="C191" s="707">
        <v>0.35868</v>
      </c>
      <c r="D191" s="707">
        <v>-1.6685401</v>
      </c>
      <c r="E191" s="708">
        <v>0.17693194734996953</v>
      </c>
      <c r="F191" s="706">
        <v>3.2821658999999999</v>
      </c>
      <c r="G191" s="707">
        <v>0.82054147499999996</v>
      </c>
      <c r="H191" s="707">
        <v>0</v>
      </c>
      <c r="I191" s="707">
        <v>0</v>
      </c>
      <c r="J191" s="707">
        <v>-0.82054147499999996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224.66081210000002</v>
      </c>
      <c r="C192" s="707">
        <v>35.749079999999999</v>
      </c>
      <c r="D192" s="707">
        <v>-188.91173210000002</v>
      </c>
      <c r="E192" s="708">
        <v>0.15912468073910249</v>
      </c>
      <c r="F192" s="706">
        <v>312.5715649</v>
      </c>
      <c r="G192" s="707">
        <v>78.142891225</v>
      </c>
      <c r="H192" s="707">
        <v>5.9773199999999997</v>
      </c>
      <c r="I192" s="707">
        <v>16.095959999999998</v>
      </c>
      <c r="J192" s="707">
        <v>-62.046931225000002</v>
      </c>
      <c r="K192" s="709">
        <v>5.1495279185582749E-2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217.64076649999998</v>
      </c>
      <c r="C193" s="707">
        <v>74.29992</v>
      </c>
      <c r="D193" s="707">
        <v>-143.3408465</v>
      </c>
      <c r="E193" s="708">
        <v>0.34138788056510544</v>
      </c>
      <c r="F193" s="706">
        <v>157.4099492</v>
      </c>
      <c r="G193" s="707">
        <v>39.3524873</v>
      </c>
      <c r="H193" s="707">
        <v>0</v>
      </c>
      <c r="I193" s="707">
        <v>3.2850000000000001</v>
      </c>
      <c r="J193" s="707">
        <v>-36.067487299999996</v>
      </c>
      <c r="K193" s="709">
        <v>2.0869074773832659E-2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0.92943780000000009</v>
      </c>
      <c r="C194" s="707">
        <v>2.5968</v>
      </c>
      <c r="D194" s="707">
        <v>1.6673621999999999</v>
      </c>
      <c r="E194" s="708">
        <v>2.7939470505718615</v>
      </c>
      <c r="F194" s="706">
        <v>1.0959401</v>
      </c>
      <c r="G194" s="707">
        <v>0.27398502499999999</v>
      </c>
      <c r="H194" s="707">
        <v>0.21156999999999998</v>
      </c>
      <c r="I194" s="707">
        <v>0.29091</v>
      </c>
      <c r="J194" s="707">
        <v>1.6924975000000009E-2</v>
      </c>
      <c r="K194" s="709">
        <v>0.2654433394671844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260.36216000000002</v>
      </c>
      <c r="D195" s="707">
        <v>260.36216000000002</v>
      </c>
      <c r="E195" s="708">
        <v>0</v>
      </c>
      <c r="F195" s="706">
        <v>326.3263025</v>
      </c>
      <c r="G195" s="707">
        <v>81.581575624999999</v>
      </c>
      <c r="H195" s="707">
        <v>6.7879999999999996E-2</v>
      </c>
      <c r="I195" s="707">
        <v>4.1707000000000001</v>
      </c>
      <c r="J195" s="707">
        <v>-77.410875625000003</v>
      </c>
      <c r="K195" s="709">
        <v>1.2780765657098696E-2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31.854599999999998</v>
      </c>
      <c r="D196" s="707">
        <v>31.854599999999998</v>
      </c>
      <c r="E196" s="708">
        <v>0</v>
      </c>
      <c r="F196" s="706">
        <v>94.237305200000009</v>
      </c>
      <c r="G196" s="707">
        <v>23.559326300000002</v>
      </c>
      <c r="H196" s="707">
        <v>3.0800000000000003E-3</v>
      </c>
      <c r="I196" s="707">
        <v>0.9506</v>
      </c>
      <c r="J196" s="707">
        <v>-22.608726300000001</v>
      </c>
      <c r="K196" s="709">
        <v>1.0087300331673744E-2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228.50755999999998</v>
      </c>
      <c r="D197" s="707">
        <v>228.50755999999998</v>
      </c>
      <c r="E197" s="708">
        <v>0</v>
      </c>
      <c r="F197" s="706">
        <v>232.08899729999999</v>
      </c>
      <c r="G197" s="707">
        <v>58.022249324999997</v>
      </c>
      <c r="H197" s="707">
        <v>6.4799999999999996E-2</v>
      </c>
      <c r="I197" s="707">
        <v>3.2201</v>
      </c>
      <c r="J197" s="707">
        <v>-54.802149324999995</v>
      </c>
      <c r="K197" s="709">
        <v>1.3874419026584334E-2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-1.6698</v>
      </c>
      <c r="D198" s="707">
        <v>-1.6698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-1.6698</v>
      </c>
      <c r="D199" s="707">
        <v>-1.6698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0.59908450000000002</v>
      </c>
      <c r="G200" s="707">
        <v>0.149771125</v>
      </c>
      <c r="H200" s="707">
        <v>0</v>
      </c>
      <c r="I200" s="707">
        <v>0</v>
      </c>
      <c r="J200" s="707">
        <v>-0.149771125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0.59908450000000002</v>
      </c>
      <c r="G201" s="707">
        <v>0.149771125</v>
      </c>
      <c r="H201" s="707">
        <v>0</v>
      </c>
      <c r="I201" s="707">
        <v>0</v>
      </c>
      <c r="J201" s="707">
        <v>-0.149771125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55768.81768</v>
      </c>
      <c r="D202" s="707">
        <v>55768.81768</v>
      </c>
      <c r="E202" s="708">
        <v>0</v>
      </c>
      <c r="F202" s="706">
        <v>70854.934207600003</v>
      </c>
      <c r="G202" s="707">
        <v>17713.733551900001</v>
      </c>
      <c r="H202" s="707">
        <v>5665.5289899999998</v>
      </c>
      <c r="I202" s="707">
        <v>16411.614580000001</v>
      </c>
      <c r="J202" s="707">
        <v>-1302.1189718999995</v>
      </c>
      <c r="K202" s="709">
        <v>0.23162274813374489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55768.81768</v>
      </c>
      <c r="D203" s="707">
        <v>55768.81768</v>
      </c>
      <c r="E203" s="708">
        <v>0</v>
      </c>
      <c r="F203" s="706">
        <v>70854.934207600003</v>
      </c>
      <c r="G203" s="707">
        <v>17713.733551900001</v>
      </c>
      <c r="H203" s="707">
        <v>5665.5289899999998</v>
      </c>
      <c r="I203" s="707">
        <v>16411.614580000001</v>
      </c>
      <c r="J203" s="707">
        <v>-1302.1189718999995</v>
      </c>
      <c r="K203" s="709">
        <v>0.23162274813374489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3226.9914600000002</v>
      </c>
      <c r="D204" s="707">
        <v>3226.9914600000002</v>
      </c>
      <c r="E204" s="708">
        <v>0</v>
      </c>
      <c r="F204" s="706">
        <v>0</v>
      </c>
      <c r="G204" s="707">
        <v>0</v>
      </c>
      <c r="H204" s="707">
        <v>1.5831500000000001</v>
      </c>
      <c r="I204" s="707">
        <v>264.40295000000003</v>
      </c>
      <c r="J204" s="707">
        <v>264.40295000000003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3226.9914600000002</v>
      </c>
      <c r="D205" s="707">
        <v>3226.9914600000002</v>
      </c>
      <c r="E205" s="708">
        <v>0</v>
      </c>
      <c r="F205" s="706">
        <v>0</v>
      </c>
      <c r="G205" s="707">
        <v>0</v>
      </c>
      <c r="H205" s="707">
        <v>1.5831500000000001</v>
      </c>
      <c r="I205" s="707">
        <v>264.40295000000003</v>
      </c>
      <c r="J205" s="707">
        <v>264.40295000000003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36.341885499999997</v>
      </c>
      <c r="C206" s="707">
        <v>95.803629999999998</v>
      </c>
      <c r="D206" s="707">
        <v>59.461744500000002</v>
      </c>
      <c r="E206" s="708">
        <v>2.6361766507684363</v>
      </c>
      <c r="F206" s="706">
        <v>4.4342025999999999</v>
      </c>
      <c r="G206" s="707">
        <v>1.10855065</v>
      </c>
      <c r="H206" s="707">
        <v>12.5967</v>
      </c>
      <c r="I206" s="707">
        <v>15.660740000000001</v>
      </c>
      <c r="J206" s="707">
        <v>14.552189350000001</v>
      </c>
      <c r="K206" s="709">
        <v>3.531805244983619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52.327769999999994</v>
      </c>
      <c r="D207" s="707">
        <v>52.327769999999994</v>
      </c>
      <c r="E207" s="708">
        <v>0</v>
      </c>
      <c r="F207" s="706">
        <v>0</v>
      </c>
      <c r="G207" s="707">
        <v>0</v>
      </c>
      <c r="H207" s="707">
        <v>0</v>
      </c>
      <c r="I207" s="707">
        <v>0.75</v>
      </c>
      <c r="J207" s="707">
        <v>0.75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11.827770000000001</v>
      </c>
      <c r="D208" s="707">
        <v>11.827770000000001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11.827770000000001</v>
      </c>
      <c r="D209" s="707">
        <v>11.827770000000001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40.5</v>
      </c>
      <c r="D210" s="707">
        <v>40.5</v>
      </c>
      <c r="E210" s="708">
        <v>0</v>
      </c>
      <c r="F210" s="706">
        <v>0</v>
      </c>
      <c r="G210" s="707">
        <v>0</v>
      </c>
      <c r="H210" s="707">
        <v>0</v>
      </c>
      <c r="I210" s="707">
        <v>0.75</v>
      </c>
      <c r="J210" s="707">
        <v>0.75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40.5</v>
      </c>
      <c r="D211" s="707">
        <v>40.5</v>
      </c>
      <c r="E211" s="708">
        <v>0</v>
      </c>
      <c r="F211" s="706">
        <v>0</v>
      </c>
      <c r="G211" s="707">
        <v>0</v>
      </c>
      <c r="H211" s="707">
        <v>0</v>
      </c>
      <c r="I211" s="707">
        <v>0.75</v>
      </c>
      <c r="J211" s="707">
        <v>0.75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36.341885499999997</v>
      </c>
      <c r="C212" s="707">
        <v>43.475859999999997</v>
      </c>
      <c r="D212" s="707">
        <v>7.1339745000000008</v>
      </c>
      <c r="E212" s="708">
        <v>1.1963017163762735</v>
      </c>
      <c r="F212" s="706">
        <v>4.4342025999999999</v>
      </c>
      <c r="G212" s="707">
        <v>1.10855065</v>
      </c>
      <c r="H212" s="707">
        <v>12.5967</v>
      </c>
      <c r="I212" s="707">
        <v>14.910740000000001</v>
      </c>
      <c r="J212" s="707">
        <v>13.802189350000001</v>
      </c>
      <c r="K212" s="709">
        <v>3.3626654767646387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2.3999999999999998E-4</v>
      </c>
      <c r="D213" s="707">
        <v>2.3999999999999998E-4</v>
      </c>
      <c r="E213" s="708">
        <v>0</v>
      </c>
      <c r="F213" s="706">
        <v>0</v>
      </c>
      <c r="G213" s="707">
        <v>0</v>
      </c>
      <c r="H213" s="707">
        <v>1.0000000000000001E-5</v>
      </c>
      <c r="I213" s="707">
        <v>-2.9999999999999997E-5</v>
      </c>
      <c r="J213" s="707">
        <v>-2.9999999999999997E-5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2.3999999999999998E-4</v>
      </c>
      <c r="D214" s="707">
        <v>2.3999999999999998E-4</v>
      </c>
      <c r="E214" s="708">
        <v>0</v>
      </c>
      <c r="F214" s="706">
        <v>0</v>
      </c>
      <c r="G214" s="707">
        <v>0</v>
      </c>
      <c r="H214" s="707">
        <v>1.0000000000000001E-5</v>
      </c>
      <c r="I214" s="707">
        <v>-2.9999999999999997E-5</v>
      </c>
      <c r="J214" s="707">
        <v>-2.9999999999999997E-5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36.341885499999997</v>
      </c>
      <c r="C215" s="707">
        <v>43.475619999999999</v>
      </c>
      <c r="D215" s="707">
        <v>7.1337345000000028</v>
      </c>
      <c r="E215" s="708">
        <v>1.196295112426129</v>
      </c>
      <c r="F215" s="706">
        <v>4.4342025999999999</v>
      </c>
      <c r="G215" s="707">
        <v>1.10855065</v>
      </c>
      <c r="H215" s="707">
        <v>12.596690000000001</v>
      </c>
      <c r="I215" s="707">
        <v>14.910770000000001</v>
      </c>
      <c r="J215" s="707">
        <v>13.802219350000001</v>
      </c>
      <c r="K215" s="709">
        <v>3.3626722423553677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0.35</v>
      </c>
      <c r="D216" s="707">
        <v>0.35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0.1709</v>
      </c>
      <c r="D217" s="707">
        <v>0.1709</v>
      </c>
      <c r="E217" s="708">
        <v>0</v>
      </c>
      <c r="F217" s="706">
        <v>4.4342025999999999</v>
      </c>
      <c r="G217" s="707">
        <v>1.10855065</v>
      </c>
      <c r="H217" s="707">
        <v>0</v>
      </c>
      <c r="I217" s="707">
        <v>0</v>
      </c>
      <c r="J217" s="707">
        <v>-1.10855065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36.341885499999997</v>
      </c>
      <c r="C218" s="707">
        <v>42.954720000000002</v>
      </c>
      <c r="D218" s="707">
        <v>6.6128345000000053</v>
      </c>
      <c r="E218" s="708">
        <v>1.1819617889666183</v>
      </c>
      <c r="F218" s="706">
        <v>0</v>
      </c>
      <c r="G218" s="707">
        <v>0</v>
      </c>
      <c r="H218" s="707">
        <v>12.596690000000001</v>
      </c>
      <c r="I218" s="707">
        <v>14.910770000000001</v>
      </c>
      <c r="J218" s="707">
        <v>14.910770000000001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636.93217900000002</v>
      </c>
      <c r="C219" s="707">
        <v>5343.7678299999998</v>
      </c>
      <c r="D219" s="707">
        <v>4706.8356509999994</v>
      </c>
      <c r="E219" s="708">
        <v>8.3898537492482372</v>
      </c>
      <c r="F219" s="706">
        <v>1142.2737494</v>
      </c>
      <c r="G219" s="707">
        <v>285.56843735000001</v>
      </c>
      <c r="H219" s="707">
        <v>0</v>
      </c>
      <c r="I219" s="707">
        <v>0</v>
      </c>
      <c r="J219" s="707">
        <v>-285.56843735000001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636.93217900000002</v>
      </c>
      <c r="C220" s="707">
        <v>5343.7678299999998</v>
      </c>
      <c r="D220" s="707">
        <v>4706.8356509999994</v>
      </c>
      <c r="E220" s="708">
        <v>8.3898537492482372</v>
      </c>
      <c r="F220" s="706">
        <v>1142.2737494</v>
      </c>
      <c r="G220" s="707">
        <v>285.56843735000001</v>
      </c>
      <c r="H220" s="707">
        <v>0</v>
      </c>
      <c r="I220" s="707">
        <v>0</v>
      </c>
      <c r="J220" s="707">
        <v>-285.56843735000001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636.93217900000002</v>
      </c>
      <c r="C221" s="707">
        <v>5343.7678299999998</v>
      </c>
      <c r="D221" s="707">
        <v>4706.8356509999994</v>
      </c>
      <c r="E221" s="708">
        <v>8.3898537492482372</v>
      </c>
      <c r="F221" s="706">
        <v>1142.2737494</v>
      </c>
      <c r="G221" s="707">
        <v>285.56843735000001</v>
      </c>
      <c r="H221" s="707">
        <v>0</v>
      </c>
      <c r="I221" s="707">
        <v>0</v>
      </c>
      <c r="J221" s="707">
        <v>-285.56843735000001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636.93217900000002</v>
      </c>
      <c r="C222" s="707">
        <v>469</v>
      </c>
      <c r="D222" s="707">
        <v>-167.93217900000002</v>
      </c>
      <c r="E222" s="708">
        <v>0.73634213415993854</v>
      </c>
      <c r="F222" s="706">
        <v>1142.2737494</v>
      </c>
      <c r="G222" s="707">
        <v>285.56843735000001</v>
      </c>
      <c r="H222" s="707">
        <v>0</v>
      </c>
      <c r="I222" s="707">
        <v>0</v>
      </c>
      <c r="J222" s="707">
        <v>-285.56843735000001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4874.7678299999998</v>
      </c>
      <c r="D223" s="707">
        <v>4874.7678299999998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8633.1035399999982</v>
      </c>
      <c r="D224" s="707">
        <v>8633.1035399999982</v>
      </c>
      <c r="E224" s="708">
        <v>0</v>
      </c>
      <c r="F224" s="706">
        <v>0</v>
      </c>
      <c r="G224" s="707">
        <v>0</v>
      </c>
      <c r="H224" s="707">
        <v>605.63684000000001</v>
      </c>
      <c r="I224" s="707">
        <v>1819.9702500000001</v>
      </c>
      <c r="J224" s="707">
        <v>1819.9702500000001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8633.1035399999982</v>
      </c>
      <c r="D225" s="707">
        <v>8633.1035399999982</v>
      </c>
      <c r="E225" s="708">
        <v>0</v>
      </c>
      <c r="F225" s="706">
        <v>0</v>
      </c>
      <c r="G225" s="707">
        <v>0</v>
      </c>
      <c r="H225" s="707">
        <v>605.63684000000001</v>
      </c>
      <c r="I225" s="707">
        <v>1819.9702500000001</v>
      </c>
      <c r="J225" s="707">
        <v>1819.9702500000001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8633.1035399999982</v>
      </c>
      <c r="D226" s="707">
        <v>8633.1035399999982</v>
      </c>
      <c r="E226" s="708">
        <v>0</v>
      </c>
      <c r="F226" s="706">
        <v>0</v>
      </c>
      <c r="G226" s="707">
        <v>0</v>
      </c>
      <c r="H226" s="707">
        <v>605.63684000000001</v>
      </c>
      <c r="I226" s="707">
        <v>1819.9702500000001</v>
      </c>
      <c r="J226" s="707">
        <v>1819.9702500000001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81.177149999999997</v>
      </c>
      <c r="D227" s="707">
        <v>81.177149999999997</v>
      </c>
      <c r="E227" s="708">
        <v>0</v>
      </c>
      <c r="F227" s="706">
        <v>0</v>
      </c>
      <c r="G227" s="707">
        <v>0</v>
      </c>
      <c r="H227" s="707">
        <v>6.2304399999999998</v>
      </c>
      <c r="I227" s="707">
        <v>19.243359999999999</v>
      </c>
      <c r="J227" s="707">
        <v>19.243359999999999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81.177149999999997</v>
      </c>
      <c r="D228" s="707">
        <v>81.177149999999997</v>
      </c>
      <c r="E228" s="708">
        <v>0</v>
      </c>
      <c r="F228" s="706">
        <v>0</v>
      </c>
      <c r="G228" s="707">
        <v>0</v>
      </c>
      <c r="H228" s="707">
        <v>6.2304399999999998</v>
      </c>
      <c r="I228" s="707">
        <v>19.243359999999999</v>
      </c>
      <c r="J228" s="707">
        <v>19.243359999999999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120.58</v>
      </c>
      <c r="D229" s="707">
        <v>120.58</v>
      </c>
      <c r="E229" s="708">
        <v>0</v>
      </c>
      <c r="F229" s="706">
        <v>0</v>
      </c>
      <c r="G229" s="707">
        <v>0</v>
      </c>
      <c r="H229" s="707">
        <v>11.22</v>
      </c>
      <c r="I229" s="707">
        <v>35.36</v>
      </c>
      <c r="J229" s="707">
        <v>35.36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115.14</v>
      </c>
      <c r="D230" s="707">
        <v>115.14</v>
      </c>
      <c r="E230" s="708">
        <v>0</v>
      </c>
      <c r="F230" s="706">
        <v>0</v>
      </c>
      <c r="G230" s="707">
        <v>0</v>
      </c>
      <c r="H230" s="707">
        <v>10.88</v>
      </c>
      <c r="I230" s="707">
        <v>30.6</v>
      </c>
      <c r="J230" s="707">
        <v>30.6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5.44</v>
      </c>
      <c r="D231" s="707">
        <v>5.44</v>
      </c>
      <c r="E231" s="708">
        <v>0</v>
      </c>
      <c r="F231" s="706">
        <v>0</v>
      </c>
      <c r="G231" s="707">
        <v>0</v>
      </c>
      <c r="H231" s="707">
        <v>0.34</v>
      </c>
      <c r="I231" s="707">
        <v>4.76</v>
      </c>
      <c r="J231" s="707">
        <v>4.76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60.075040000000001</v>
      </c>
      <c r="D232" s="707">
        <v>60.075040000000001</v>
      </c>
      <c r="E232" s="708">
        <v>0</v>
      </c>
      <c r="F232" s="706">
        <v>0</v>
      </c>
      <c r="G232" s="707">
        <v>0</v>
      </c>
      <c r="H232" s="707">
        <v>6.5152000000000001</v>
      </c>
      <c r="I232" s="707">
        <v>22.825620000000001</v>
      </c>
      <c r="J232" s="707">
        <v>22.825620000000001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40.33</v>
      </c>
      <c r="D233" s="707">
        <v>40.33</v>
      </c>
      <c r="E233" s="708">
        <v>0</v>
      </c>
      <c r="F233" s="706">
        <v>0</v>
      </c>
      <c r="G233" s="707">
        <v>0</v>
      </c>
      <c r="H233" s="707">
        <v>4.8099999999999996</v>
      </c>
      <c r="I233" s="707">
        <v>17.760000000000002</v>
      </c>
      <c r="J233" s="707">
        <v>17.760000000000002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19.745039999999999</v>
      </c>
      <c r="D234" s="707">
        <v>19.745039999999999</v>
      </c>
      <c r="E234" s="708">
        <v>0</v>
      </c>
      <c r="F234" s="706">
        <v>0</v>
      </c>
      <c r="G234" s="707">
        <v>0</v>
      </c>
      <c r="H234" s="707">
        <v>1.7052</v>
      </c>
      <c r="I234" s="707">
        <v>5.06562</v>
      </c>
      <c r="J234" s="707">
        <v>5.06562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27.137070000000001</v>
      </c>
      <c r="D235" s="707">
        <v>27.137070000000001</v>
      </c>
      <c r="E235" s="708">
        <v>0</v>
      </c>
      <c r="F235" s="706">
        <v>0</v>
      </c>
      <c r="G235" s="707">
        <v>0</v>
      </c>
      <c r="H235" s="707">
        <v>1.96685</v>
      </c>
      <c r="I235" s="707">
        <v>6.3998699999999999</v>
      </c>
      <c r="J235" s="707">
        <v>6.3998699999999999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27.137070000000001</v>
      </c>
      <c r="D236" s="707">
        <v>27.137070000000001</v>
      </c>
      <c r="E236" s="708">
        <v>0</v>
      </c>
      <c r="F236" s="706">
        <v>0</v>
      </c>
      <c r="G236" s="707">
        <v>0</v>
      </c>
      <c r="H236" s="707">
        <v>1.96685</v>
      </c>
      <c r="I236" s="707">
        <v>6.3998699999999999</v>
      </c>
      <c r="J236" s="707">
        <v>6.3998699999999999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4.3090000000000002</v>
      </c>
      <c r="D237" s="707">
        <v>4.3090000000000002</v>
      </c>
      <c r="E237" s="708">
        <v>0</v>
      </c>
      <c r="F237" s="706">
        <v>0</v>
      </c>
      <c r="G237" s="707">
        <v>0</v>
      </c>
      <c r="H237" s="707">
        <v>0.20100000000000001</v>
      </c>
      <c r="I237" s="707">
        <v>0.95399999999999996</v>
      </c>
      <c r="J237" s="707">
        <v>0.95399999999999996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4.3090000000000002</v>
      </c>
      <c r="D238" s="707">
        <v>4.3090000000000002</v>
      </c>
      <c r="E238" s="708">
        <v>0</v>
      </c>
      <c r="F238" s="706">
        <v>0</v>
      </c>
      <c r="G238" s="707">
        <v>0</v>
      </c>
      <c r="H238" s="707">
        <v>0.20100000000000001</v>
      </c>
      <c r="I238" s="707">
        <v>0.95399999999999996</v>
      </c>
      <c r="J238" s="707">
        <v>0.95399999999999996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1697.5358799999999</v>
      </c>
      <c r="D239" s="707">
        <v>1697.5358799999999</v>
      </c>
      <c r="E239" s="708">
        <v>0</v>
      </c>
      <c r="F239" s="706">
        <v>0</v>
      </c>
      <c r="G239" s="707">
        <v>0</v>
      </c>
      <c r="H239" s="707">
        <v>107.80538</v>
      </c>
      <c r="I239" s="707">
        <v>314.76333</v>
      </c>
      <c r="J239" s="707">
        <v>314.76333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1697.5358799999999</v>
      </c>
      <c r="D240" s="707">
        <v>1697.5358799999999</v>
      </c>
      <c r="E240" s="708">
        <v>0</v>
      </c>
      <c r="F240" s="706">
        <v>0</v>
      </c>
      <c r="G240" s="707">
        <v>0</v>
      </c>
      <c r="H240" s="707">
        <v>107.80538</v>
      </c>
      <c r="I240" s="707">
        <v>314.76333</v>
      </c>
      <c r="J240" s="707">
        <v>314.76333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412.51484999999997</v>
      </c>
      <c r="D241" s="707">
        <v>412.51484999999997</v>
      </c>
      <c r="E241" s="708">
        <v>0</v>
      </c>
      <c r="F241" s="706">
        <v>0</v>
      </c>
      <c r="G241" s="707">
        <v>0</v>
      </c>
      <c r="H241" s="707">
        <v>25.039729999999999</v>
      </c>
      <c r="I241" s="707">
        <v>97.40701</v>
      </c>
      <c r="J241" s="707">
        <v>97.40701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412.51484999999997</v>
      </c>
      <c r="D242" s="707">
        <v>412.51484999999997</v>
      </c>
      <c r="E242" s="708">
        <v>0</v>
      </c>
      <c r="F242" s="706">
        <v>0</v>
      </c>
      <c r="G242" s="707">
        <v>0</v>
      </c>
      <c r="H242" s="707">
        <v>25.039729999999999</v>
      </c>
      <c r="I242" s="707">
        <v>97.40701</v>
      </c>
      <c r="J242" s="707">
        <v>97.40701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6151.7540999999992</v>
      </c>
      <c r="D243" s="707">
        <v>6151.7540999999992</v>
      </c>
      <c r="E243" s="708">
        <v>0</v>
      </c>
      <c r="F243" s="706">
        <v>0</v>
      </c>
      <c r="G243" s="707">
        <v>0</v>
      </c>
      <c r="H243" s="707">
        <v>432.38166999999999</v>
      </c>
      <c r="I243" s="707">
        <v>1294.5589499999999</v>
      </c>
      <c r="J243" s="707">
        <v>1294.5589499999999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6151.7540999999992</v>
      </c>
      <c r="D244" s="707">
        <v>6151.7540999999992</v>
      </c>
      <c r="E244" s="708">
        <v>0</v>
      </c>
      <c r="F244" s="706">
        <v>0</v>
      </c>
      <c r="G244" s="707">
        <v>0</v>
      </c>
      <c r="H244" s="707">
        <v>432.38166999999999</v>
      </c>
      <c r="I244" s="707">
        <v>1294.5589499999999</v>
      </c>
      <c r="J244" s="707">
        <v>1294.5589499999999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78.020449999999997</v>
      </c>
      <c r="D245" s="707">
        <v>78.020449999999997</v>
      </c>
      <c r="E245" s="708">
        <v>0</v>
      </c>
      <c r="F245" s="706">
        <v>0</v>
      </c>
      <c r="G245" s="707">
        <v>0</v>
      </c>
      <c r="H245" s="707">
        <v>14.27657</v>
      </c>
      <c r="I245" s="707">
        <v>28.458110000000001</v>
      </c>
      <c r="J245" s="707">
        <v>28.458110000000001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78.020449999999997</v>
      </c>
      <c r="D246" s="707">
        <v>78.020449999999997</v>
      </c>
      <c r="E246" s="708">
        <v>0</v>
      </c>
      <c r="F246" s="706">
        <v>0</v>
      </c>
      <c r="G246" s="707">
        <v>0</v>
      </c>
      <c r="H246" s="707">
        <v>14.27657</v>
      </c>
      <c r="I246" s="707">
        <v>28.458110000000001</v>
      </c>
      <c r="J246" s="707">
        <v>28.458110000000001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47.107709999999997</v>
      </c>
      <c r="D247" s="707">
        <v>47.107709999999997</v>
      </c>
      <c r="E247" s="708">
        <v>0</v>
      </c>
      <c r="F247" s="706">
        <v>0</v>
      </c>
      <c r="G247" s="707">
        <v>0</v>
      </c>
      <c r="H247" s="707">
        <v>4.8616899999999994</v>
      </c>
      <c r="I247" s="707">
        <v>18.548169999999999</v>
      </c>
      <c r="J247" s="707">
        <v>18.548169999999999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47.107709999999997</v>
      </c>
      <c r="D248" s="707">
        <v>47.107709999999997</v>
      </c>
      <c r="E248" s="708">
        <v>0</v>
      </c>
      <c r="F248" s="706">
        <v>0</v>
      </c>
      <c r="G248" s="707">
        <v>0</v>
      </c>
      <c r="H248" s="707">
        <v>4.8616899999999994</v>
      </c>
      <c r="I248" s="707">
        <v>18.548169999999999</v>
      </c>
      <c r="J248" s="707">
        <v>18.548169999999999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47.107709999999997</v>
      </c>
      <c r="D249" s="707">
        <v>47.107709999999997</v>
      </c>
      <c r="E249" s="708">
        <v>0</v>
      </c>
      <c r="F249" s="706">
        <v>0</v>
      </c>
      <c r="G249" s="707">
        <v>0</v>
      </c>
      <c r="H249" s="707">
        <v>4.8616899999999994</v>
      </c>
      <c r="I249" s="707">
        <v>18.548169999999999</v>
      </c>
      <c r="J249" s="707">
        <v>18.548169999999999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47.107709999999997</v>
      </c>
      <c r="D250" s="707">
        <v>47.107709999999997</v>
      </c>
      <c r="E250" s="708">
        <v>0</v>
      </c>
      <c r="F250" s="706">
        <v>0</v>
      </c>
      <c r="G250" s="707">
        <v>0</v>
      </c>
      <c r="H250" s="707">
        <v>4.8616899999999994</v>
      </c>
      <c r="I250" s="707">
        <v>18.548169999999999</v>
      </c>
      <c r="J250" s="707">
        <v>18.548169999999999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47.107709999999997</v>
      </c>
      <c r="D251" s="707">
        <v>47.107709999999997</v>
      </c>
      <c r="E251" s="708">
        <v>0</v>
      </c>
      <c r="F251" s="706">
        <v>0</v>
      </c>
      <c r="G251" s="707">
        <v>0</v>
      </c>
      <c r="H251" s="707">
        <v>4.8616899999999994</v>
      </c>
      <c r="I251" s="707">
        <v>18.548169999999999</v>
      </c>
      <c r="J251" s="707">
        <v>18.548169999999999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38275A3-68FF-4753-B817-000DAA1489D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576</v>
      </c>
      <c r="B6" s="712" t="s">
        <v>578</v>
      </c>
      <c r="C6" s="713">
        <v>824.71644000000015</v>
      </c>
      <c r="D6" s="713">
        <v>737.67426999999998</v>
      </c>
      <c r="E6" s="713"/>
      <c r="F6" s="713">
        <v>693.01704000000018</v>
      </c>
      <c r="G6" s="713">
        <v>0</v>
      </c>
      <c r="H6" s="713">
        <v>693.01704000000018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579</v>
      </c>
      <c r="C7" s="713">
        <v>0.58199999999999996</v>
      </c>
      <c r="D7" s="713">
        <v>0.68197999999999992</v>
      </c>
      <c r="E7" s="713"/>
      <c r="F7" s="713">
        <v>0.99100999999999995</v>
      </c>
      <c r="G7" s="713">
        <v>0</v>
      </c>
      <c r="H7" s="713">
        <v>0.99100999999999995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580</v>
      </c>
      <c r="C8" s="713">
        <v>4.1917799999999996</v>
      </c>
      <c r="D8" s="713">
        <v>2.5470999999999999</v>
      </c>
      <c r="E8" s="713"/>
      <c r="F8" s="713">
        <v>2.5881400000000001</v>
      </c>
      <c r="G8" s="713">
        <v>0</v>
      </c>
      <c r="H8" s="713">
        <v>2.5881400000000001</v>
      </c>
      <c r="I8" s="714" t="s">
        <v>329</v>
      </c>
      <c r="J8" s="715" t="s">
        <v>581</v>
      </c>
    </row>
    <row r="9" spans="1:10" ht="14.45" customHeight="1" x14ac:dyDescent="0.2">
      <c r="A9" s="711" t="s">
        <v>576</v>
      </c>
      <c r="B9" s="712" t="s">
        <v>582</v>
      </c>
      <c r="C9" s="713">
        <v>0.22348000000000001</v>
      </c>
      <c r="D9" s="713">
        <v>0.11294</v>
      </c>
      <c r="E9" s="713"/>
      <c r="F9" s="713">
        <v>0.10131999999999999</v>
      </c>
      <c r="G9" s="713">
        <v>0</v>
      </c>
      <c r="H9" s="713">
        <v>0.10131999999999999</v>
      </c>
      <c r="I9" s="714" t="s">
        <v>329</v>
      </c>
      <c r="J9" s="715" t="s">
        <v>583</v>
      </c>
    </row>
    <row r="10" spans="1:10" ht="14.45" customHeight="1" x14ac:dyDescent="0.2">
      <c r="A10" s="711" t="s">
        <v>576</v>
      </c>
      <c r="B10" s="712" t="s">
        <v>584</v>
      </c>
      <c r="C10" s="713">
        <v>2.1332500000000003</v>
      </c>
      <c r="D10" s="713">
        <v>0</v>
      </c>
      <c r="E10" s="713"/>
      <c r="F10" s="713">
        <v>1.4490000000000001</v>
      </c>
      <c r="G10" s="713">
        <v>0</v>
      </c>
      <c r="H10" s="713">
        <v>1.4490000000000001</v>
      </c>
      <c r="I10" s="714" t="s">
        <v>329</v>
      </c>
      <c r="J10" s="715" t="s">
        <v>73</v>
      </c>
    </row>
    <row r="11" spans="1:10" ht="14.45" customHeight="1" x14ac:dyDescent="0.2">
      <c r="A11" s="711" t="s">
        <v>576</v>
      </c>
      <c r="B11" s="712" t="s">
        <v>585</v>
      </c>
      <c r="C11" s="713">
        <v>831.84695000000011</v>
      </c>
      <c r="D11" s="713">
        <v>741.01628999999991</v>
      </c>
      <c r="E11" s="713"/>
      <c r="F11" s="713">
        <v>698.14651000000003</v>
      </c>
      <c r="G11" s="713">
        <v>0</v>
      </c>
      <c r="H11" s="713">
        <v>698.14651000000003</v>
      </c>
      <c r="I11" s="714" t="s">
        <v>329</v>
      </c>
      <c r="J11" s="715" t="s">
        <v>1</v>
      </c>
    </row>
    <row r="13" spans="1:10" ht="14.45" customHeight="1" x14ac:dyDescent="0.2">
      <c r="A13" s="711" t="s">
        <v>576</v>
      </c>
      <c r="B13" s="712" t="s">
        <v>577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587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578</v>
      </c>
      <c r="C15" s="713">
        <v>46.651369999999993</v>
      </c>
      <c r="D15" s="713">
        <v>38.906359999999985</v>
      </c>
      <c r="E15" s="713"/>
      <c r="F15" s="713">
        <v>52.997230000000009</v>
      </c>
      <c r="G15" s="713">
        <v>0</v>
      </c>
      <c r="H15" s="713">
        <v>52.997230000000009</v>
      </c>
      <c r="I15" s="714" t="s">
        <v>329</v>
      </c>
      <c r="J15" s="715" t="s">
        <v>1</v>
      </c>
    </row>
    <row r="16" spans="1:10" ht="14.45" customHeight="1" x14ac:dyDescent="0.2">
      <c r="A16" s="711" t="s">
        <v>586</v>
      </c>
      <c r="B16" s="712" t="s">
        <v>579</v>
      </c>
      <c r="C16" s="713">
        <v>0.58199999999999996</v>
      </c>
      <c r="D16" s="713">
        <v>0.19888999999999998</v>
      </c>
      <c r="E16" s="713"/>
      <c r="F16" s="713">
        <v>0.99100999999999995</v>
      </c>
      <c r="G16" s="713">
        <v>0</v>
      </c>
      <c r="H16" s="713">
        <v>0.99100999999999995</v>
      </c>
      <c r="I16" s="714" t="s">
        <v>329</v>
      </c>
      <c r="J16" s="715" t="s">
        <v>1</v>
      </c>
    </row>
    <row r="17" spans="1:10" ht="14.45" customHeight="1" x14ac:dyDescent="0.2">
      <c r="A17" s="711" t="s">
        <v>586</v>
      </c>
      <c r="B17" s="712" t="s">
        <v>580</v>
      </c>
      <c r="C17" s="713">
        <v>3.3412799999999998</v>
      </c>
      <c r="D17" s="713">
        <v>6.3299999999999995E-2</v>
      </c>
      <c r="E17" s="713"/>
      <c r="F17" s="713">
        <v>0.71147000000000005</v>
      </c>
      <c r="G17" s="713">
        <v>0</v>
      </c>
      <c r="H17" s="713">
        <v>0.71147000000000005</v>
      </c>
      <c r="I17" s="714" t="s">
        <v>329</v>
      </c>
      <c r="J17" s="715" t="s">
        <v>1</v>
      </c>
    </row>
    <row r="18" spans="1:10" ht="14.45" customHeight="1" x14ac:dyDescent="0.2">
      <c r="A18" s="711" t="s">
        <v>586</v>
      </c>
      <c r="B18" s="712" t="s">
        <v>582</v>
      </c>
      <c r="C18" s="713">
        <v>0</v>
      </c>
      <c r="D18" s="713">
        <v>0.11294</v>
      </c>
      <c r="E18" s="713"/>
      <c r="F18" s="713">
        <v>0.10131999999999999</v>
      </c>
      <c r="G18" s="713">
        <v>0</v>
      </c>
      <c r="H18" s="713">
        <v>0.10131999999999999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584</v>
      </c>
      <c r="C19" s="713">
        <v>1.02925</v>
      </c>
      <c r="D19" s="713">
        <v>0</v>
      </c>
      <c r="E19" s="713"/>
      <c r="F19" s="713">
        <v>1.4490000000000001</v>
      </c>
      <c r="G19" s="713">
        <v>0</v>
      </c>
      <c r="H19" s="713">
        <v>1.4490000000000001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588</v>
      </c>
      <c r="C20" s="713">
        <v>51.603899999999989</v>
      </c>
      <c r="D20" s="713">
        <v>39.281489999999984</v>
      </c>
      <c r="E20" s="713"/>
      <c r="F20" s="713">
        <v>56.25003000000001</v>
      </c>
      <c r="G20" s="713">
        <v>0</v>
      </c>
      <c r="H20" s="713">
        <v>56.25003000000001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329</v>
      </c>
      <c r="B21" s="712" t="s">
        <v>329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1</v>
      </c>
    </row>
    <row r="22" spans="1:10" ht="14.45" customHeight="1" x14ac:dyDescent="0.2">
      <c r="A22" s="711" t="s">
        <v>589</v>
      </c>
      <c r="B22" s="712" t="s">
        <v>590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591</v>
      </c>
    </row>
    <row r="23" spans="1:10" ht="14.45" customHeight="1" x14ac:dyDescent="0.2">
      <c r="A23" s="711" t="s">
        <v>589</v>
      </c>
      <c r="B23" s="712" t="s">
        <v>578</v>
      </c>
      <c r="C23" s="713">
        <v>33.935059999999993</v>
      </c>
      <c r="D23" s="713">
        <v>19.985150000000004</v>
      </c>
      <c r="E23" s="713"/>
      <c r="F23" s="713">
        <v>27.203260000000004</v>
      </c>
      <c r="G23" s="713">
        <v>0</v>
      </c>
      <c r="H23" s="713">
        <v>27.203260000000004</v>
      </c>
      <c r="I23" s="714" t="s">
        <v>329</v>
      </c>
      <c r="J23" s="715" t="s">
        <v>592</v>
      </c>
    </row>
    <row r="24" spans="1:10" ht="14.45" customHeight="1" x14ac:dyDescent="0.2">
      <c r="A24" s="711" t="s">
        <v>589</v>
      </c>
      <c r="B24" s="712" t="s">
        <v>580</v>
      </c>
      <c r="C24" s="713">
        <v>0.24577999999999997</v>
      </c>
      <c r="D24" s="713">
        <v>0</v>
      </c>
      <c r="E24" s="713"/>
      <c r="F24" s="713">
        <v>0.11375</v>
      </c>
      <c r="G24" s="713">
        <v>0</v>
      </c>
      <c r="H24" s="713">
        <v>0.11375</v>
      </c>
      <c r="I24" s="714" t="s">
        <v>329</v>
      </c>
      <c r="J24" s="715" t="s">
        <v>0</v>
      </c>
    </row>
    <row r="25" spans="1:10" ht="14.45" customHeight="1" x14ac:dyDescent="0.2">
      <c r="A25" s="711" t="s">
        <v>589</v>
      </c>
      <c r="B25" s="712" t="s">
        <v>582</v>
      </c>
      <c r="C25" s="713">
        <v>0.11751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589</v>
      </c>
      <c r="B26" s="712" t="s">
        <v>584</v>
      </c>
      <c r="C26" s="713">
        <v>0.55200000000000005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589</v>
      </c>
      <c r="B27" s="712" t="s">
        <v>593</v>
      </c>
      <c r="C27" s="713">
        <v>34.850349999999999</v>
      </c>
      <c r="D27" s="713">
        <v>19.985150000000004</v>
      </c>
      <c r="E27" s="713"/>
      <c r="F27" s="713">
        <v>27.317010000000003</v>
      </c>
      <c r="G27" s="713">
        <v>0</v>
      </c>
      <c r="H27" s="713">
        <v>27.317010000000003</v>
      </c>
      <c r="I27" s="714" t="s">
        <v>329</v>
      </c>
      <c r="J27" s="715" t="s">
        <v>1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1</v>
      </c>
    </row>
    <row r="29" spans="1:10" ht="14.45" customHeight="1" x14ac:dyDescent="0.2">
      <c r="A29" s="711" t="s">
        <v>594</v>
      </c>
      <c r="B29" s="712" t="s">
        <v>595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1</v>
      </c>
    </row>
    <row r="30" spans="1:10" ht="14.45" customHeight="1" x14ac:dyDescent="0.2">
      <c r="A30" s="711" t="s">
        <v>594</v>
      </c>
      <c r="B30" s="712" t="s">
        <v>578</v>
      </c>
      <c r="C30" s="713">
        <v>87.637460000000019</v>
      </c>
      <c r="D30" s="713">
        <v>71.916099999999986</v>
      </c>
      <c r="E30" s="713"/>
      <c r="F30" s="713">
        <v>91.879440000000017</v>
      </c>
      <c r="G30" s="713">
        <v>0</v>
      </c>
      <c r="H30" s="713">
        <v>91.879440000000017</v>
      </c>
      <c r="I30" s="714" t="s">
        <v>329</v>
      </c>
      <c r="J30" s="715" t="s">
        <v>1</v>
      </c>
    </row>
    <row r="31" spans="1:10" ht="14.45" customHeight="1" x14ac:dyDescent="0.2">
      <c r="A31" s="711" t="s">
        <v>594</v>
      </c>
      <c r="B31" s="712" t="s">
        <v>579</v>
      </c>
      <c r="C31" s="713">
        <v>0</v>
      </c>
      <c r="D31" s="713">
        <v>0.48308999999999996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594</v>
      </c>
      <c r="B32" s="712" t="s">
        <v>580</v>
      </c>
      <c r="C32" s="713">
        <v>0.60472000000000004</v>
      </c>
      <c r="D32" s="713">
        <v>2.4838</v>
      </c>
      <c r="E32" s="713"/>
      <c r="F32" s="713">
        <v>1.76292</v>
      </c>
      <c r="G32" s="713">
        <v>0</v>
      </c>
      <c r="H32" s="713">
        <v>1.76292</v>
      </c>
      <c r="I32" s="714" t="s">
        <v>329</v>
      </c>
      <c r="J32" s="715" t="s">
        <v>1</v>
      </c>
    </row>
    <row r="33" spans="1:10" ht="14.45" customHeight="1" x14ac:dyDescent="0.2">
      <c r="A33" s="711" t="s">
        <v>594</v>
      </c>
      <c r="B33" s="712" t="s">
        <v>582</v>
      </c>
      <c r="C33" s="713">
        <v>0.10596999999999999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591</v>
      </c>
    </row>
    <row r="34" spans="1:10" ht="14.45" customHeight="1" x14ac:dyDescent="0.2">
      <c r="A34" s="711" t="s">
        <v>594</v>
      </c>
      <c r="B34" s="712" t="s">
        <v>584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592</v>
      </c>
    </row>
    <row r="35" spans="1:10" ht="14.45" customHeight="1" x14ac:dyDescent="0.2">
      <c r="A35" s="711" t="s">
        <v>594</v>
      </c>
      <c r="B35" s="712" t="s">
        <v>596</v>
      </c>
      <c r="C35" s="713">
        <v>88.348150000000018</v>
      </c>
      <c r="D35" s="713">
        <v>74.882989999999992</v>
      </c>
      <c r="E35" s="713"/>
      <c r="F35" s="713">
        <v>93.642360000000011</v>
      </c>
      <c r="G35" s="713">
        <v>0</v>
      </c>
      <c r="H35" s="713">
        <v>93.642360000000011</v>
      </c>
      <c r="I35" s="714" t="s">
        <v>329</v>
      </c>
      <c r="J35" s="715" t="s">
        <v>0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1</v>
      </c>
    </row>
    <row r="37" spans="1:10" ht="14.45" customHeight="1" x14ac:dyDescent="0.2">
      <c r="A37" s="711" t="s">
        <v>597</v>
      </c>
      <c r="B37" s="712" t="s">
        <v>598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1</v>
      </c>
    </row>
    <row r="38" spans="1:10" ht="14.45" customHeight="1" x14ac:dyDescent="0.2">
      <c r="A38" s="711" t="s">
        <v>597</v>
      </c>
      <c r="B38" s="712" t="s">
        <v>578</v>
      </c>
      <c r="C38" s="713">
        <v>624.00227000000007</v>
      </c>
      <c r="D38" s="713">
        <v>568.11556000000007</v>
      </c>
      <c r="E38" s="713"/>
      <c r="F38" s="713">
        <v>476.8636600000001</v>
      </c>
      <c r="G38" s="713">
        <v>0</v>
      </c>
      <c r="H38" s="713">
        <v>476.8636600000001</v>
      </c>
      <c r="I38" s="714" t="s">
        <v>329</v>
      </c>
      <c r="J38" s="715" t="s">
        <v>591</v>
      </c>
    </row>
    <row r="39" spans="1:10" ht="14.45" customHeight="1" x14ac:dyDescent="0.2">
      <c r="A39" s="711" t="s">
        <v>597</v>
      </c>
      <c r="B39" s="712" t="s">
        <v>584</v>
      </c>
      <c r="C39" s="713">
        <v>0.55200000000000005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592</v>
      </c>
    </row>
    <row r="40" spans="1:10" ht="14.45" customHeight="1" x14ac:dyDescent="0.2">
      <c r="A40" s="711" t="s">
        <v>597</v>
      </c>
      <c r="B40" s="712" t="s">
        <v>599</v>
      </c>
      <c r="C40" s="713">
        <v>624.55427000000009</v>
      </c>
      <c r="D40" s="713">
        <v>568.11556000000007</v>
      </c>
      <c r="E40" s="713"/>
      <c r="F40" s="713">
        <v>476.8636600000001</v>
      </c>
      <c r="G40" s="713">
        <v>0</v>
      </c>
      <c r="H40" s="713">
        <v>476.8636600000001</v>
      </c>
      <c r="I40" s="714" t="s">
        <v>329</v>
      </c>
      <c r="J40" s="715" t="s">
        <v>581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583</v>
      </c>
    </row>
    <row r="42" spans="1:10" ht="14.45" customHeight="1" x14ac:dyDescent="0.2">
      <c r="A42" s="711" t="s">
        <v>600</v>
      </c>
      <c r="B42" s="712" t="s">
        <v>601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73</v>
      </c>
    </row>
    <row r="43" spans="1:10" ht="14.45" customHeight="1" x14ac:dyDescent="0.2">
      <c r="A43" s="711" t="s">
        <v>600</v>
      </c>
      <c r="B43" s="712" t="s">
        <v>578</v>
      </c>
      <c r="C43" s="713">
        <v>32.490280000000013</v>
      </c>
      <c r="D43" s="713">
        <v>38.751100000000001</v>
      </c>
      <c r="E43" s="713"/>
      <c r="F43" s="713">
        <v>44.050789999999992</v>
      </c>
      <c r="G43" s="713">
        <v>0</v>
      </c>
      <c r="H43" s="713">
        <v>44.050789999999992</v>
      </c>
      <c r="I43" s="714" t="s">
        <v>329</v>
      </c>
      <c r="J43" s="715" t="s">
        <v>0</v>
      </c>
    </row>
    <row r="44" spans="1:10" ht="14.45" customHeight="1" x14ac:dyDescent="0.2">
      <c r="A44" s="711" t="s">
        <v>600</v>
      </c>
      <c r="B44" s="712" t="s">
        <v>602</v>
      </c>
      <c r="C44" s="713">
        <v>32.490280000000013</v>
      </c>
      <c r="D44" s="713">
        <v>38.751100000000001</v>
      </c>
      <c r="E44" s="713"/>
      <c r="F44" s="713">
        <v>44.050789999999992</v>
      </c>
      <c r="G44" s="713">
        <v>0</v>
      </c>
      <c r="H44" s="713">
        <v>44.050789999999992</v>
      </c>
      <c r="I44" s="714" t="s">
        <v>329</v>
      </c>
      <c r="J44" s="715" t="s">
        <v>1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1</v>
      </c>
    </row>
    <row r="46" spans="1:10" ht="14.45" customHeight="1" x14ac:dyDescent="0.2">
      <c r="A46" s="711" t="s">
        <v>603</v>
      </c>
      <c r="B46" s="712" t="s">
        <v>604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1</v>
      </c>
    </row>
    <row r="47" spans="1:10" ht="14.45" customHeight="1" x14ac:dyDescent="0.2">
      <c r="A47" s="711" t="s">
        <v>603</v>
      </c>
      <c r="B47" s="712" t="s">
        <v>578</v>
      </c>
      <c r="C47" s="713">
        <v>0</v>
      </c>
      <c r="D47" s="713">
        <v>0</v>
      </c>
      <c r="E47" s="713"/>
      <c r="F47" s="713">
        <v>2.266E-2</v>
      </c>
      <c r="G47" s="713">
        <v>0</v>
      </c>
      <c r="H47" s="713">
        <v>2.266E-2</v>
      </c>
      <c r="I47" s="714" t="s">
        <v>329</v>
      </c>
      <c r="J47" s="715" t="s">
        <v>1</v>
      </c>
    </row>
    <row r="48" spans="1:10" ht="14.45" customHeight="1" x14ac:dyDescent="0.2">
      <c r="A48" s="711" t="s">
        <v>603</v>
      </c>
      <c r="B48" s="712" t="s">
        <v>605</v>
      </c>
      <c r="C48" s="713">
        <v>0</v>
      </c>
      <c r="D48" s="713">
        <v>0</v>
      </c>
      <c r="E48" s="713"/>
      <c r="F48" s="713">
        <v>2.266E-2</v>
      </c>
      <c r="G48" s="713">
        <v>0</v>
      </c>
      <c r="H48" s="713">
        <v>2.266E-2</v>
      </c>
      <c r="I48" s="714" t="s">
        <v>329</v>
      </c>
      <c r="J48" s="715" t="s">
        <v>1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1</v>
      </c>
    </row>
    <row r="50" spans="1:10" ht="14.45" customHeight="1" x14ac:dyDescent="0.2">
      <c r="A50" s="711" t="s">
        <v>576</v>
      </c>
      <c r="B50" s="712" t="s">
        <v>585</v>
      </c>
      <c r="C50" s="713">
        <v>831.84694999999999</v>
      </c>
      <c r="D50" s="713">
        <v>741.01629000000003</v>
      </c>
      <c r="E50" s="713"/>
      <c r="F50" s="713">
        <v>698.14651000000015</v>
      </c>
      <c r="G50" s="713">
        <v>0</v>
      </c>
      <c r="H50" s="713">
        <v>698.14651000000015</v>
      </c>
      <c r="I50" s="714" t="s">
        <v>329</v>
      </c>
      <c r="J50" s="715" t="s">
        <v>591</v>
      </c>
    </row>
  </sheetData>
  <mergeCells count="3">
    <mergeCell ref="F3:I3"/>
    <mergeCell ref="C4:D4"/>
    <mergeCell ref="A1:I1"/>
  </mergeCells>
  <conditionalFormatting sqref="F12 F5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50">
    <cfRule type="expression" dxfId="66" priority="5">
      <formula>$H13&gt;0</formula>
    </cfRule>
  </conditionalFormatting>
  <conditionalFormatting sqref="A13:A50">
    <cfRule type="expression" dxfId="65" priority="2">
      <formula>AND($J13&lt;&gt;"mezeraKL",$J13&lt;&gt;"")</formula>
    </cfRule>
  </conditionalFormatting>
  <conditionalFormatting sqref="I13:I50">
    <cfRule type="expression" dxfId="64" priority="6">
      <formula>$I13&gt;1</formula>
    </cfRule>
  </conditionalFormatting>
  <conditionalFormatting sqref="B13:B50">
    <cfRule type="expression" dxfId="63" priority="1">
      <formula>OR($J13="NS",$J13="SumaNS",$J13="Účet")</formula>
    </cfRule>
  </conditionalFormatting>
  <conditionalFormatting sqref="A13:D50 F13:I50">
    <cfRule type="expression" dxfId="62" priority="8">
      <formula>AND($J13&lt;&gt;"",$J13&lt;&gt;"mezeraKL")</formula>
    </cfRule>
  </conditionalFormatting>
  <conditionalFormatting sqref="B13:D50 F13:I5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0 F13:I50">
    <cfRule type="expression" dxfId="60" priority="4">
      <formula>OR($J13="SumaNS",$J13="NS")</formula>
    </cfRule>
  </conditionalFormatting>
  <hyperlinks>
    <hyperlink ref="A2" location="Obsah!A1" display="Zpět na Obsah  KL 01  1.-4.měsíc" xr:uid="{9C38F7D2-9985-4D44-B607-3E2DF5A035C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560.72231785688814</v>
      </c>
      <c r="M3" s="203">
        <f>SUBTOTAL(9,M5:M1048576)</f>
        <v>1242.5</v>
      </c>
      <c r="N3" s="204">
        <f>SUBTOTAL(9,N5:N1048576)</f>
        <v>696697.47993718355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576</v>
      </c>
      <c r="B5" s="723" t="s">
        <v>577</v>
      </c>
      <c r="C5" s="724" t="s">
        <v>603</v>
      </c>
      <c r="D5" s="725" t="s">
        <v>604</v>
      </c>
      <c r="E5" s="726">
        <v>50113001</v>
      </c>
      <c r="F5" s="725" t="s">
        <v>606</v>
      </c>
      <c r="G5" s="724" t="s">
        <v>607</v>
      </c>
      <c r="H5" s="724">
        <v>175868</v>
      </c>
      <c r="I5" s="724">
        <v>75868</v>
      </c>
      <c r="J5" s="724" t="s">
        <v>608</v>
      </c>
      <c r="K5" s="724" t="s">
        <v>609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576</v>
      </c>
      <c r="B6" s="730" t="s">
        <v>577</v>
      </c>
      <c r="C6" s="731" t="s">
        <v>586</v>
      </c>
      <c r="D6" s="732" t="s">
        <v>587</v>
      </c>
      <c r="E6" s="733">
        <v>50113001</v>
      </c>
      <c r="F6" s="732" t="s">
        <v>606</v>
      </c>
      <c r="G6" s="731" t="s">
        <v>607</v>
      </c>
      <c r="H6" s="731">
        <v>194643</v>
      </c>
      <c r="I6" s="731">
        <v>194643</v>
      </c>
      <c r="J6" s="731" t="s">
        <v>610</v>
      </c>
      <c r="K6" s="731" t="s">
        <v>611</v>
      </c>
      <c r="L6" s="734">
        <v>5755.340000000002</v>
      </c>
      <c r="M6" s="734">
        <v>2</v>
      </c>
      <c r="N6" s="735">
        <v>11510.680000000004</v>
      </c>
    </row>
    <row r="7" spans="1:14" ht="14.45" customHeight="1" x14ac:dyDescent="0.2">
      <c r="A7" s="729" t="s">
        <v>576</v>
      </c>
      <c r="B7" s="730" t="s">
        <v>577</v>
      </c>
      <c r="C7" s="731" t="s">
        <v>586</v>
      </c>
      <c r="D7" s="732" t="s">
        <v>587</v>
      </c>
      <c r="E7" s="733">
        <v>50113001</v>
      </c>
      <c r="F7" s="732" t="s">
        <v>606</v>
      </c>
      <c r="G7" s="731" t="s">
        <v>607</v>
      </c>
      <c r="H7" s="731">
        <v>100362</v>
      </c>
      <c r="I7" s="731">
        <v>362</v>
      </c>
      <c r="J7" s="731" t="s">
        <v>612</v>
      </c>
      <c r="K7" s="731" t="s">
        <v>613</v>
      </c>
      <c r="L7" s="734">
        <v>72.86</v>
      </c>
      <c r="M7" s="734">
        <v>1</v>
      </c>
      <c r="N7" s="735">
        <v>72.86</v>
      </c>
    </row>
    <row r="8" spans="1:14" ht="14.45" customHeight="1" x14ac:dyDescent="0.2">
      <c r="A8" s="729" t="s">
        <v>576</v>
      </c>
      <c r="B8" s="730" t="s">
        <v>577</v>
      </c>
      <c r="C8" s="731" t="s">
        <v>586</v>
      </c>
      <c r="D8" s="732" t="s">
        <v>587</v>
      </c>
      <c r="E8" s="733">
        <v>50113001</v>
      </c>
      <c r="F8" s="732" t="s">
        <v>606</v>
      </c>
      <c r="G8" s="731" t="s">
        <v>607</v>
      </c>
      <c r="H8" s="731">
        <v>121887</v>
      </c>
      <c r="I8" s="731">
        <v>21887</v>
      </c>
      <c r="J8" s="731" t="s">
        <v>614</v>
      </c>
      <c r="K8" s="731" t="s">
        <v>615</v>
      </c>
      <c r="L8" s="734">
        <v>45.20000000000001</v>
      </c>
      <c r="M8" s="734">
        <v>1</v>
      </c>
      <c r="N8" s="735">
        <v>45.20000000000001</v>
      </c>
    </row>
    <row r="9" spans="1:14" ht="14.45" customHeight="1" x14ac:dyDescent="0.2">
      <c r="A9" s="729" t="s">
        <v>576</v>
      </c>
      <c r="B9" s="730" t="s">
        <v>577</v>
      </c>
      <c r="C9" s="731" t="s">
        <v>586</v>
      </c>
      <c r="D9" s="732" t="s">
        <v>587</v>
      </c>
      <c r="E9" s="733">
        <v>50113001</v>
      </c>
      <c r="F9" s="732" t="s">
        <v>606</v>
      </c>
      <c r="G9" s="731" t="s">
        <v>607</v>
      </c>
      <c r="H9" s="731">
        <v>196610</v>
      </c>
      <c r="I9" s="731">
        <v>96610</v>
      </c>
      <c r="J9" s="731" t="s">
        <v>616</v>
      </c>
      <c r="K9" s="731" t="s">
        <v>617</v>
      </c>
      <c r="L9" s="734">
        <v>51.740000000000016</v>
      </c>
      <c r="M9" s="734">
        <v>3</v>
      </c>
      <c r="N9" s="735">
        <v>155.22000000000006</v>
      </c>
    </row>
    <row r="10" spans="1:14" ht="14.45" customHeight="1" x14ac:dyDescent="0.2">
      <c r="A10" s="729" t="s">
        <v>576</v>
      </c>
      <c r="B10" s="730" t="s">
        <v>577</v>
      </c>
      <c r="C10" s="731" t="s">
        <v>586</v>
      </c>
      <c r="D10" s="732" t="s">
        <v>587</v>
      </c>
      <c r="E10" s="733">
        <v>50113001</v>
      </c>
      <c r="F10" s="732" t="s">
        <v>606</v>
      </c>
      <c r="G10" s="731" t="s">
        <v>607</v>
      </c>
      <c r="H10" s="731">
        <v>112892</v>
      </c>
      <c r="I10" s="731">
        <v>12892</v>
      </c>
      <c r="J10" s="731" t="s">
        <v>618</v>
      </c>
      <c r="K10" s="731" t="s">
        <v>619</v>
      </c>
      <c r="L10" s="734">
        <v>104.21</v>
      </c>
      <c r="M10" s="734">
        <v>1</v>
      </c>
      <c r="N10" s="735">
        <v>104.21</v>
      </c>
    </row>
    <row r="11" spans="1:14" ht="14.45" customHeight="1" x14ac:dyDescent="0.2">
      <c r="A11" s="729" t="s">
        <v>576</v>
      </c>
      <c r="B11" s="730" t="s">
        <v>577</v>
      </c>
      <c r="C11" s="731" t="s">
        <v>586</v>
      </c>
      <c r="D11" s="732" t="s">
        <v>587</v>
      </c>
      <c r="E11" s="733">
        <v>50113001</v>
      </c>
      <c r="F11" s="732" t="s">
        <v>606</v>
      </c>
      <c r="G11" s="731" t="s">
        <v>607</v>
      </c>
      <c r="H11" s="731">
        <v>112891</v>
      </c>
      <c r="I11" s="731">
        <v>12891</v>
      </c>
      <c r="J11" s="731" t="s">
        <v>618</v>
      </c>
      <c r="K11" s="731" t="s">
        <v>620</v>
      </c>
      <c r="L11" s="734">
        <v>58.27</v>
      </c>
      <c r="M11" s="734">
        <v>1</v>
      </c>
      <c r="N11" s="735">
        <v>58.27</v>
      </c>
    </row>
    <row r="12" spans="1:14" ht="14.45" customHeight="1" x14ac:dyDescent="0.2">
      <c r="A12" s="729" t="s">
        <v>576</v>
      </c>
      <c r="B12" s="730" t="s">
        <v>577</v>
      </c>
      <c r="C12" s="731" t="s">
        <v>586</v>
      </c>
      <c r="D12" s="732" t="s">
        <v>587</v>
      </c>
      <c r="E12" s="733">
        <v>50113001</v>
      </c>
      <c r="F12" s="732" t="s">
        <v>606</v>
      </c>
      <c r="G12" s="731" t="s">
        <v>607</v>
      </c>
      <c r="H12" s="731">
        <v>162320</v>
      </c>
      <c r="I12" s="731">
        <v>62320</v>
      </c>
      <c r="J12" s="731" t="s">
        <v>621</v>
      </c>
      <c r="K12" s="731" t="s">
        <v>622</v>
      </c>
      <c r="L12" s="734">
        <v>79.699999999999989</v>
      </c>
      <c r="M12" s="734">
        <v>1</v>
      </c>
      <c r="N12" s="735">
        <v>79.699999999999989</v>
      </c>
    </row>
    <row r="13" spans="1:14" ht="14.45" customHeight="1" x14ac:dyDescent="0.2">
      <c r="A13" s="729" t="s">
        <v>576</v>
      </c>
      <c r="B13" s="730" t="s">
        <v>577</v>
      </c>
      <c r="C13" s="731" t="s">
        <v>586</v>
      </c>
      <c r="D13" s="732" t="s">
        <v>587</v>
      </c>
      <c r="E13" s="733">
        <v>50113001</v>
      </c>
      <c r="F13" s="732" t="s">
        <v>606</v>
      </c>
      <c r="G13" s="731" t="s">
        <v>607</v>
      </c>
      <c r="H13" s="731">
        <v>241307</v>
      </c>
      <c r="I13" s="731">
        <v>241307</v>
      </c>
      <c r="J13" s="731" t="s">
        <v>623</v>
      </c>
      <c r="K13" s="731" t="s">
        <v>624</v>
      </c>
      <c r="L13" s="734">
        <v>102.54000000000003</v>
      </c>
      <c r="M13" s="734">
        <v>2</v>
      </c>
      <c r="N13" s="735">
        <v>205.08000000000007</v>
      </c>
    </row>
    <row r="14" spans="1:14" ht="14.45" customHeight="1" x14ac:dyDescent="0.2">
      <c r="A14" s="729" t="s">
        <v>576</v>
      </c>
      <c r="B14" s="730" t="s">
        <v>577</v>
      </c>
      <c r="C14" s="731" t="s">
        <v>586</v>
      </c>
      <c r="D14" s="732" t="s">
        <v>587</v>
      </c>
      <c r="E14" s="733">
        <v>50113001</v>
      </c>
      <c r="F14" s="732" t="s">
        <v>606</v>
      </c>
      <c r="G14" s="731" t="s">
        <v>625</v>
      </c>
      <c r="H14" s="731">
        <v>233579</v>
      </c>
      <c r="I14" s="731">
        <v>233579</v>
      </c>
      <c r="J14" s="731" t="s">
        <v>626</v>
      </c>
      <c r="K14" s="731" t="s">
        <v>627</v>
      </c>
      <c r="L14" s="734">
        <v>26.11</v>
      </c>
      <c r="M14" s="734">
        <v>1</v>
      </c>
      <c r="N14" s="735">
        <v>26.11</v>
      </c>
    </row>
    <row r="15" spans="1:14" ht="14.45" customHeight="1" x14ac:dyDescent="0.2">
      <c r="A15" s="729" t="s">
        <v>576</v>
      </c>
      <c r="B15" s="730" t="s">
        <v>577</v>
      </c>
      <c r="C15" s="731" t="s">
        <v>586</v>
      </c>
      <c r="D15" s="732" t="s">
        <v>587</v>
      </c>
      <c r="E15" s="733">
        <v>50113001</v>
      </c>
      <c r="F15" s="732" t="s">
        <v>606</v>
      </c>
      <c r="G15" s="731" t="s">
        <v>607</v>
      </c>
      <c r="H15" s="731">
        <v>194726</v>
      </c>
      <c r="I15" s="731">
        <v>194726</v>
      </c>
      <c r="J15" s="731" t="s">
        <v>628</v>
      </c>
      <c r="K15" s="731" t="s">
        <v>629</v>
      </c>
      <c r="L15" s="734">
        <v>567.40000000000009</v>
      </c>
      <c r="M15" s="734">
        <v>1</v>
      </c>
      <c r="N15" s="735">
        <v>567.40000000000009</v>
      </c>
    </row>
    <row r="16" spans="1:14" ht="14.45" customHeight="1" x14ac:dyDescent="0.2">
      <c r="A16" s="729" t="s">
        <v>576</v>
      </c>
      <c r="B16" s="730" t="s">
        <v>577</v>
      </c>
      <c r="C16" s="731" t="s">
        <v>586</v>
      </c>
      <c r="D16" s="732" t="s">
        <v>587</v>
      </c>
      <c r="E16" s="733">
        <v>50113001</v>
      </c>
      <c r="F16" s="732" t="s">
        <v>606</v>
      </c>
      <c r="G16" s="731" t="s">
        <v>607</v>
      </c>
      <c r="H16" s="731">
        <v>147514</v>
      </c>
      <c r="I16" s="731">
        <v>47514</v>
      </c>
      <c r="J16" s="731" t="s">
        <v>630</v>
      </c>
      <c r="K16" s="731" t="s">
        <v>631</v>
      </c>
      <c r="L16" s="734">
        <v>37.310000000000009</v>
      </c>
      <c r="M16" s="734">
        <v>1</v>
      </c>
      <c r="N16" s="735">
        <v>37.310000000000009</v>
      </c>
    </row>
    <row r="17" spans="1:14" ht="14.45" customHeight="1" x14ac:dyDescent="0.2">
      <c r="A17" s="729" t="s">
        <v>576</v>
      </c>
      <c r="B17" s="730" t="s">
        <v>577</v>
      </c>
      <c r="C17" s="731" t="s">
        <v>586</v>
      </c>
      <c r="D17" s="732" t="s">
        <v>587</v>
      </c>
      <c r="E17" s="733">
        <v>50113001</v>
      </c>
      <c r="F17" s="732" t="s">
        <v>606</v>
      </c>
      <c r="G17" s="731" t="s">
        <v>607</v>
      </c>
      <c r="H17" s="731">
        <v>40364</v>
      </c>
      <c r="I17" s="731">
        <v>40364</v>
      </c>
      <c r="J17" s="731" t="s">
        <v>632</v>
      </c>
      <c r="K17" s="731" t="s">
        <v>633</v>
      </c>
      <c r="L17" s="734">
        <v>727.50999999999976</v>
      </c>
      <c r="M17" s="734">
        <v>1</v>
      </c>
      <c r="N17" s="735">
        <v>727.50999999999976</v>
      </c>
    </row>
    <row r="18" spans="1:14" ht="14.45" customHeight="1" x14ac:dyDescent="0.2">
      <c r="A18" s="729" t="s">
        <v>576</v>
      </c>
      <c r="B18" s="730" t="s">
        <v>577</v>
      </c>
      <c r="C18" s="731" t="s">
        <v>586</v>
      </c>
      <c r="D18" s="732" t="s">
        <v>587</v>
      </c>
      <c r="E18" s="733">
        <v>50113001</v>
      </c>
      <c r="F18" s="732" t="s">
        <v>606</v>
      </c>
      <c r="G18" s="731" t="s">
        <v>607</v>
      </c>
      <c r="H18" s="731">
        <v>990585</v>
      </c>
      <c r="I18" s="731">
        <v>0</v>
      </c>
      <c r="J18" s="731" t="s">
        <v>634</v>
      </c>
      <c r="K18" s="731" t="s">
        <v>329</v>
      </c>
      <c r="L18" s="734">
        <v>52.950000000000017</v>
      </c>
      <c r="M18" s="734">
        <v>4</v>
      </c>
      <c r="N18" s="735">
        <v>211.80000000000007</v>
      </c>
    </row>
    <row r="19" spans="1:14" ht="14.45" customHeight="1" x14ac:dyDescent="0.2">
      <c r="A19" s="729" t="s">
        <v>576</v>
      </c>
      <c r="B19" s="730" t="s">
        <v>577</v>
      </c>
      <c r="C19" s="731" t="s">
        <v>586</v>
      </c>
      <c r="D19" s="732" t="s">
        <v>587</v>
      </c>
      <c r="E19" s="733">
        <v>50113001</v>
      </c>
      <c r="F19" s="732" t="s">
        <v>606</v>
      </c>
      <c r="G19" s="731" t="s">
        <v>607</v>
      </c>
      <c r="H19" s="731">
        <v>846446</v>
      </c>
      <c r="I19" s="731">
        <v>124343</v>
      </c>
      <c r="J19" s="731" t="s">
        <v>635</v>
      </c>
      <c r="K19" s="731" t="s">
        <v>636</v>
      </c>
      <c r="L19" s="734">
        <v>43.70000000000001</v>
      </c>
      <c r="M19" s="734">
        <v>1</v>
      </c>
      <c r="N19" s="735">
        <v>43.70000000000001</v>
      </c>
    </row>
    <row r="20" spans="1:14" ht="14.45" customHeight="1" x14ac:dyDescent="0.2">
      <c r="A20" s="729" t="s">
        <v>576</v>
      </c>
      <c r="B20" s="730" t="s">
        <v>577</v>
      </c>
      <c r="C20" s="731" t="s">
        <v>586</v>
      </c>
      <c r="D20" s="732" t="s">
        <v>587</v>
      </c>
      <c r="E20" s="733">
        <v>50113001</v>
      </c>
      <c r="F20" s="732" t="s">
        <v>606</v>
      </c>
      <c r="G20" s="731" t="s">
        <v>607</v>
      </c>
      <c r="H20" s="731">
        <v>169152</v>
      </c>
      <c r="I20" s="731">
        <v>169152</v>
      </c>
      <c r="J20" s="731" t="s">
        <v>637</v>
      </c>
      <c r="K20" s="731" t="s">
        <v>638</v>
      </c>
      <c r="L20" s="734">
        <v>114.22</v>
      </c>
      <c r="M20" s="734">
        <v>1</v>
      </c>
      <c r="N20" s="735">
        <v>114.22</v>
      </c>
    </row>
    <row r="21" spans="1:14" ht="14.45" customHeight="1" x14ac:dyDescent="0.2">
      <c r="A21" s="729" t="s">
        <v>576</v>
      </c>
      <c r="B21" s="730" t="s">
        <v>577</v>
      </c>
      <c r="C21" s="731" t="s">
        <v>586</v>
      </c>
      <c r="D21" s="732" t="s">
        <v>587</v>
      </c>
      <c r="E21" s="733">
        <v>50113001</v>
      </c>
      <c r="F21" s="732" t="s">
        <v>606</v>
      </c>
      <c r="G21" s="731" t="s">
        <v>607</v>
      </c>
      <c r="H21" s="731">
        <v>213255</v>
      </c>
      <c r="I21" s="731">
        <v>213255</v>
      </c>
      <c r="J21" s="731" t="s">
        <v>639</v>
      </c>
      <c r="K21" s="731" t="s">
        <v>640</v>
      </c>
      <c r="L21" s="734">
        <v>125.57</v>
      </c>
      <c r="M21" s="734">
        <v>2</v>
      </c>
      <c r="N21" s="735">
        <v>251.14</v>
      </c>
    </row>
    <row r="22" spans="1:14" ht="14.45" customHeight="1" x14ac:dyDescent="0.2">
      <c r="A22" s="729" t="s">
        <v>576</v>
      </c>
      <c r="B22" s="730" t="s">
        <v>577</v>
      </c>
      <c r="C22" s="731" t="s">
        <v>586</v>
      </c>
      <c r="D22" s="732" t="s">
        <v>587</v>
      </c>
      <c r="E22" s="733">
        <v>50113001</v>
      </c>
      <c r="F22" s="732" t="s">
        <v>606</v>
      </c>
      <c r="G22" s="731" t="s">
        <v>607</v>
      </c>
      <c r="H22" s="731">
        <v>25431</v>
      </c>
      <c r="I22" s="731">
        <v>25431</v>
      </c>
      <c r="J22" s="731" t="s">
        <v>641</v>
      </c>
      <c r="K22" s="731" t="s">
        <v>642</v>
      </c>
      <c r="L22" s="734">
        <v>53.43</v>
      </c>
      <c r="M22" s="734">
        <v>1</v>
      </c>
      <c r="N22" s="735">
        <v>53.43</v>
      </c>
    </row>
    <row r="23" spans="1:14" ht="14.45" customHeight="1" x14ac:dyDescent="0.2">
      <c r="A23" s="729" t="s">
        <v>576</v>
      </c>
      <c r="B23" s="730" t="s">
        <v>577</v>
      </c>
      <c r="C23" s="731" t="s">
        <v>586</v>
      </c>
      <c r="D23" s="732" t="s">
        <v>587</v>
      </c>
      <c r="E23" s="733">
        <v>50113001</v>
      </c>
      <c r="F23" s="732" t="s">
        <v>606</v>
      </c>
      <c r="G23" s="731" t="s">
        <v>607</v>
      </c>
      <c r="H23" s="731">
        <v>128389</v>
      </c>
      <c r="I23" s="731">
        <v>28389</v>
      </c>
      <c r="J23" s="731" t="s">
        <v>643</v>
      </c>
      <c r="K23" s="731" t="s">
        <v>644</v>
      </c>
      <c r="L23" s="734">
        <v>427.44000000000005</v>
      </c>
      <c r="M23" s="734">
        <v>2</v>
      </c>
      <c r="N23" s="735">
        <v>854.88000000000011</v>
      </c>
    </row>
    <row r="24" spans="1:14" ht="14.45" customHeight="1" x14ac:dyDescent="0.2">
      <c r="A24" s="729" t="s">
        <v>576</v>
      </c>
      <c r="B24" s="730" t="s">
        <v>577</v>
      </c>
      <c r="C24" s="731" t="s">
        <v>586</v>
      </c>
      <c r="D24" s="732" t="s">
        <v>587</v>
      </c>
      <c r="E24" s="733">
        <v>50113001</v>
      </c>
      <c r="F24" s="732" t="s">
        <v>606</v>
      </c>
      <c r="G24" s="731" t="s">
        <v>625</v>
      </c>
      <c r="H24" s="731">
        <v>144997</v>
      </c>
      <c r="I24" s="731">
        <v>44997</v>
      </c>
      <c r="J24" s="731" t="s">
        <v>645</v>
      </c>
      <c r="K24" s="731" t="s">
        <v>646</v>
      </c>
      <c r="L24" s="734">
        <v>238.14</v>
      </c>
      <c r="M24" s="734">
        <v>2</v>
      </c>
      <c r="N24" s="735">
        <v>476.28</v>
      </c>
    </row>
    <row r="25" spans="1:14" ht="14.45" customHeight="1" x14ac:dyDescent="0.2">
      <c r="A25" s="729" t="s">
        <v>576</v>
      </c>
      <c r="B25" s="730" t="s">
        <v>577</v>
      </c>
      <c r="C25" s="731" t="s">
        <v>586</v>
      </c>
      <c r="D25" s="732" t="s">
        <v>587</v>
      </c>
      <c r="E25" s="733">
        <v>50113001</v>
      </c>
      <c r="F25" s="732" t="s">
        <v>606</v>
      </c>
      <c r="G25" s="731" t="s">
        <v>607</v>
      </c>
      <c r="H25" s="731">
        <v>230423</v>
      </c>
      <c r="I25" s="731">
        <v>230423</v>
      </c>
      <c r="J25" s="731" t="s">
        <v>647</v>
      </c>
      <c r="K25" s="731" t="s">
        <v>648</v>
      </c>
      <c r="L25" s="734">
        <v>39.801428571428573</v>
      </c>
      <c r="M25" s="734">
        <v>7</v>
      </c>
      <c r="N25" s="735">
        <v>278.61</v>
      </c>
    </row>
    <row r="26" spans="1:14" ht="14.45" customHeight="1" x14ac:dyDescent="0.2">
      <c r="A26" s="729" t="s">
        <v>576</v>
      </c>
      <c r="B26" s="730" t="s">
        <v>577</v>
      </c>
      <c r="C26" s="731" t="s">
        <v>586</v>
      </c>
      <c r="D26" s="732" t="s">
        <v>587</v>
      </c>
      <c r="E26" s="733">
        <v>50113001</v>
      </c>
      <c r="F26" s="732" t="s">
        <v>606</v>
      </c>
      <c r="G26" s="731" t="s">
        <v>607</v>
      </c>
      <c r="H26" s="731">
        <v>230421</v>
      </c>
      <c r="I26" s="731">
        <v>230421</v>
      </c>
      <c r="J26" s="731" t="s">
        <v>647</v>
      </c>
      <c r="K26" s="731" t="s">
        <v>649</v>
      </c>
      <c r="L26" s="734">
        <v>76.928437500000001</v>
      </c>
      <c r="M26" s="734">
        <v>32</v>
      </c>
      <c r="N26" s="735">
        <v>2461.71</v>
      </c>
    </row>
    <row r="27" spans="1:14" ht="14.45" customHeight="1" x14ac:dyDescent="0.2">
      <c r="A27" s="729" t="s">
        <v>576</v>
      </c>
      <c r="B27" s="730" t="s">
        <v>577</v>
      </c>
      <c r="C27" s="731" t="s">
        <v>586</v>
      </c>
      <c r="D27" s="732" t="s">
        <v>587</v>
      </c>
      <c r="E27" s="733">
        <v>50113001</v>
      </c>
      <c r="F27" s="732" t="s">
        <v>606</v>
      </c>
      <c r="G27" s="731" t="s">
        <v>607</v>
      </c>
      <c r="H27" s="731">
        <v>175289</v>
      </c>
      <c r="I27" s="731">
        <v>75289</v>
      </c>
      <c r="J27" s="731" t="s">
        <v>650</v>
      </c>
      <c r="K27" s="731" t="s">
        <v>651</v>
      </c>
      <c r="L27" s="734">
        <v>127.20499999999998</v>
      </c>
      <c r="M27" s="734">
        <v>2</v>
      </c>
      <c r="N27" s="735">
        <v>254.40999999999997</v>
      </c>
    </row>
    <row r="28" spans="1:14" ht="14.45" customHeight="1" x14ac:dyDescent="0.2">
      <c r="A28" s="729" t="s">
        <v>576</v>
      </c>
      <c r="B28" s="730" t="s">
        <v>577</v>
      </c>
      <c r="C28" s="731" t="s">
        <v>586</v>
      </c>
      <c r="D28" s="732" t="s">
        <v>587</v>
      </c>
      <c r="E28" s="733">
        <v>50113001</v>
      </c>
      <c r="F28" s="732" t="s">
        <v>606</v>
      </c>
      <c r="G28" s="731" t="s">
        <v>607</v>
      </c>
      <c r="H28" s="731">
        <v>226525</v>
      </c>
      <c r="I28" s="731">
        <v>226525</v>
      </c>
      <c r="J28" s="731" t="s">
        <v>652</v>
      </c>
      <c r="K28" s="731" t="s">
        <v>653</v>
      </c>
      <c r="L28" s="734">
        <v>132.35333333333335</v>
      </c>
      <c r="M28" s="734">
        <v>3</v>
      </c>
      <c r="N28" s="735">
        <v>397.06000000000006</v>
      </c>
    </row>
    <row r="29" spans="1:14" ht="14.45" customHeight="1" x14ac:dyDescent="0.2">
      <c r="A29" s="729" t="s">
        <v>576</v>
      </c>
      <c r="B29" s="730" t="s">
        <v>577</v>
      </c>
      <c r="C29" s="731" t="s">
        <v>586</v>
      </c>
      <c r="D29" s="732" t="s">
        <v>587</v>
      </c>
      <c r="E29" s="733">
        <v>50113001</v>
      </c>
      <c r="F29" s="732" t="s">
        <v>606</v>
      </c>
      <c r="G29" s="731" t="s">
        <v>607</v>
      </c>
      <c r="H29" s="731">
        <v>181293</v>
      </c>
      <c r="I29" s="731">
        <v>181293</v>
      </c>
      <c r="J29" s="731" t="s">
        <v>654</v>
      </c>
      <c r="K29" s="731" t="s">
        <v>655</v>
      </c>
      <c r="L29" s="734">
        <v>225.74666666666675</v>
      </c>
      <c r="M29" s="734">
        <v>6</v>
      </c>
      <c r="N29" s="735">
        <v>1354.4800000000005</v>
      </c>
    </row>
    <row r="30" spans="1:14" ht="14.45" customHeight="1" x14ac:dyDescent="0.2">
      <c r="A30" s="729" t="s">
        <v>576</v>
      </c>
      <c r="B30" s="730" t="s">
        <v>577</v>
      </c>
      <c r="C30" s="731" t="s">
        <v>586</v>
      </c>
      <c r="D30" s="732" t="s">
        <v>587</v>
      </c>
      <c r="E30" s="733">
        <v>50113001</v>
      </c>
      <c r="F30" s="732" t="s">
        <v>606</v>
      </c>
      <c r="G30" s="731" t="s">
        <v>625</v>
      </c>
      <c r="H30" s="731">
        <v>243140</v>
      </c>
      <c r="I30" s="731">
        <v>243140</v>
      </c>
      <c r="J30" s="731" t="s">
        <v>656</v>
      </c>
      <c r="K30" s="731" t="s">
        <v>657</v>
      </c>
      <c r="L30" s="734">
        <v>94.160000000000025</v>
      </c>
      <c r="M30" s="734">
        <v>1</v>
      </c>
      <c r="N30" s="735">
        <v>94.160000000000025</v>
      </c>
    </row>
    <row r="31" spans="1:14" ht="14.45" customHeight="1" x14ac:dyDescent="0.2">
      <c r="A31" s="729" t="s">
        <v>576</v>
      </c>
      <c r="B31" s="730" t="s">
        <v>577</v>
      </c>
      <c r="C31" s="731" t="s">
        <v>586</v>
      </c>
      <c r="D31" s="732" t="s">
        <v>587</v>
      </c>
      <c r="E31" s="733">
        <v>50113001</v>
      </c>
      <c r="F31" s="732" t="s">
        <v>606</v>
      </c>
      <c r="G31" s="731" t="s">
        <v>607</v>
      </c>
      <c r="H31" s="731">
        <v>171581</v>
      </c>
      <c r="I31" s="731">
        <v>171581</v>
      </c>
      <c r="J31" s="731" t="s">
        <v>658</v>
      </c>
      <c r="K31" s="731" t="s">
        <v>659</v>
      </c>
      <c r="L31" s="734">
        <v>196.63999999999993</v>
      </c>
      <c r="M31" s="734">
        <v>1</v>
      </c>
      <c r="N31" s="735">
        <v>196.63999999999993</v>
      </c>
    </row>
    <row r="32" spans="1:14" ht="14.45" customHeight="1" x14ac:dyDescent="0.2">
      <c r="A32" s="729" t="s">
        <v>576</v>
      </c>
      <c r="B32" s="730" t="s">
        <v>577</v>
      </c>
      <c r="C32" s="731" t="s">
        <v>586</v>
      </c>
      <c r="D32" s="732" t="s">
        <v>587</v>
      </c>
      <c r="E32" s="733">
        <v>50113001</v>
      </c>
      <c r="F32" s="732" t="s">
        <v>606</v>
      </c>
      <c r="G32" s="731" t="s">
        <v>607</v>
      </c>
      <c r="H32" s="731">
        <v>185266</v>
      </c>
      <c r="I32" s="731">
        <v>185266</v>
      </c>
      <c r="J32" s="731" t="s">
        <v>660</v>
      </c>
      <c r="K32" s="731" t="s">
        <v>661</v>
      </c>
      <c r="L32" s="734">
        <v>170.95</v>
      </c>
      <c r="M32" s="734">
        <v>1</v>
      </c>
      <c r="N32" s="735">
        <v>170.95</v>
      </c>
    </row>
    <row r="33" spans="1:14" ht="14.45" customHeight="1" x14ac:dyDescent="0.2">
      <c r="A33" s="729" t="s">
        <v>576</v>
      </c>
      <c r="B33" s="730" t="s">
        <v>577</v>
      </c>
      <c r="C33" s="731" t="s">
        <v>586</v>
      </c>
      <c r="D33" s="732" t="s">
        <v>587</v>
      </c>
      <c r="E33" s="733">
        <v>50113001</v>
      </c>
      <c r="F33" s="732" t="s">
        <v>606</v>
      </c>
      <c r="G33" s="731" t="s">
        <v>607</v>
      </c>
      <c r="H33" s="731">
        <v>245000</v>
      </c>
      <c r="I33" s="731">
        <v>245000</v>
      </c>
      <c r="J33" s="731" t="s">
        <v>662</v>
      </c>
      <c r="K33" s="731" t="s">
        <v>663</v>
      </c>
      <c r="L33" s="734">
        <v>99.14</v>
      </c>
      <c r="M33" s="734">
        <v>1</v>
      </c>
      <c r="N33" s="735">
        <v>99.14</v>
      </c>
    </row>
    <row r="34" spans="1:14" ht="14.45" customHeight="1" x14ac:dyDescent="0.2">
      <c r="A34" s="729" t="s">
        <v>576</v>
      </c>
      <c r="B34" s="730" t="s">
        <v>577</v>
      </c>
      <c r="C34" s="731" t="s">
        <v>586</v>
      </c>
      <c r="D34" s="732" t="s">
        <v>587</v>
      </c>
      <c r="E34" s="733">
        <v>50113001</v>
      </c>
      <c r="F34" s="732" t="s">
        <v>606</v>
      </c>
      <c r="G34" s="731" t="s">
        <v>625</v>
      </c>
      <c r="H34" s="731">
        <v>213487</v>
      </c>
      <c r="I34" s="731">
        <v>213487</v>
      </c>
      <c r="J34" s="731" t="s">
        <v>664</v>
      </c>
      <c r="K34" s="731" t="s">
        <v>665</v>
      </c>
      <c r="L34" s="734">
        <v>290.62</v>
      </c>
      <c r="M34" s="734">
        <v>1</v>
      </c>
      <c r="N34" s="735">
        <v>290.62</v>
      </c>
    </row>
    <row r="35" spans="1:14" ht="14.45" customHeight="1" x14ac:dyDescent="0.2">
      <c r="A35" s="729" t="s">
        <v>576</v>
      </c>
      <c r="B35" s="730" t="s">
        <v>577</v>
      </c>
      <c r="C35" s="731" t="s">
        <v>586</v>
      </c>
      <c r="D35" s="732" t="s">
        <v>587</v>
      </c>
      <c r="E35" s="733">
        <v>50113001</v>
      </c>
      <c r="F35" s="732" t="s">
        <v>606</v>
      </c>
      <c r="G35" s="731" t="s">
        <v>625</v>
      </c>
      <c r="H35" s="731">
        <v>213489</v>
      </c>
      <c r="I35" s="731">
        <v>213489</v>
      </c>
      <c r="J35" s="731" t="s">
        <v>664</v>
      </c>
      <c r="K35" s="731" t="s">
        <v>666</v>
      </c>
      <c r="L35" s="734">
        <v>624.25</v>
      </c>
      <c r="M35" s="734">
        <v>1</v>
      </c>
      <c r="N35" s="735">
        <v>624.25</v>
      </c>
    </row>
    <row r="36" spans="1:14" ht="14.45" customHeight="1" x14ac:dyDescent="0.2">
      <c r="A36" s="729" t="s">
        <v>576</v>
      </c>
      <c r="B36" s="730" t="s">
        <v>577</v>
      </c>
      <c r="C36" s="731" t="s">
        <v>586</v>
      </c>
      <c r="D36" s="732" t="s">
        <v>587</v>
      </c>
      <c r="E36" s="733">
        <v>50113001</v>
      </c>
      <c r="F36" s="732" t="s">
        <v>606</v>
      </c>
      <c r="G36" s="731" t="s">
        <v>607</v>
      </c>
      <c r="H36" s="731">
        <v>238119</v>
      </c>
      <c r="I36" s="731">
        <v>238119</v>
      </c>
      <c r="J36" s="731" t="s">
        <v>667</v>
      </c>
      <c r="K36" s="731" t="s">
        <v>668</v>
      </c>
      <c r="L36" s="734">
        <v>73.95</v>
      </c>
      <c r="M36" s="734">
        <v>1</v>
      </c>
      <c r="N36" s="735">
        <v>73.95</v>
      </c>
    </row>
    <row r="37" spans="1:14" ht="14.45" customHeight="1" x14ac:dyDescent="0.2">
      <c r="A37" s="729" t="s">
        <v>576</v>
      </c>
      <c r="B37" s="730" t="s">
        <v>577</v>
      </c>
      <c r="C37" s="731" t="s">
        <v>586</v>
      </c>
      <c r="D37" s="732" t="s">
        <v>587</v>
      </c>
      <c r="E37" s="733">
        <v>50113001</v>
      </c>
      <c r="F37" s="732" t="s">
        <v>606</v>
      </c>
      <c r="G37" s="731" t="s">
        <v>607</v>
      </c>
      <c r="H37" s="731">
        <v>102537</v>
      </c>
      <c r="I37" s="731">
        <v>2537</v>
      </c>
      <c r="J37" s="731" t="s">
        <v>669</v>
      </c>
      <c r="K37" s="731" t="s">
        <v>670</v>
      </c>
      <c r="L37" s="734">
        <v>34.79999999999999</v>
      </c>
      <c r="M37" s="734">
        <v>3</v>
      </c>
      <c r="N37" s="735">
        <v>104.39999999999998</v>
      </c>
    </row>
    <row r="38" spans="1:14" ht="14.45" customHeight="1" x14ac:dyDescent="0.2">
      <c r="A38" s="729" t="s">
        <v>576</v>
      </c>
      <c r="B38" s="730" t="s">
        <v>577</v>
      </c>
      <c r="C38" s="731" t="s">
        <v>586</v>
      </c>
      <c r="D38" s="732" t="s">
        <v>587</v>
      </c>
      <c r="E38" s="733">
        <v>50113001</v>
      </c>
      <c r="F38" s="732" t="s">
        <v>606</v>
      </c>
      <c r="G38" s="731" t="s">
        <v>607</v>
      </c>
      <c r="H38" s="731">
        <v>102539</v>
      </c>
      <c r="I38" s="731">
        <v>2539</v>
      </c>
      <c r="J38" s="731" t="s">
        <v>669</v>
      </c>
      <c r="K38" s="731" t="s">
        <v>671</v>
      </c>
      <c r="L38" s="734">
        <v>47.219999999999992</v>
      </c>
      <c r="M38" s="734">
        <v>3</v>
      </c>
      <c r="N38" s="735">
        <v>141.65999999999997</v>
      </c>
    </row>
    <row r="39" spans="1:14" ht="14.45" customHeight="1" x14ac:dyDescent="0.2">
      <c r="A39" s="729" t="s">
        <v>576</v>
      </c>
      <c r="B39" s="730" t="s">
        <v>577</v>
      </c>
      <c r="C39" s="731" t="s">
        <v>586</v>
      </c>
      <c r="D39" s="732" t="s">
        <v>587</v>
      </c>
      <c r="E39" s="733">
        <v>50113001</v>
      </c>
      <c r="F39" s="732" t="s">
        <v>606</v>
      </c>
      <c r="G39" s="731" t="s">
        <v>607</v>
      </c>
      <c r="H39" s="731">
        <v>102538</v>
      </c>
      <c r="I39" s="731">
        <v>2538</v>
      </c>
      <c r="J39" s="731" t="s">
        <v>669</v>
      </c>
      <c r="K39" s="731" t="s">
        <v>672</v>
      </c>
      <c r="L39" s="734">
        <v>50.050000000000011</v>
      </c>
      <c r="M39" s="734">
        <v>3</v>
      </c>
      <c r="N39" s="735">
        <v>150.15000000000003</v>
      </c>
    </row>
    <row r="40" spans="1:14" ht="14.45" customHeight="1" x14ac:dyDescent="0.2">
      <c r="A40" s="729" t="s">
        <v>576</v>
      </c>
      <c r="B40" s="730" t="s">
        <v>577</v>
      </c>
      <c r="C40" s="731" t="s">
        <v>586</v>
      </c>
      <c r="D40" s="732" t="s">
        <v>587</v>
      </c>
      <c r="E40" s="733">
        <v>50113001</v>
      </c>
      <c r="F40" s="732" t="s">
        <v>606</v>
      </c>
      <c r="G40" s="731" t="s">
        <v>607</v>
      </c>
      <c r="H40" s="731">
        <v>112061</v>
      </c>
      <c r="I40" s="731">
        <v>12061</v>
      </c>
      <c r="J40" s="731" t="s">
        <v>673</v>
      </c>
      <c r="K40" s="731" t="s">
        <v>674</v>
      </c>
      <c r="L40" s="734">
        <v>168.69</v>
      </c>
      <c r="M40" s="734">
        <v>3</v>
      </c>
      <c r="N40" s="735">
        <v>506.07</v>
      </c>
    </row>
    <row r="41" spans="1:14" ht="14.45" customHeight="1" x14ac:dyDescent="0.2">
      <c r="A41" s="729" t="s">
        <v>576</v>
      </c>
      <c r="B41" s="730" t="s">
        <v>577</v>
      </c>
      <c r="C41" s="731" t="s">
        <v>586</v>
      </c>
      <c r="D41" s="732" t="s">
        <v>587</v>
      </c>
      <c r="E41" s="733">
        <v>50113001</v>
      </c>
      <c r="F41" s="732" t="s">
        <v>606</v>
      </c>
      <c r="G41" s="731" t="s">
        <v>607</v>
      </c>
      <c r="H41" s="731">
        <v>125366</v>
      </c>
      <c r="I41" s="731">
        <v>25366</v>
      </c>
      <c r="J41" s="731" t="s">
        <v>675</v>
      </c>
      <c r="K41" s="731" t="s">
        <v>676</v>
      </c>
      <c r="L41" s="734">
        <v>65.233333333333348</v>
      </c>
      <c r="M41" s="734">
        <v>3</v>
      </c>
      <c r="N41" s="735">
        <v>195.70000000000005</v>
      </c>
    </row>
    <row r="42" spans="1:14" ht="14.45" customHeight="1" x14ac:dyDescent="0.2">
      <c r="A42" s="729" t="s">
        <v>576</v>
      </c>
      <c r="B42" s="730" t="s">
        <v>577</v>
      </c>
      <c r="C42" s="731" t="s">
        <v>586</v>
      </c>
      <c r="D42" s="732" t="s">
        <v>587</v>
      </c>
      <c r="E42" s="733">
        <v>50113001</v>
      </c>
      <c r="F42" s="732" t="s">
        <v>606</v>
      </c>
      <c r="G42" s="731" t="s">
        <v>607</v>
      </c>
      <c r="H42" s="731">
        <v>109139</v>
      </c>
      <c r="I42" s="731">
        <v>176129</v>
      </c>
      <c r="J42" s="731" t="s">
        <v>677</v>
      </c>
      <c r="K42" s="731" t="s">
        <v>678</v>
      </c>
      <c r="L42" s="734">
        <v>639.1400000000001</v>
      </c>
      <c r="M42" s="734">
        <v>2</v>
      </c>
      <c r="N42" s="735">
        <v>1278.2800000000002</v>
      </c>
    </row>
    <row r="43" spans="1:14" ht="14.45" customHeight="1" x14ac:dyDescent="0.2">
      <c r="A43" s="729" t="s">
        <v>576</v>
      </c>
      <c r="B43" s="730" t="s">
        <v>577</v>
      </c>
      <c r="C43" s="731" t="s">
        <v>586</v>
      </c>
      <c r="D43" s="732" t="s">
        <v>587</v>
      </c>
      <c r="E43" s="733">
        <v>50113001</v>
      </c>
      <c r="F43" s="732" t="s">
        <v>606</v>
      </c>
      <c r="G43" s="731" t="s">
        <v>625</v>
      </c>
      <c r="H43" s="731">
        <v>846694</v>
      </c>
      <c r="I43" s="731">
        <v>100311</v>
      </c>
      <c r="J43" s="731" t="s">
        <v>679</v>
      </c>
      <c r="K43" s="731" t="s">
        <v>680</v>
      </c>
      <c r="L43" s="734">
        <v>59.29</v>
      </c>
      <c r="M43" s="734">
        <v>2</v>
      </c>
      <c r="N43" s="735">
        <v>118.58</v>
      </c>
    </row>
    <row r="44" spans="1:14" ht="14.45" customHeight="1" x14ac:dyDescent="0.2">
      <c r="A44" s="729" t="s">
        <v>576</v>
      </c>
      <c r="B44" s="730" t="s">
        <v>577</v>
      </c>
      <c r="C44" s="731" t="s">
        <v>586</v>
      </c>
      <c r="D44" s="732" t="s">
        <v>587</v>
      </c>
      <c r="E44" s="733">
        <v>50113001</v>
      </c>
      <c r="F44" s="732" t="s">
        <v>606</v>
      </c>
      <c r="G44" s="731" t="s">
        <v>607</v>
      </c>
      <c r="H44" s="731">
        <v>216572</v>
      </c>
      <c r="I44" s="731">
        <v>216572</v>
      </c>
      <c r="J44" s="731" t="s">
        <v>681</v>
      </c>
      <c r="K44" s="731" t="s">
        <v>682</v>
      </c>
      <c r="L44" s="734">
        <v>43.810000000000009</v>
      </c>
      <c r="M44" s="734">
        <v>2</v>
      </c>
      <c r="N44" s="735">
        <v>87.620000000000019</v>
      </c>
    </row>
    <row r="45" spans="1:14" ht="14.45" customHeight="1" x14ac:dyDescent="0.2">
      <c r="A45" s="729" t="s">
        <v>576</v>
      </c>
      <c r="B45" s="730" t="s">
        <v>577</v>
      </c>
      <c r="C45" s="731" t="s">
        <v>586</v>
      </c>
      <c r="D45" s="732" t="s">
        <v>587</v>
      </c>
      <c r="E45" s="733">
        <v>50113001</v>
      </c>
      <c r="F45" s="732" t="s">
        <v>606</v>
      </c>
      <c r="G45" s="731" t="s">
        <v>607</v>
      </c>
      <c r="H45" s="731">
        <v>223200</v>
      </c>
      <c r="I45" s="731">
        <v>223200</v>
      </c>
      <c r="J45" s="731" t="s">
        <v>683</v>
      </c>
      <c r="K45" s="731" t="s">
        <v>684</v>
      </c>
      <c r="L45" s="734">
        <v>148.70000000000005</v>
      </c>
      <c r="M45" s="734">
        <v>2</v>
      </c>
      <c r="N45" s="735">
        <v>297.40000000000009</v>
      </c>
    </row>
    <row r="46" spans="1:14" ht="14.45" customHeight="1" x14ac:dyDescent="0.2">
      <c r="A46" s="729" t="s">
        <v>576</v>
      </c>
      <c r="B46" s="730" t="s">
        <v>577</v>
      </c>
      <c r="C46" s="731" t="s">
        <v>586</v>
      </c>
      <c r="D46" s="732" t="s">
        <v>587</v>
      </c>
      <c r="E46" s="733">
        <v>50113001</v>
      </c>
      <c r="F46" s="732" t="s">
        <v>606</v>
      </c>
      <c r="G46" s="731" t="s">
        <v>607</v>
      </c>
      <c r="H46" s="731">
        <v>51366</v>
      </c>
      <c r="I46" s="731">
        <v>51366</v>
      </c>
      <c r="J46" s="731" t="s">
        <v>685</v>
      </c>
      <c r="K46" s="731" t="s">
        <v>686</v>
      </c>
      <c r="L46" s="734">
        <v>171.6</v>
      </c>
      <c r="M46" s="734">
        <v>3</v>
      </c>
      <c r="N46" s="735">
        <v>514.79999999999995</v>
      </c>
    </row>
    <row r="47" spans="1:14" ht="14.45" customHeight="1" x14ac:dyDescent="0.2">
      <c r="A47" s="729" t="s">
        <v>576</v>
      </c>
      <c r="B47" s="730" t="s">
        <v>577</v>
      </c>
      <c r="C47" s="731" t="s">
        <v>586</v>
      </c>
      <c r="D47" s="732" t="s">
        <v>587</v>
      </c>
      <c r="E47" s="733">
        <v>50113001</v>
      </c>
      <c r="F47" s="732" t="s">
        <v>606</v>
      </c>
      <c r="G47" s="731" t="s">
        <v>607</v>
      </c>
      <c r="H47" s="731">
        <v>241993</v>
      </c>
      <c r="I47" s="731">
        <v>241993</v>
      </c>
      <c r="J47" s="731" t="s">
        <v>687</v>
      </c>
      <c r="K47" s="731" t="s">
        <v>688</v>
      </c>
      <c r="L47" s="734">
        <v>94.290000000000049</v>
      </c>
      <c r="M47" s="734">
        <v>1</v>
      </c>
      <c r="N47" s="735">
        <v>94.290000000000049</v>
      </c>
    </row>
    <row r="48" spans="1:14" ht="14.45" customHeight="1" x14ac:dyDescent="0.2">
      <c r="A48" s="729" t="s">
        <v>576</v>
      </c>
      <c r="B48" s="730" t="s">
        <v>577</v>
      </c>
      <c r="C48" s="731" t="s">
        <v>586</v>
      </c>
      <c r="D48" s="732" t="s">
        <v>587</v>
      </c>
      <c r="E48" s="733">
        <v>50113001</v>
      </c>
      <c r="F48" s="732" t="s">
        <v>606</v>
      </c>
      <c r="G48" s="731" t="s">
        <v>607</v>
      </c>
      <c r="H48" s="731">
        <v>233899</v>
      </c>
      <c r="I48" s="731">
        <v>233899</v>
      </c>
      <c r="J48" s="731" t="s">
        <v>689</v>
      </c>
      <c r="K48" s="731" t="s">
        <v>690</v>
      </c>
      <c r="L48" s="734">
        <v>139.1</v>
      </c>
      <c r="M48" s="734">
        <v>2</v>
      </c>
      <c r="N48" s="735">
        <v>278.2</v>
      </c>
    </row>
    <row r="49" spans="1:14" ht="14.45" customHeight="1" x14ac:dyDescent="0.2">
      <c r="A49" s="729" t="s">
        <v>576</v>
      </c>
      <c r="B49" s="730" t="s">
        <v>577</v>
      </c>
      <c r="C49" s="731" t="s">
        <v>586</v>
      </c>
      <c r="D49" s="732" t="s">
        <v>587</v>
      </c>
      <c r="E49" s="733">
        <v>50113001</v>
      </c>
      <c r="F49" s="732" t="s">
        <v>606</v>
      </c>
      <c r="G49" s="731" t="s">
        <v>625</v>
      </c>
      <c r="H49" s="731">
        <v>844716</v>
      </c>
      <c r="I49" s="731">
        <v>107676</v>
      </c>
      <c r="J49" s="731" t="s">
        <v>691</v>
      </c>
      <c r="K49" s="731" t="s">
        <v>692</v>
      </c>
      <c r="L49" s="734">
        <v>361</v>
      </c>
      <c r="M49" s="734">
        <v>1</v>
      </c>
      <c r="N49" s="735">
        <v>361</v>
      </c>
    </row>
    <row r="50" spans="1:14" ht="14.45" customHeight="1" x14ac:dyDescent="0.2">
      <c r="A50" s="729" t="s">
        <v>576</v>
      </c>
      <c r="B50" s="730" t="s">
        <v>577</v>
      </c>
      <c r="C50" s="731" t="s">
        <v>586</v>
      </c>
      <c r="D50" s="732" t="s">
        <v>587</v>
      </c>
      <c r="E50" s="733">
        <v>50113001</v>
      </c>
      <c r="F50" s="732" t="s">
        <v>606</v>
      </c>
      <c r="G50" s="731" t="s">
        <v>607</v>
      </c>
      <c r="H50" s="731">
        <v>233478</v>
      </c>
      <c r="I50" s="731">
        <v>233478</v>
      </c>
      <c r="J50" s="731" t="s">
        <v>693</v>
      </c>
      <c r="K50" s="731" t="s">
        <v>694</v>
      </c>
      <c r="L50" s="734">
        <v>110.57999999999997</v>
      </c>
      <c r="M50" s="734">
        <v>1</v>
      </c>
      <c r="N50" s="735">
        <v>110.57999999999997</v>
      </c>
    </row>
    <row r="51" spans="1:14" ht="14.45" customHeight="1" x14ac:dyDescent="0.2">
      <c r="A51" s="729" t="s">
        <v>576</v>
      </c>
      <c r="B51" s="730" t="s">
        <v>577</v>
      </c>
      <c r="C51" s="731" t="s">
        <v>586</v>
      </c>
      <c r="D51" s="732" t="s">
        <v>587</v>
      </c>
      <c r="E51" s="733">
        <v>50113001</v>
      </c>
      <c r="F51" s="732" t="s">
        <v>606</v>
      </c>
      <c r="G51" s="731" t="s">
        <v>607</v>
      </c>
      <c r="H51" s="731">
        <v>117189</v>
      </c>
      <c r="I51" s="731">
        <v>17189</v>
      </c>
      <c r="J51" s="731" t="s">
        <v>695</v>
      </c>
      <c r="K51" s="731" t="s">
        <v>696</v>
      </c>
      <c r="L51" s="734">
        <v>73.54000000000002</v>
      </c>
      <c r="M51" s="734">
        <v>1</v>
      </c>
      <c r="N51" s="735">
        <v>73.54000000000002</v>
      </c>
    </row>
    <row r="52" spans="1:14" ht="14.45" customHeight="1" x14ac:dyDescent="0.2">
      <c r="A52" s="729" t="s">
        <v>576</v>
      </c>
      <c r="B52" s="730" t="s">
        <v>577</v>
      </c>
      <c r="C52" s="731" t="s">
        <v>586</v>
      </c>
      <c r="D52" s="732" t="s">
        <v>587</v>
      </c>
      <c r="E52" s="733">
        <v>50113001</v>
      </c>
      <c r="F52" s="732" t="s">
        <v>606</v>
      </c>
      <c r="G52" s="731" t="s">
        <v>607</v>
      </c>
      <c r="H52" s="731">
        <v>845697</v>
      </c>
      <c r="I52" s="731">
        <v>200935</v>
      </c>
      <c r="J52" s="731" t="s">
        <v>697</v>
      </c>
      <c r="K52" s="731" t="s">
        <v>698</v>
      </c>
      <c r="L52" s="734">
        <v>44.789999999999992</v>
      </c>
      <c r="M52" s="734">
        <v>1</v>
      </c>
      <c r="N52" s="735">
        <v>44.789999999999992</v>
      </c>
    </row>
    <row r="53" spans="1:14" ht="14.45" customHeight="1" x14ac:dyDescent="0.2">
      <c r="A53" s="729" t="s">
        <v>576</v>
      </c>
      <c r="B53" s="730" t="s">
        <v>577</v>
      </c>
      <c r="C53" s="731" t="s">
        <v>586</v>
      </c>
      <c r="D53" s="732" t="s">
        <v>587</v>
      </c>
      <c r="E53" s="733">
        <v>50113001</v>
      </c>
      <c r="F53" s="732" t="s">
        <v>606</v>
      </c>
      <c r="G53" s="731" t="s">
        <v>625</v>
      </c>
      <c r="H53" s="731">
        <v>237595</v>
      </c>
      <c r="I53" s="731">
        <v>237595</v>
      </c>
      <c r="J53" s="731" t="s">
        <v>699</v>
      </c>
      <c r="K53" s="731" t="s">
        <v>700</v>
      </c>
      <c r="L53" s="734">
        <v>123.16999999999997</v>
      </c>
      <c r="M53" s="734">
        <v>1</v>
      </c>
      <c r="N53" s="735">
        <v>123.16999999999997</v>
      </c>
    </row>
    <row r="54" spans="1:14" ht="14.45" customHeight="1" x14ac:dyDescent="0.2">
      <c r="A54" s="729" t="s">
        <v>576</v>
      </c>
      <c r="B54" s="730" t="s">
        <v>577</v>
      </c>
      <c r="C54" s="731" t="s">
        <v>586</v>
      </c>
      <c r="D54" s="732" t="s">
        <v>587</v>
      </c>
      <c r="E54" s="733">
        <v>50113001</v>
      </c>
      <c r="F54" s="732" t="s">
        <v>606</v>
      </c>
      <c r="G54" s="731" t="s">
        <v>607</v>
      </c>
      <c r="H54" s="731">
        <v>900881</v>
      </c>
      <c r="I54" s="731">
        <v>0</v>
      </c>
      <c r="J54" s="731" t="s">
        <v>701</v>
      </c>
      <c r="K54" s="731" t="s">
        <v>329</v>
      </c>
      <c r="L54" s="734">
        <v>155.76509084893081</v>
      </c>
      <c r="M54" s="734">
        <v>1</v>
      </c>
      <c r="N54" s="735">
        <v>155.76509084893081</v>
      </c>
    </row>
    <row r="55" spans="1:14" ht="14.45" customHeight="1" x14ac:dyDescent="0.2">
      <c r="A55" s="729" t="s">
        <v>576</v>
      </c>
      <c r="B55" s="730" t="s">
        <v>577</v>
      </c>
      <c r="C55" s="731" t="s">
        <v>586</v>
      </c>
      <c r="D55" s="732" t="s">
        <v>587</v>
      </c>
      <c r="E55" s="733">
        <v>50113001</v>
      </c>
      <c r="F55" s="732" t="s">
        <v>606</v>
      </c>
      <c r="G55" s="731" t="s">
        <v>607</v>
      </c>
      <c r="H55" s="731">
        <v>900494</v>
      </c>
      <c r="I55" s="731">
        <v>0</v>
      </c>
      <c r="J55" s="731" t="s">
        <v>702</v>
      </c>
      <c r="K55" s="731" t="s">
        <v>329</v>
      </c>
      <c r="L55" s="734">
        <v>990.93342416128121</v>
      </c>
      <c r="M55" s="734">
        <v>1</v>
      </c>
      <c r="N55" s="735">
        <v>990.93342416128121</v>
      </c>
    </row>
    <row r="56" spans="1:14" ht="14.45" customHeight="1" x14ac:dyDescent="0.2">
      <c r="A56" s="729" t="s">
        <v>576</v>
      </c>
      <c r="B56" s="730" t="s">
        <v>577</v>
      </c>
      <c r="C56" s="731" t="s">
        <v>586</v>
      </c>
      <c r="D56" s="732" t="s">
        <v>587</v>
      </c>
      <c r="E56" s="733">
        <v>50113001</v>
      </c>
      <c r="F56" s="732" t="s">
        <v>606</v>
      </c>
      <c r="G56" s="731" t="s">
        <v>607</v>
      </c>
      <c r="H56" s="731">
        <v>501915</v>
      </c>
      <c r="I56" s="731">
        <v>1000</v>
      </c>
      <c r="J56" s="731" t="s">
        <v>703</v>
      </c>
      <c r="K56" s="731" t="s">
        <v>704</v>
      </c>
      <c r="L56" s="734">
        <v>345.21825707126817</v>
      </c>
      <c r="M56" s="734">
        <v>1</v>
      </c>
      <c r="N56" s="735">
        <v>345.21825707126817</v>
      </c>
    </row>
    <row r="57" spans="1:14" ht="14.45" customHeight="1" x14ac:dyDescent="0.2">
      <c r="A57" s="729" t="s">
        <v>576</v>
      </c>
      <c r="B57" s="730" t="s">
        <v>577</v>
      </c>
      <c r="C57" s="731" t="s">
        <v>586</v>
      </c>
      <c r="D57" s="732" t="s">
        <v>587</v>
      </c>
      <c r="E57" s="733">
        <v>50113001</v>
      </c>
      <c r="F57" s="732" t="s">
        <v>606</v>
      </c>
      <c r="G57" s="731" t="s">
        <v>607</v>
      </c>
      <c r="H57" s="731">
        <v>921093</v>
      </c>
      <c r="I57" s="731">
        <v>0</v>
      </c>
      <c r="J57" s="731" t="s">
        <v>705</v>
      </c>
      <c r="K57" s="731" t="s">
        <v>329</v>
      </c>
      <c r="L57" s="734">
        <v>347.94100693398138</v>
      </c>
      <c r="M57" s="734">
        <v>2</v>
      </c>
      <c r="N57" s="735">
        <v>695.88201386796277</v>
      </c>
    </row>
    <row r="58" spans="1:14" ht="14.45" customHeight="1" x14ac:dyDescent="0.2">
      <c r="A58" s="729" t="s">
        <v>576</v>
      </c>
      <c r="B58" s="730" t="s">
        <v>577</v>
      </c>
      <c r="C58" s="731" t="s">
        <v>586</v>
      </c>
      <c r="D58" s="732" t="s">
        <v>587</v>
      </c>
      <c r="E58" s="733">
        <v>50113001</v>
      </c>
      <c r="F58" s="732" t="s">
        <v>606</v>
      </c>
      <c r="G58" s="731" t="s">
        <v>607</v>
      </c>
      <c r="H58" s="731">
        <v>911928</v>
      </c>
      <c r="I58" s="731">
        <v>0</v>
      </c>
      <c r="J58" s="731" t="s">
        <v>706</v>
      </c>
      <c r="K58" s="731" t="s">
        <v>329</v>
      </c>
      <c r="L58" s="734">
        <v>107.59982058551662</v>
      </c>
      <c r="M58" s="734">
        <v>1</v>
      </c>
      <c r="N58" s="735">
        <v>107.59982058551662</v>
      </c>
    </row>
    <row r="59" spans="1:14" ht="14.45" customHeight="1" x14ac:dyDescent="0.2">
      <c r="A59" s="729" t="s">
        <v>576</v>
      </c>
      <c r="B59" s="730" t="s">
        <v>577</v>
      </c>
      <c r="C59" s="731" t="s">
        <v>586</v>
      </c>
      <c r="D59" s="732" t="s">
        <v>587</v>
      </c>
      <c r="E59" s="733">
        <v>50113001</v>
      </c>
      <c r="F59" s="732" t="s">
        <v>606</v>
      </c>
      <c r="G59" s="731" t="s">
        <v>607</v>
      </c>
      <c r="H59" s="731">
        <v>397238</v>
      </c>
      <c r="I59" s="731">
        <v>0</v>
      </c>
      <c r="J59" s="731" t="s">
        <v>707</v>
      </c>
      <c r="K59" s="731" t="s">
        <v>329</v>
      </c>
      <c r="L59" s="734">
        <v>142.84249917424123</v>
      </c>
      <c r="M59" s="734">
        <v>1</v>
      </c>
      <c r="N59" s="735">
        <v>142.84249917424123</v>
      </c>
    </row>
    <row r="60" spans="1:14" ht="14.45" customHeight="1" x14ac:dyDescent="0.2">
      <c r="A60" s="729" t="s">
        <v>576</v>
      </c>
      <c r="B60" s="730" t="s">
        <v>577</v>
      </c>
      <c r="C60" s="731" t="s">
        <v>586</v>
      </c>
      <c r="D60" s="732" t="s">
        <v>587</v>
      </c>
      <c r="E60" s="733">
        <v>50113001</v>
      </c>
      <c r="F60" s="732" t="s">
        <v>606</v>
      </c>
      <c r="G60" s="731" t="s">
        <v>607</v>
      </c>
      <c r="H60" s="731">
        <v>394072</v>
      </c>
      <c r="I60" s="731">
        <v>1000</v>
      </c>
      <c r="J60" s="731" t="s">
        <v>708</v>
      </c>
      <c r="K60" s="731" t="s">
        <v>329</v>
      </c>
      <c r="L60" s="734">
        <v>726.92095647754013</v>
      </c>
      <c r="M60" s="734">
        <v>1</v>
      </c>
      <c r="N60" s="735">
        <v>726.92095647754013</v>
      </c>
    </row>
    <row r="61" spans="1:14" ht="14.45" customHeight="1" x14ac:dyDescent="0.2">
      <c r="A61" s="729" t="s">
        <v>576</v>
      </c>
      <c r="B61" s="730" t="s">
        <v>577</v>
      </c>
      <c r="C61" s="731" t="s">
        <v>586</v>
      </c>
      <c r="D61" s="732" t="s">
        <v>587</v>
      </c>
      <c r="E61" s="733">
        <v>50113001</v>
      </c>
      <c r="F61" s="732" t="s">
        <v>606</v>
      </c>
      <c r="G61" s="731" t="s">
        <v>625</v>
      </c>
      <c r="H61" s="731">
        <v>237787</v>
      </c>
      <c r="I61" s="731">
        <v>237787</v>
      </c>
      <c r="J61" s="731" t="s">
        <v>709</v>
      </c>
      <c r="K61" s="731" t="s">
        <v>710</v>
      </c>
      <c r="L61" s="734">
        <v>240.38</v>
      </c>
      <c r="M61" s="734">
        <v>2</v>
      </c>
      <c r="N61" s="735">
        <v>480.76</v>
      </c>
    </row>
    <row r="62" spans="1:14" ht="14.45" customHeight="1" x14ac:dyDescent="0.2">
      <c r="A62" s="729" t="s">
        <v>576</v>
      </c>
      <c r="B62" s="730" t="s">
        <v>577</v>
      </c>
      <c r="C62" s="731" t="s">
        <v>586</v>
      </c>
      <c r="D62" s="732" t="s">
        <v>587</v>
      </c>
      <c r="E62" s="733">
        <v>50113001</v>
      </c>
      <c r="F62" s="732" t="s">
        <v>606</v>
      </c>
      <c r="G62" s="731" t="s">
        <v>607</v>
      </c>
      <c r="H62" s="731">
        <v>235103</v>
      </c>
      <c r="I62" s="731">
        <v>235103</v>
      </c>
      <c r="J62" s="731" t="s">
        <v>711</v>
      </c>
      <c r="K62" s="731" t="s">
        <v>712</v>
      </c>
      <c r="L62" s="734">
        <v>257.88</v>
      </c>
      <c r="M62" s="734">
        <v>2</v>
      </c>
      <c r="N62" s="735">
        <v>515.76</v>
      </c>
    </row>
    <row r="63" spans="1:14" ht="14.45" customHeight="1" x14ac:dyDescent="0.2">
      <c r="A63" s="729" t="s">
        <v>576</v>
      </c>
      <c r="B63" s="730" t="s">
        <v>577</v>
      </c>
      <c r="C63" s="731" t="s">
        <v>586</v>
      </c>
      <c r="D63" s="732" t="s">
        <v>587</v>
      </c>
      <c r="E63" s="733">
        <v>50113001</v>
      </c>
      <c r="F63" s="732" t="s">
        <v>606</v>
      </c>
      <c r="G63" s="731" t="s">
        <v>607</v>
      </c>
      <c r="H63" s="731">
        <v>235105</v>
      </c>
      <c r="I63" s="731">
        <v>235105</v>
      </c>
      <c r="J63" s="731" t="s">
        <v>713</v>
      </c>
      <c r="K63" s="731" t="s">
        <v>714</v>
      </c>
      <c r="L63" s="734">
        <v>63.83000000000002</v>
      </c>
      <c r="M63" s="734">
        <v>1</v>
      </c>
      <c r="N63" s="735">
        <v>63.83000000000002</v>
      </c>
    </row>
    <row r="64" spans="1:14" ht="14.45" customHeight="1" x14ac:dyDescent="0.2">
      <c r="A64" s="729" t="s">
        <v>576</v>
      </c>
      <c r="B64" s="730" t="s">
        <v>577</v>
      </c>
      <c r="C64" s="731" t="s">
        <v>586</v>
      </c>
      <c r="D64" s="732" t="s">
        <v>587</v>
      </c>
      <c r="E64" s="733">
        <v>50113001</v>
      </c>
      <c r="F64" s="732" t="s">
        <v>606</v>
      </c>
      <c r="G64" s="731" t="s">
        <v>625</v>
      </c>
      <c r="H64" s="731">
        <v>187425</v>
      </c>
      <c r="I64" s="731">
        <v>187425</v>
      </c>
      <c r="J64" s="731" t="s">
        <v>715</v>
      </c>
      <c r="K64" s="731" t="s">
        <v>716</v>
      </c>
      <c r="L64" s="734">
        <v>45.01</v>
      </c>
      <c r="M64" s="734">
        <v>1</v>
      </c>
      <c r="N64" s="735">
        <v>45.01</v>
      </c>
    </row>
    <row r="65" spans="1:14" ht="14.45" customHeight="1" x14ac:dyDescent="0.2">
      <c r="A65" s="729" t="s">
        <v>576</v>
      </c>
      <c r="B65" s="730" t="s">
        <v>577</v>
      </c>
      <c r="C65" s="731" t="s">
        <v>586</v>
      </c>
      <c r="D65" s="732" t="s">
        <v>587</v>
      </c>
      <c r="E65" s="733">
        <v>50113001</v>
      </c>
      <c r="F65" s="732" t="s">
        <v>606</v>
      </c>
      <c r="G65" s="731" t="s">
        <v>607</v>
      </c>
      <c r="H65" s="731">
        <v>188217</v>
      </c>
      <c r="I65" s="731">
        <v>88217</v>
      </c>
      <c r="J65" s="731" t="s">
        <v>717</v>
      </c>
      <c r="K65" s="731" t="s">
        <v>718</v>
      </c>
      <c r="L65" s="734">
        <v>126.41000000000003</v>
      </c>
      <c r="M65" s="734">
        <v>2</v>
      </c>
      <c r="N65" s="735">
        <v>252.82000000000005</v>
      </c>
    </row>
    <row r="66" spans="1:14" ht="14.45" customHeight="1" x14ac:dyDescent="0.2">
      <c r="A66" s="729" t="s">
        <v>576</v>
      </c>
      <c r="B66" s="730" t="s">
        <v>577</v>
      </c>
      <c r="C66" s="731" t="s">
        <v>586</v>
      </c>
      <c r="D66" s="732" t="s">
        <v>587</v>
      </c>
      <c r="E66" s="733">
        <v>50113001</v>
      </c>
      <c r="F66" s="732" t="s">
        <v>606</v>
      </c>
      <c r="G66" s="731" t="s">
        <v>607</v>
      </c>
      <c r="H66" s="731">
        <v>237970</v>
      </c>
      <c r="I66" s="731">
        <v>237970</v>
      </c>
      <c r="J66" s="731" t="s">
        <v>719</v>
      </c>
      <c r="K66" s="731" t="s">
        <v>720</v>
      </c>
      <c r="L66" s="734">
        <v>79.779999999999987</v>
      </c>
      <c r="M66" s="734">
        <v>1</v>
      </c>
      <c r="N66" s="735">
        <v>79.779999999999987</v>
      </c>
    </row>
    <row r="67" spans="1:14" ht="14.45" customHeight="1" x14ac:dyDescent="0.2">
      <c r="A67" s="729" t="s">
        <v>576</v>
      </c>
      <c r="B67" s="730" t="s">
        <v>577</v>
      </c>
      <c r="C67" s="731" t="s">
        <v>586</v>
      </c>
      <c r="D67" s="732" t="s">
        <v>587</v>
      </c>
      <c r="E67" s="733">
        <v>50113001</v>
      </c>
      <c r="F67" s="732" t="s">
        <v>606</v>
      </c>
      <c r="G67" s="731" t="s">
        <v>607</v>
      </c>
      <c r="H67" s="731">
        <v>118489</v>
      </c>
      <c r="I67" s="731">
        <v>18489</v>
      </c>
      <c r="J67" s="731" t="s">
        <v>721</v>
      </c>
      <c r="K67" s="731" t="s">
        <v>722</v>
      </c>
      <c r="L67" s="734">
        <v>359.76</v>
      </c>
      <c r="M67" s="734">
        <v>1</v>
      </c>
      <c r="N67" s="735">
        <v>359.76</v>
      </c>
    </row>
    <row r="68" spans="1:14" ht="14.45" customHeight="1" x14ac:dyDescent="0.2">
      <c r="A68" s="729" t="s">
        <v>576</v>
      </c>
      <c r="B68" s="730" t="s">
        <v>577</v>
      </c>
      <c r="C68" s="731" t="s">
        <v>586</v>
      </c>
      <c r="D68" s="732" t="s">
        <v>587</v>
      </c>
      <c r="E68" s="733">
        <v>50113001</v>
      </c>
      <c r="F68" s="732" t="s">
        <v>606</v>
      </c>
      <c r="G68" s="731" t="s">
        <v>607</v>
      </c>
      <c r="H68" s="731">
        <v>207946</v>
      </c>
      <c r="I68" s="731">
        <v>207946</v>
      </c>
      <c r="J68" s="731" t="s">
        <v>723</v>
      </c>
      <c r="K68" s="731" t="s">
        <v>724</v>
      </c>
      <c r="L68" s="734">
        <v>123.5066666666667</v>
      </c>
      <c r="M68" s="734">
        <v>3</v>
      </c>
      <c r="N68" s="735">
        <v>370.5200000000001</v>
      </c>
    </row>
    <row r="69" spans="1:14" ht="14.45" customHeight="1" x14ac:dyDescent="0.2">
      <c r="A69" s="729" t="s">
        <v>576</v>
      </c>
      <c r="B69" s="730" t="s">
        <v>577</v>
      </c>
      <c r="C69" s="731" t="s">
        <v>586</v>
      </c>
      <c r="D69" s="732" t="s">
        <v>587</v>
      </c>
      <c r="E69" s="733">
        <v>50113001</v>
      </c>
      <c r="F69" s="732" t="s">
        <v>606</v>
      </c>
      <c r="G69" s="731" t="s">
        <v>607</v>
      </c>
      <c r="H69" s="731">
        <v>218236</v>
      </c>
      <c r="I69" s="731">
        <v>218236</v>
      </c>
      <c r="J69" s="731" t="s">
        <v>725</v>
      </c>
      <c r="K69" s="731" t="s">
        <v>726</v>
      </c>
      <c r="L69" s="734">
        <v>60.27</v>
      </c>
      <c r="M69" s="734">
        <v>1</v>
      </c>
      <c r="N69" s="735">
        <v>60.27</v>
      </c>
    </row>
    <row r="70" spans="1:14" ht="14.45" customHeight="1" x14ac:dyDescent="0.2">
      <c r="A70" s="729" t="s">
        <v>576</v>
      </c>
      <c r="B70" s="730" t="s">
        <v>577</v>
      </c>
      <c r="C70" s="731" t="s">
        <v>586</v>
      </c>
      <c r="D70" s="732" t="s">
        <v>587</v>
      </c>
      <c r="E70" s="733">
        <v>50113001</v>
      </c>
      <c r="F70" s="732" t="s">
        <v>606</v>
      </c>
      <c r="G70" s="731" t="s">
        <v>607</v>
      </c>
      <c r="H70" s="731">
        <v>115050</v>
      </c>
      <c r="I70" s="731">
        <v>15050</v>
      </c>
      <c r="J70" s="731" t="s">
        <v>727</v>
      </c>
      <c r="K70" s="731" t="s">
        <v>728</v>
      </c>
      <c r="L70" s="734">
        <v>318.14</v>
      </c>
      <c r="M70" s="734">
        <v>1</v>
      </c>
      <c r="N70" s="735">
        <v>318.14</v>
      </c>
    </row>
    <row r="71" spans="1:14" ht="14.45" customHeight="1" x14ac:dyDescent="0.2">
      <c r="A71" s="729" t="s">
        <v>576</v>
      </c>
      <c r="B71" s="730" t="s">
        <v>577</v>
      </c>
      <c r="C71" s="731" t="s">
        <v>586</v>
      </c>
      <c r="D71" s="732" t="s">
        <v>587</v>
      </c>
      <c r="E71" s="733">
        <v>50113001</v>
      </c>
      <c r="F71" s="732" t="s">
        <v>606</v>
      </c>
      <c r="G71" s="731" t="s">
        <v>607</v>
      </c>
      <c r="H71" s="731">
        <v>117992</v>
      </c>
      <c r="I71" s="731">
        <v>17992</v>
      </c>
      <c r="J71" s="731" t="s">
        <v>729</v>
      </c>
      <c r="K71" s="731" t="s">
        <v>730</v>
      </c>
      <c r="L71" s="734">
        <v>96.369999999999976</v>
      </c>
      <c r="M71" s="734">
        <v>2</v>
      </c>
      <c r="N71" s="735">
        <v>192.73999999999995</v>
      </c>
    </row>
    <row r="72" spans="1:14" ht="14.45" customHeight="1" x14ac:dyDescent="0.2">
      <c r="A72" s="729" t="s">
        <v>576</v>
      </c>
      <c r="B72" s="730" t="s">
        <v>577</v>
      </c>
      <c r="C72" s="731" t="s">
        <v>586</v>
      </c>
      <c r="D72" s="732" t="s">
        <v>587</v>
      </c>
      <c r="E72" s="733">
        <v>50113001</v>
      </c>
      <c r="F72" s="732" t="s">
        <v>606</v>
      </c>
      <c r="G72" s="731" t="s">
        <v>607</v>
      </c>
      <c r="H72" s="731">
        <v>242536</v>
      </c>
      <c r="I72" s="731">
        <v>242536</v>
      </c>
      <c r="J72" s="731" t="s">
        <v>731</v>
      </c>
      <c r="K72" s="731" t="s">
        <v>732</v>
      </c>
      <c r="L72" s="734">
        <v>371.08999999999992</v>
      </c>
      <c r="M72" s="734">
        <v>1</v>
      </c>
      <c r="N72" s="735">
        <v>371.08999999999992</v>
      </c>
    </row>
    <row r="73" spans="1:14" ht="14.45" customHeight="1" x14ac:dyDescent="0.2">
      <c r="A73" s="729" t="s">
        <v>576</v>
      </c>
      <c r="B73" s="730" t="s">
        <v>577</v>
      </c>
      <c r="C73" s="731" t="s">
        <v>586</v>
      </c>
      <c r="D73" s="732" t="s">
        <v>587</v>
      </c>
      <c r="E73" s="733">
        <v>50113001</v>
      </c>
      <c r="F73" s="732" t="s">
        <v>606</v>
      </c>
      <c r="G73" s="731" t="s">
        <v>607</v>
      </c>
      <c r="H73" s="731">
        <v>225169</v>
      </c>
      <c r="I73" s="731">
        <v>225169</v>
      </c>
      <c r="J73" s="731" t="s">
        <v>733</v>
      </c>
      <c r="K73" s="731" t="s">
        <v>734</v>
      </c>
      <c r="L73" s="734">
        <v>44.449999999999996</v>
      </c>
      <c r="M73" s="734">
        <v>1</v>
      </c>
      <c r="N73" s="735">
        <v>44.449999999999996</v>
      </c>
    </row>
    <row r="74" spans="1:14" ht="14.45" customHeight="1" x14ac:dyDescent="0.2">
      <c r="A74" s="729" t="s">
        <v>576</v>
      </c>
      <c r="B74" s="730" t="s">
        <v>577</v>
      </c>
      <c r="C74" s="731" t="s">
        <v>586</v>
      </c>
      <c r="D74" s="732" t="s">
        <v>587</v>
      </c>
      <c r="E74" s="733">
        <v>50113001</v>
      </c>
      <c r="F74" s="732" t="s">
        <v>606</v>
      </c>
      <c r="G74" s="731" t="s">
        <v>607</v>
      </c>
      <c r="H74" s="731">
        <v>225168</v>
      </c>
      <c r="I74" s="731">
        <v>225168</v>
      </c>
      <c r="J74" s="731" t="s">
        <v>733</v>
      </c>
      <c r="K74" s="731" t="s">
        <v>735</v>
      </c>
      <c r="L74" s="734">
        <v>63.54</v>
      </c>
      <c r="M74" s="734">
        <v>1</v>
      </c>
      <c r="N74" s="735">
        <v>63.54</v>
      </c>
    </row>
    <row r="75" spans="1:14" ht="14.45" customHeight="1" x14ac:dyDescent="0.2">
      <c r="A75" s="729" t="s">
        <v>576</v>
      </c>
      <c r="B75" s="730" t="s">
        <v>577</v>
      </c>
      <c r="C75" s="731" t="s">
        <v>586</v>
      </c>
      <c r="D75" s="732" t="s">
        <v>587</v>
      </c>
      <c r="E75" s="733">
        <v>50113001</v>
      </c>
      <c r="F75" s="732" t="s">
        <v>606</v>
      </c>
      <c r="G75" s="731" t="s">
        <v>607</v>
      </c>
      <c r="H75" s="731">
        <v>847196</v>
      </c>
      <c r="I75" s="731">
        <v>117258</v>
      </c>
      <c r="J75" s="731" t="s">
        <v>736</v>
      </c>
      <c r="K75" s="731" t="s">
        <v>737</v>
      </c>
      <c r="L75" s="734">
        <v>104.96000000000002</v>
      </c>
      <c r="M75" s="734">
        <v>1</v>
      </c>
      <c r="N75" s="735">
        <v>104.96000000000002</v>
      </c>
    </row>
    <row r="76" spans="1:14" ht="14.45" customHeight="1" x14ac:dyDescent="0.2">
      <c r="A76" s="729" t="s">
        <v>576</v>
      </c>
      <c r="B76" s="730" t="s">
        <v>577</v>
      </c>
      <c r="C76" s="731" t="s">
        <v>586</v>
      </c>
      <c r="D76" s="732" t="s">
        <v>587</v>
      </c>
      <c r="E76" s="733">
        <v>50113001</v>
      </c>
      <c r="F76" s="732" t="s">
        <v>606</v>
      </c>
      <c r="G76" s="731" t="s">
        <v>625</v>
      </c>
      <c r="H76" s="731">
        <v>187330</v>
      </c>
      <c r="I76" s="731">
        <v>187330</v>
      </c>
      <c r="J76" s="731" t="s">
        <v>738</v>
      </c>
      <c r="K76" s="731" t="s">
        <v>739</v>
      </c>
      <c r="L76" s="734">
        <v>91.44</v>
      </c>
      <c r="M76" s="734">
        <v>1</v>
      </c>
      <c r="N76" s="735">
        <v>91.44</v>
      </c>
    </row>
    <row r="77" spans="1:14" ht="14.45" customHeight="1" x14ac:dyDescent="0.2">
      <c r="A77" s="729" t="s">
        <v>576</v>
      </c>
      <c r="B77" s="730" t="s">
        <v>577</v>
      </c>
      <c r="C77" s="731" t="s">
        <v>586</v>
      </c>
      <c r="D77" s="732" t="s">
        <v>587</v>
      </c>
      <c r="E77" s="733">
        <v>50113001</v>
      </c>
      <c r="F77" s="732" t="s">
        <v>606</v>
      </c>
      <c r="G77" s="731" t="s">
        <v>625</v>
      </c>
      <c r="H77" s="731">
        <v>187380</v>
      </c>
      <c r="I77" s="731">
        <v>187380</v>
      </c>
      <c r="J77" s="731" t="s">
        <v>740</v>
      </c>
      <c r="K77" s="731" t="s">
        <v>741</v>
      </c>
      <c r="L77" s="734">
        <v>183.28999999999996</v>
      </c>
      <c r="M77" s="734">
        <v>1</v>
      </c>
      <c r="N77" s="735">
        <v>183.28999999999996</v>
      </c>
    </row>
    <row r="78" spans="1:14" ht="14.45" customHeight="1" x14ac:dyDescent="0.2">
      <c r="A78" s="729" t="s">
        <v>576</v>
      </c>
      <c r="B78" s="730" t="s">
        <v>577</v>
      </c>
      <c r="C78" s="731" t="s">
        <v>586</v>
      </c>
      <c r="D78" s="732" t="s">
        <v>587</v>
      </c>
      <c r="E78" s="733">
        <v>50113001</v>
      </c>
      <c r="F78" s="732" t="s">
        <v>606</v>
      </c>
      <c r="G78" s="731" t="s">
        <v>607</v>
      </c>
      <c r="H78" s="731">
        <v>845432</v>
      </c>
      <c r="I78" s="731">
        <v>107639</v>
      </c>
      <c r="J78" s="731" t="s">
        <v>742</v>
      </c>
      <c r="K78" s="731" t="s">
        <v>743</v>
      </c>
      <c r="L78" s="734">
        <v>59.880000000000017</v>
      </c>
      <c r="M78" s="734">
        <v>1</v>
      </c>
      <c r="N78" s="735">
        <v>59.880000000000017</v>
      </c>
    </row>
    <row r="79" spans="1:14" ht="14.45" customHeight="1" x14ac:dyDescent="0.2">
      <c r="A79" s="729" t="s">
        <v>576</v>
      </c>
      <c r="B79" s="730" t="s">
        <v>577</v>
      </c>
      <c r="C79" s="731" t="s">
        <v>586</v>
      </c>
      <c r="D79" s="732" t="s">
        <v>587</v>
      </c>
      <c r="E79" s="733">
        <v>50113001</v>
      </c>
      <c r="F79" s="732" t="s">
        <v>606</v>
      </c>
      <c r="G79" s="731" t="s">
        <v>607</v>
      </c>
      <c r="H79" s="731">
        <v>845594</v>
      </c>
      <c r="I79" s="731">
        <v>107643</v>
      </c>
      <c r="J79" s="731" t="s">
        <v>742</v>
      </c>
      <c r="K79" s="731" t="s">
        <v>744</v>
      </c>
      <c r="L79" s="734">
        <v>179.97999999999996</v>
      </c>
      <c r="M79" s="734">
        <v>1</v>
      </c>
      <c r="N79" s="735">
        <v>179.97999999999996</v>
      </c>
    </row>
    <row r="80" spans="1:14" ht="14.45" customHeight="1" x14ac:dyDescent="0.2">
      <c r="A80" s="729" t="s">
        <v>576</v>
      </c>
      <c r="B80" s="730" t="s">
        <v>577</v>
      </c>
      <c r="C80" s="731" t="s">
        <v>586</v>
      </c>
      <c r="D80" s="732" t="s">
        <v>587</v>
      </c>
      <c r="E80" s="733">
        <v>50113001</v>
      </c>
      <c r="F80" s="732" t="s">
        <v>606</v>
      </c>
      <c r="G80" s="731" t="s">
        <v>607</v>
      </c>
      <c r="H80" s="731">
        <v>147271</v>
      </c>
      <c r="I80" s="731">
        <v>47271</v>
      </c>
      <c r="J80" s="731" t="s">
        <v>745</v>
      </c>
      <c r="K80" s="731" t="s">
        <v>746</v>
      </c>
      <c r="L80" s="734">
        <v>90.2</v>
      </c>
      <c r="M80" s="734">
        <v>2</v>
      </c>
      <c r="N80" s="735">
        <v>180.4</v>
      </c>
    </row>
    <row r="81" spans="1:14" ht="14.45" customHeight="1" x14ac:dyDescent="0.2">
      <c r="A81" s="729" t="s">
        <v>576</v>
      </c>
      <c r="B81" s="730" t="s">
        <v>577</v>
      </c>
      <c r="C81" s="731" t="s">
        <v>586</v>
      </c>
      <c r="D81" s="732" t="s">
        <v>587</v>
      </c>
      <c r="E81" s="733">
        <v>50113001</v>
      </c>
      <c r="F81" s="732" t="s">
        <v>606</v>
      </c>
      <c r="G81" s="731" t="s">
        <v>607</v>
      </c>
      <c r="H81" s="731">
        <v>112572</v>
      </c>
      <c r="I81" s="731">
        <v>112572</v>
      </c>
      <c r="J81" s="731" t="s">
        <v>747</v>
      </c>
      <c r="K81" s="731" t="s">
        <v>748</v>
      </c>
      <c r="L81" s="734">
        <v>64.78</v>
      </c>
      <c r="M81" s="734">
        <v>1</v>
      </c>
      <c r="N81" s="735">
        <v>64.78</v>
      </c>
    </row>
    <row r="82" spans="1:14" ht="14.45" customHeight="1" x14ac:dyDescent="0.2">
      <c r="A82" s="729" t="s">
        <v>576</v>
      </c>
      <c r="B82" s="730" t="s">
        <v>577</v>
      </c>
      <c r="C82" s="731" t="s">
        <v>586</v>
      </c>
      <c r="D82" s="732" t="s">
        <v>587</v>
      </c>
      <c r="E82" s="733">
        <v>50113001</v>
      </c>
      <c r="F82" s="732" t="s">
        <v>606</v>
      </c>
      <c r="G82" s="731" t="s">
        <v>625</v>
      </c>
      <c r="H82" s="731">
        <v>191788</v>
      </c>
      <c r="I82" s="731">
        <v>91788</v>
      </c>
      <c r="J82" s="731" t="s">
        <v>749</v>
      </c>
      <c r="K82" s="731" t="s">
        <v>750</v>
      </c>
      <c r="L82" s="734">
        <v>9.1599999999999984</v>
      </c>
      <c r="M82" s="734">
        <v>4</v>
      </c>
      <c r="N82" s="735">
        <v>36.639999999999993</v>
      </c>
    </row>
    <row r="83" spans="1:14" ht="14.45" customHeight="1" x14ac:dyDescent="0.2">
      <c r="A83" s="729" t="s">
        <v>576</v>
      </c>
      <c r="B83" s="730" t="s">
        <v>577</v>
      </c>
      <c r="C83" s="731" t="s">
        <v>586</v>
      </c>
      <c r="D83" s="732" t="s">
        <v>587</v>
      </c>
      <c r="E83" s="733">
        <v>50113001</v>
      </c>
      <c r="F83" s="732" t="s">
        <v>606</v>
      </c>
      <c r="G83" s="731" t="s">
        <v>625</v>
      </c>
      <c r="H83" s="731">
        <v>155823</v>
      </c>
      <c r="I83" s="731">
        <v>55823</v>
      </c>
      <c r="J83" s="731" t="s">
        <v>751</v>
      </c>
      <c r="K83" s="731" t="s">
        <v>752</v>
      </c>
      <c r="L83" s="734">
        <v>33.011000000000003</v>
      </c>
      <c r="M83" s="734">
        <v>3</v>
      </c>
      <c r="N83" s="735">
        <v>99.033000000000015</v>
      </c>
    </row>
    <row r="84" spans="1:14" ht="14.45" customHeight="1" x14ac:dyDescent="0.2">
      <c r="A84" s="729" t="s">
        <v>576</v>
      </c>
      <c r="B84" s="730" t="s">
        <v>577</v>
      </c>
      <c r="C84" s="731" t="s">
        <v>586</v>
      </c>
      <c r="D84" s="732" t="s">
        <v>587</v>
      </c>
      <c r="E84" s="733">
        <v>50113001</v>
      </c>
      <c r="F84" s="732" t="s">
        <v>606</v>
      </c>
      <c r="G84" s="731" t="s">
        <v>625</v>
      </c>
      <c r="H84" s="731">
        <v>107981</v>
      </c>
      <c r="I84" s="731">
        <v>7981</v>
      </c>
      <c r="J84" s="731" t="s">
        <v>751</v>
      </c>
      <c r="K84" s="731" t="s">
        <v>753</v>
      </c>
      <c r="L84" s="734">
        <v>41.88</v>
      </c>
      <c r="M84" s="734">
        <v>1</v>
      </c>
      <c r="N84" s="735">
        <v>41.88</v>
      </c>
    </row>
    <row r="85" spans="1:14" ht="14.45" customHeight="1" x14ac:dyDescent="0.2">
      <c r="A85" s="729" t="s">
        <v>576</v>
      </c>
      <c r="B85" s="730" t="s">
        <v>577</v>
      </c>
      <c r="C85" s="731" t="s">
        <v>586</v>
      </c>
      <c r="D85" s="732" t="s">
        <v>587</v>
      </c>
      <c r="E85" s="733">
        <v>50113001</v>
      </c>
      <c r="F85" s="732" t="s">
        <v>606</v>
      </c>
      <c r="G85" s="731" t="s">
        <v>329</v>
      </c>
      <c r="H85" s="731">
        <v>234620</v>
      </c>
      <c r="I85" s="731">
        <v>234620</v>
      </c>
      <c r="J85" s="731" t="s">
        <v>754</v>
      </c>
      <c r="K85" s="731" t="s">
        <v>755</v>
      </c>
      <c r="L85" s="734">
        <v>62.810000000000016</v>
      </c>
      <c r="M85" s="734">
        <v>1</v>
      </c>
      <c r="N85" s="735">
        <v>62.810000000000016</v>
      </c>
    </row>
    <row r="86" spans="1:14" ht="14.45" customHeight="1" x14ac:dyDescent="0.2">
      <c r="A86" s="729" t="s">
        <v>576</v>
      </c>
      <c r="B86" s="730" t="s">
        <v>577</v>
      </c>
      <c r="C86" s="731" t="s">
        <v>586</v>
      </c>
      <c r="D86" s="732" t="s">
        <v>587</v>
      </c>
      <c r="E86" s="733">
        <v>50113001</v>
      </c>
      <c r="F86" s="732" t="s">
        <v>606</v>
      </c>
      <c r="G86" s="731" t="s">
        <v>329</v>
      </c>
      <c r="H86" s="731">
        <v>234588</v>
      </c>
      <c r="I86" s="731">
        <v>234588</v>
      </c>
      <c r="J86" s="731" t="s">
        <v>754</v>
      </c>
      <c r="K86" s="731" t="s">
        <v>756</v>
      </c>
      <c r="L86" s="734">
        <v>113.77181818181818</v>
      </c>
      <c r="M86" s="734">
        <v>11</v>
      </c>
      <c r="N86" s="735">
        <v>1251.49</v>
      </c>
    </row>
    <row r="87" spans="1:14" ht="14.45" customHeight="1" x14ac:dyDescent="0.2">
      <c r="A87" s="729" t="s">
        <v>576</v>
      </c>
      <c r="B87" s="730" t="s">
        <v>577</v>
      </c>
      <c r="C87" s="731" t="s">
        <v>586</v>
      </c>
      <c r="D87" s="732" t="s">
        <v>587</v>
      </c>
      <c r="E87" s="733">
        <v>50113001</v>
      </c>
      <c r="F87" s="732" t="s">
        <v>606</v>
      </c>
      <c r="G87" s="731" t="s">
        <v>625</v>
      </c>
      <c r="H87" s="731">
        <v>990180</v>
      </c>
      <c r="I87" s="731">
        <v>500764</v>
      </c>
      <c r="J87" s="731" t="s">
        <v>757</v>
      </c>
      <c r="K87" s="731" t="s">
        <v>629</v>
      </c>
      <c r="L87" s="734">
        <v>142.75000000000003</v>
      </c>
      <c r="M87" s="734">
        <v>1</v>
      </c>
      <c r="N87" s="735">
        <v>142.75000000000003</v>
      </c>
    </row>
    <row r="88" spans="1:14" ht="14.45" customHeight="1" x14ac:dyDescent="0.2">
      <c r="A88" s="729" t="s">
        <v>576</v>
      </c>
      <c r="B88" s="730" t="s">
        <v>577</v>
      </c>
      <c r="C88" s="731" t="s">
        <v>586</v>
      </c>
      <c r="D88" s="732" t="s">
        <v>587</v>
      </c>
      <c r="E88" s="733">
        <v>50113001</v>
      </c>
      <c r="F88" s="732" t="s">
        <v>606</v>
      </c>
      <c r="G88" s="731" t="s">
        <v>625</v>
      </c>
      <c r="H88" s="731">
        <v>989046</v>
      </c>
      <c r="I88" s="731">
        <v>500752</v>
      </c>
      <c r="J88" s="731" t="s">
        <v>758</v>
      </c>
      <c r="K88" s="731" t="s">
        <v>759</v>
      </c>
      <c r="L88" s="734">
        <v>62.630000000000017</v>
      </c>
      <c r="M88" s="734">
        <v>3</v>
      </c>
      <c r="N88" s="735">
        <v>187.89000000000004</v>
      </c>
    </row>
    <row r="89" spans="1:14" ht="14.45" customHeight="1" x14ac:dyDescent="0.2">
      <c r="A89" s="729" t="s">
        <v>576</v>
      </c>
      <c r="B89" s="730" t="s">
        <v>577</v>
      </c>
      <c r="C89" s="731" t="s">
        <v>586</v>
      </c>
      <c r="D89" s="732" t="s">
        <v>587</v>
      </c>
      <c r="E89" s="733">
        <v>50113001</v>
      </c>
      <c r="F89" s="732" t="s">
        <v>606</v>
      </c>
      <c r="G89" s="731" t="s">
        <v>607</v>
      </c>
      <c r="H89" s="731">
        <v>101940</v>
      </c>
      <c r="I89" s="731">
        <v>1940</v>
      </c>
      <c r="J89" s="731" t="s">
        <v>760</v>
      </c>
      <c r="K89" s="731" t="s">
        <v>761</v>
      </c>
      <c r="L89" s="734">
        <v>34.799999999999997</v>
      </c>
      <c r="M89" s="734">
        <v>2</v>
      </c>
      <c r="N89" s="735">
        <v>69.599999999999994</v>
      </c>
    </row>
    <row r="90" spans="1:14" ht="14.45" customHeight="1" x14ac:dyDescent="0.2">
      <c r="A90" s="729" t="s">
        <v>576</v>
      </c>
      <c r="B90" s="730" t="s">
        <v>577</v>
      </c>
      <c r="C90" s="731" t="s">
        <v>586</v>
      </c>
      <c r="D90" s="732" t="s">
        <v>587</v>
      </c>
      <c r="E90" s="733">
        <v>50113001</v>
      </c>
      <c r="F90" s="732" t="s">
        <v>606</v>
      </c>
      <c r="G90" s="731" t="s">
        <v>607</v>
      </c>
      <c r="H90" s="731">
        <v>207820</v>
      </c>
      <c r="I90" s="731">
        <v>207820</v>
      </c>
      <c r="J90" s="731" t="s">
        <v>762</v>
      </c>
      <c r="K90" s="731" t="s">
        <v>763</v>
      </c>
      <c r="L90" s="734">
        <v>33.670000000000009</v>
      </c>
      <c r="M90" s="734">
        <v>3</v>
      </c>
      <c r="N90" s="735">
        <v>101.01000000000002</v>
      </c>
    </row>
    <row r="91" spans="1:14" ht="14.45" customHeight="1" x14ac:dyDescent="0.2">
      <c r="A91" s="729" t="s">
        <v>576</v>
      </c>
      <c r="B91" s="730" t="s">
        <v>577</v>
      </c>
      <c r="C91" s="731" t="s">
        <v>586</v>
      </c>
      <c r="D91" s="732" t="s">
        <v>587</v>
      </c>
      <c r="E91" s="733">
        <v>50113001</v>
      </c>
      <c r="F91" s="732" t="s">
        <v>606</v>
      </c>
      <c r="G91" s="731" t="s">
        <v>607</v>
      </c>
      <c r="H91" s="731">
        <v>229129</v>
      </c>
      <c r="I91" s="731">
        <v>229129</v>
      </c>
      <c r="J91" s="731" t="s">
        <v>764</v>
      </c>
      <c r="K91" s="731" t="s">
        <v>765</v>
      </c>
      <c r="L91" s="734">
        <v>55.209999999999994</v>
      </c>
      <c r="M91" s="734">
        <v>2</v>
      </c>
      <c r="N91" s="735">
        <v>110.41999999999999</v>
      </c>
    </row>
    <row r="92" spans="1:14" ht="14.45" customHeight="1" x14ac:dyDescent="0.2">
      <c r="A92" s="729" t="s">
        <v>576</v>
      </c>
      <c r="B92" s="730" t="s">
        <v>577</v>
      </c>
      <c r="C92" s="731" t="s">
        <v>586</v>
      </c>
      <c r="D92" s="732" t="s">
        <v>587</v>
      </c>
      <c r="E92" s="733">
        <v>50113001</v>
      </c>
      <c r="F92" s="732" t="s">
        <v>606</v>
      </c>
      <c r="G92" s="731" t="s">
        <v>607</v>
      </c>
      <c r="H92" s="731">
        <v>119539</v>
      </c>
      <c r="I92" s="731">
        <v>119539</v>
      </c>
      <c r="J92" s="731" t="s">
        <v>766</v>
      </c>
      <c r="K92" s="731" t="s">
        <v>767</v>
      </c>
      <c r="L92" s="734">
        <v>1893.13</v>
      </c>
      <c r="M92" s="734">
        <v>1</v>
      </c>
      <c r="N92" s="735">
        <v>1893.13</v>
      </c>
    </row>
    <row r="93" spans="1:14" ht="14.45" customHeight="1" x14ac:dyDescent="0.2">
      <c r="A93" s="729" t="s">
        <v>576</v>
      </c>
      <c r="B93" s="730" t="s">
        <v>577</v>
      </c>
      <c r="C93" s="731" t="s">
        <v>586</v>
      </c>
      <c r="D93" s="732" t="s">
        <v>587</v>
      </c>
      <c r="E93" s="733">
        <v>50113001</v>
      </c>
      <c r="F93" s="732" t="s">
        <v>606</v>
      </c>
      <c r="G93" s="731" t="s">
        <v>625</v>
      </c>
      <c r="H93" s="731">
        <v>846980</v>
      </c>
      <c r="I93" s="731">
        <v>124129</v>
      </c>
      <c r="J93" s="731" t="s">
        <v>768</v>
      </c>
      <c r="K93" s="731" t="s">
        <v>769</v>
      </c>
      <c r="L93" s="734">
        <v>254.25</v>
      </c>
      <c r="M93" s="734">
        <v>1</v>
      </c>
      <c r="N93" s="735">
        <v>254.25</v>
      </c>
    </row>
    <row r="94" spans="1:14" ht="14.45" customHeight="1" x14ac:dyDescent="0.2">
      <c r="A94" s="729" t="s">
        <v>576</v>
      </c>
      <c r="B94" s="730" t="s">
        <v>577</v>
      </c>
      <c r="C94" s="731" t="s">
        <v>586</v>
      </c>
      <c r="D94" s="732" t="s">
        <v>587</v>
      </c>
      <c r="E94" s="733">
        <v>50113001</v>
      </c>
      <c r="F94" s="732" t="s">
        <v>606</v>
      </c>
      <c r="G94" s="731" t="s">
        <v>607</v>
      </c>
      <c r="H94" s="731">
        <v>846338</v>
      </c>
      <c r="I94" s="731">
        <v>122685</v>
      </c>
      <c r="J94" s="731" t="s">
        <v>770</v>
      </c>
      <c r="K94" s="731" t="s">
        <v>771</v>
      </c>
      <c r="L94" s="734">
        <v>115.91000000000003</v>
      </c>
      <c r="M94" s="734">
        <v>1</v>
      </c>
      <c r="N94" s="735">
        <v>115.91000000000003</v>
      </c>
    </row>
    <row r="95" spans="1:14" ht="14.45" customHeight="1" x14ac:dyDescent="0.2">
      <c r="A95" s="729" t="s">
        <v>576</v>
      </c>
      <c r="B95" s="730" t="s">
        <v>577</v>
      </c>
      <c r="C95" s="731" t="s">
        <v>586</v>
      </c>
      <c r="D95" s="732" t="s">
        <v>587</v>
      </c>
      <c r="E95" s="733">
        <v>50113001</v>
      </c>
      <c r="F95" s="732" t="s">
        <v>606</v>
      </c>
      <c r="G95" s="731" t="s">
        <v>607</v>
      </c>
      <c r="H95" s="731">
        <v>207692</v>
      </c>
      <c r="I95" s="731">
        <v>207692</v>
      </c>
      <c r="J95" s="731" t="s">
        <v>772</v>
      </c>
      <c r="K95" s="731" t="s">
        <v>773</v>
      </c>
      <c r="L95" s="734">
        <v>40.19</v>
      </c>
      <c r="M95" s="734">
        <v>2</v>
      </c>
      <c r="N95" s="735">
        <v>80.38</v>
      </c>
    </row>
    <row r="96" spans="1:14" ht="14.45" customHeight="1" x14ac:dyDescent="0.2">
      <c r="A96" s="729" t="s">
        <v>576</v>
      </c>
      <c r="B96" s="730" t="s">
        <v>577</v>
      </c>
      <c r="C96" s="731" t="s">
        <v>586</v>
      </c>
      <c r="D96" s="732" t="s">
        <v>587</v>
      </c>
      <c r="E96" s="733">
        <v>50113001</v>
      </c>
      <c r="F96" s="732" t="s">
        <v>606</v>
      </c>
      <c r="G96" s="731" t="s">
        <v>607</v>
      </c>
      <c r="H96" s="731">
        <v>230817</v>
      </c>
      <c r="I96" s="731">
        <v>230817</v>
      </c>
      <c r="J96" s="731" t="s">
        <v>774</v>
      </c>
      <c r="K96" s="731" t="s">
        <v>775</v>
      </c>
      <c r="L96" s="734">
        <v>309.08000000000004</v>
      </c>
      <c r="M96" s="734">
        <v>2</v>
      </c>
      <c r="N96" s="735">
        <v>618.16000000000008</v>
      </c>
    </row>
    <row r="97" spans="1:14" ht="14.45" customHeight="1" x14ac:dyDescent="0.2">
      <c r="A97" s="729" t="s">
        <v>576</v>
      </c>
      <c r="B97" s="730" t="s">
        <v>577</v>
      </c>
      <c r="C97" s="731" t="s">
        <v>586</v>
      </c>
      <c r="D97" s="732" t="s">
        <v>587</v>
      </c>
      <c r="E97" s="733">
        <v>50113001</v>
      </c>
      <c r="F97" s="732" t="s">
        <v>606</v>
      </c>
      <c r="G97" s="731" t="s">
        <v>625</v>
      </c>
      <c r="H97" s="731">
        <v>211172</v>
      </c>
      <c r="I97" s="731">
        <v>211172</v>
      </c>
      <c r="J97" s="731" t="s">
        <v>776</v>
      </c>
      <c r="K97" s="731" t="s">
        <v>777</v>
      </c>
      <c r="L97" s="734">
        <v>1051.2899999999997</v>
      </c>
      <c r="M97" s="734">
        <v>2</v>
      </c>
      <c r="N97" s="735">
        <v>2102.5799999999995</v>
      </c>
    </row>
    <row r="98" spans="1:14" ht="14.45" customHeight="1" x14ac:dyDescent="0.2">
      <c r="A98" s="729" t="s">
        <v>576</v>
      </c>
      <c r="B98" s="730" t="s">
        <v>577</v>
      </c>
      <c r="C98" s="731" t="s">
        <v>586</v>
      </c>
      <c r="D98" s="732" t="s">
        <v>587</v>
      </c>
      <c r="E98" s="733">
        <v>50113001</v>
      </c>
      <c r="F98" s="732" t="s">
        <v>606</v>
      </c>
      <c r="G98" s="731" t="s">
        <v>607</v>
      </c>
      <c r="H98" s="731">
        <v>118305</v>
      </c>
      <c r="I98" s="731">
        <v>18305</v>
      </c>
      <c r="J98" s="731" t="s">
        <v>778</v>
      </c>
      <c r="K98" s="731" t="s">
        <v>779</v>
      </c>
      <c r="L98" s="734">
        <v>242</v>
      </c>
      <c r="M98" s="734">
        <v>1</v>
      </c>
      <c r="N98" s="735">
        <v>242</v>
      </c>
    </row>
    <row r="99" spans="1:14" ht="14.45" customHeight="1" x14ac:dyDescent="0.2">
      <c r="A99" s="729" t="s">
        <v>576</v>
      </c>
      <c r="B99" s="730" t="s">
        <v>577</v>
      </c>
      <c r="C99" s="731" t="s">
        <v>586</v>
      </c>
      <c r="D99" s="732" t="s">
        <v>587</v>
      </c>
      <c r="E99" s="733">
        <v>50113001</v>
      </c>
      <c r="F99" s="732" t="s">
        <v>606</v>
      </c>
      <c r="G99" s="731" t="s">
        <v>329</v>
      </c>
      <c r="H99" s="731">
        <v>172734</v>
      </c>
      <c r="I99" s="731">
        <v>172734</v>
      </c>
      <c r="J99" s="731" t="s">
        <v>780</v>
      </c>
      <c r="K99" s="731" t="s">
        <v>781</v>
      </c>
      <c r="L99" s="734">
        <v>59.539999999999992</v>
      </c>
      <c r="M99" s="734">
        <v>2</v>
      </c>
      <c r="N99" s="735">
        <v>119.07999999999998</v>
      </c>
    </row>
    <row r="100" spans="1:14" ht="14.45" customHeight="1" x14ac:dyDescent="0.2">
      <c r="A100" s="729" t="s">
        <v>576</v>
      </c>
      <c r="B100" s="730" t="s">
        <v>577</v>
      </c>
      <c r="C100" s="731" t="s">
        <v>586</v>
      </c>
      <c r="D100" s="732" t="s">
        <v>587</v>
      </c>
      <c r="E100" s="733">
        <v>50113001</v>
      </c>
      <c r="F100" s="732" t="s">
        <v>606</v>
      </c>
      <c r="G100" s="731" t="s">
        <v>607</v>
      </c>
      <c r="H100" s="731">
        <v>114957</v>
      </c>
      <c r="I100" s="731">
        <v>14957</v>
      </c>
      <c r="J100" s="731" t="s">
        <v>782</v>
      </c>
      <c r="K100" s="731" t="s">
        <v>783</v>
      </c>
      <c r="L100" s="734">
        <v>40.030000000000008</v>
      </c>
      <c r="M100" s="734">
        <v>7</v>
      </c>
      <c r="N100" s="735">
        <v>280.21000000000004</v>
      </c>
    </row>
    <row r="101" spans="1:14" ht="14.45" customHeight="1" x14ac:dyDescent="0.2">
      <c r="A101" s="729" t="s">
        <v>576</v>
      </c>
      <c r="B101" s="730" t="s">
        <v>577</v>
      </c>
      <c r="C101" s="731" t="s">
        <v>586</v>
      </c>
      <c r="D101" s="732" t="s">
        <v>587</v>
      </c>
      <c r="E101" s="733">
        <v>50113001</v>
      </c>
      <c r="F101" s="732" t="s">
        <v>606</v>
      </c>
      <c r="G101" s="731" t="s">
        <v>607</v>
      </c>
      <c r="H101" s="731">
        <v>114958</v>
      </c>
      <c r="I101" s="731">
        <v>14958</v>
      </c>
      <c r="J101" s="731" t="s">
        <v>784</v>
      </c>
      <c r="K101" s="731" t="s">
        <v>785</v>
      </c>
      <c r="L101" s="734">
        <v>32.85</v>
      </c>
      <c r="M101" s="734">
        <v>4</v>
      </c>
      <c r="N101" s="735">
        <v>131.4</v>
      </c>
    </row>
    <row r="102" spans="1:14" ht="14.45" customHeight="1" x14ac:dyDescent="0.2">
      <c r="A102" s="729" t="s">
        <v>576</v>
      </c>
      <c r="B102" s="730" t="s">
        <v>577</v>
      </c>
      <c r="C102" s="731" t="s">
        <v>586</v>
      </c>
      <c r="D102" s="732" t="s">
        <v>587</v>
      </c>
      <c r="E102" s="733">
        <v>50113001</v>
      </c>
      <c r="F102" s="732" t="s">
        <v>606</v>
      </c>
      <c r="G102" s="731" t="s">
        <v>607</v>
      </c>
      <c r="H102" s="731">
        <v>185256</v>
      </c>
      <c r="I102" s="731">
        <v>85256</v>
      </c>
      <c r="J102" s="731" t="s">
        <v>786</v>
      </c>
      <c r="K102" s="731" t="s">
        <v>787</v>
      </c>
      <c r="L102" s="734">
        <v>29.45</v>
      </c>
      <c r="M102" s="734">
        <v>1</v>
      </c>
      <c r="N102" s="735">
        <v>29.45</v>
      </c>
    </row>
    <row r="103" spans="1:14" ht="14.45" customHeight="1" x14ac:dyDescent="0.2">
      <c r="A103" s="729" t="s">
        <v>576</v>
      </c>
      <c r="B103" s="730" t="s">
        <v>577</v>
      </c>
      <c r="C103" s="731" t="s">
        <v>586</v>
      </c>
      <c r="D103" s="732" t="s">
        <v>587</v>
      </c>
      <c r="E103" s="733">
        <v>50113001</v>
      </c>
      <c r="F103" s="732" t="s">
        <v>606</v>
      </c>
      <c r="G103" s="731" t="s">
        <v>607</v>
      </c>
      <c r="H103" s="731">
        <v>845286</v>
      </c>
      <c r="I103" s="731">
        <v>114364</v>
      </c>
      <c r="J103" s="731" t="s">
        <v>788</v>
      </c>
      <c r="K103" s="731" t="s">
        <v>789</v>
      </c>
      <c r="L103" s="734">
        <v>125.30333333333334</v>
      </c>
      <c r="M103" s="734">
        <v>9</v>
      </c>
      <c r="N103" s="735">
        <v>1127.73</v>
      </c>
    </row>
    <row r="104" spans="1:14" ht="14.45" customHeight="1" x14ac:dyDescent="0.2">
      <c r="A104" s="729" t="s">
        <v>576</v>
      </c>
      <c r="B104" s="730" t="s">
        <v>577</v>
      </c>
      <c r="C104" s="731" t="s">
        <v>586</v>
      </c>
      <c r="D104" s="732" t="s">
        <v>587</v>
      </c>
      <c r="E104" s="733">
        <v>50113001</v>
      </c>
      <c r="F104" s="732" t="s">
        <v>606</v>
      </c>
      <c r="G104" s="731" t="s">
        <v>607</v>
      </c>
      <c r="H104" s="731">
        <v>208645</v>
      </c>
      <c r="I104" s="731">
        <v>208645</v>
      </c>
      <c r="J104" s="731" t="s">
        <v>790</v>
      </c>
      <c r="K104" s="731" t="s">
        <v>791</v>
      </c>
      <c r="L104" s="734">
        <v>76.200000000000031</v>
      </c>
      <c r="M104" s="734">
        <v>1</v>
      </c>
      <c r="N104" s="735">
        <v>76.200000000000031</v>
      </c>
    </row>
    <row r="105" spans="1:14" ht="14.45" customHeight="1" x14ac:dyDescent="0.2">
      <c r="A105" s="729" t="s">
        <v>576</v>
      </c>
      <c r="B105" s="730" t="s">
        <v>577</v>
      </c>
      <c r="C105" s="731" t="s">
        <v>586</v>
      </c>
      <c r="D105" s="732" t="s">
        <v>587</v>
      </c>
      <c r="E105" s="733">
        <v>50113001</v>
      </c>
      <c r="F105" s="732" t="s">
        <v>606</v>
      </c>
      <c r="G105" s="731" t="s">
        <v>625</v>
      </c>
      <c r="H105" s="731">
        <v>191922</v>
      </c>
      <c r="I105" s="731">
        <v>191922</v>
      </c>
      <c r="J105" s="731" t="s">
        <v>792</v>
      </c>
      <c r="K105" s="731" t="s">
        <v>793</v>
      </c>
      <c r="L105" s="734">
        <v>70.389999999999986</v>
      </c>
      <c r="M105" s="734">
        <v>1</v>
      </c>
      <c r="N105" s="735">
        <v>70.389999999999986</v>
      </c>
    </row>
    <row r="106" spans="1:14" ht="14.45" customHeight="1" x14ac:dyDescent="0.2">
      <c r="A106" s="729" t="s">
        <v>576</v>
      </c>
      <c r="B106" s="730" t="s">
        <v>577</v>
      </c>
      <c r="C106" s="731" t="s">
        <v>586</v>
      </c>
      <c r="D106" s="732" t="s">
        <v>587</v>
      </c>
      <c r="E106" s="733">
        <v>50113001</v>
      </c>
      <c r="F106" s="732" t="s">
        <v>606</v>
      </c>
      <c r="G106" s="731" t="s">
        <v>625</v>
      </c>
      <c r="H106" s="731">
        <v>158172</v>
      </c>
      <c r="I106" s="731">
        <v>58172</v>
      </c>
      <c r="J106" s="731" t="s">
        <v>794</v>
      </c>
      <c r="K106" s="731" t="s">
        <v>795</v>
      </c>
      <c r="L106" s="734">
        <v>251.45999999999998</v>
      </c>
      <c r="M106" s="734">
        <v>1</v>
      </c>
      <c r="N106" s="735">
        <v>251.45999999999998</v>
      </c>
    </row>
    <row r="107" spans="1:14" ht="14.45" customHeight="1" x14ac:dyDescent="0.2">
      <c r="A107" s="729" t="s">
        <v>576</v>
      </c>
      <c r="B107" s="730" t="s">
        <v>577</v>
      </c>
      <c r="C107" s="731" t="s">
        <v>586</v>
      </c>
      <c r="D107" s="732" t="s">
        <v>587</v>
      </c>
      <c r="E107" s="733">
        <v>50113001</v>
      </c>
      <c r="F107" s="732" t="s">
        <v>606</v>
      </c>
      <c r="G107" s="731" t="s">
        <v>607</v>
      </c>
      <c r="H107" s="731">
        <v>844145</v>
      </c>
      <c r="I107" s="731">
        <v>56350</v>
      </c>
      <c r="J107" s="731" t="s">
        <v>796</v>
      </c>
      <c r="K107" s="731" t="s">
        <v>797</v>
      </c>
      <c r="L107" s="734">
        <v>40.22999999999999</v>
      </c>
      <c r="M107" s="734">
        <v>1</v>
      </c>
      <c r="N107" s="735">
        <v>40.22999999999999</v>
      </c>
    </row>
    <row r="108" spans="1:14" ht="14.45" customHeight="1" x14ac:dyDescent="0.2">
      <c r="A108" s="729" t="s">
        <v>576</v>
      </c>
      <c r="B108" s="730" t="s">
        <v>577</v>
      </c>
      <c r="C108" s="731" t="s">
        <v>586</v>
      </c>
      <c r="D108" s="732" t="s">
        <v>587</v>
      </c>
      <c r="E108" s="733">
        <v>50113001</v>
      </c>
      <c r="F108" s="732" t="s">
        <v>606</v>
      </c>
      <c r="G108" s="731" t="s">
        <v>607</v>
      </c>
      <c r="H108" s="731">
        <v>844636</v>
      </c>
      <c r="I108" s="731">
        <v>27903</v>
      </c>
      <c r="J108" s="731" t="s">
        <v>798</v>
      </c>
      <c r="K108" s="731" t="s">
        <v>799</v>
      </c>
      <c r="L108" s="734">
        <v>338.22</v>
      </c>
      <c r="M108" s="734">
        <v>2</v>
      </c>
      <c r="N108" s="735">
        <v>676.44</v>
      </c>
    </row>
    <row r="109" spans="1:14" ht="14.45" customHeight="1" x14ac:dyDescent="0.2">
      <c r="A109" s="729" t="s">
        <v>576</v>
      </c>
      <c r="B109" s="730" t="s">
        <v>577</v>
      </c>
      <c r="C109" s="731" t="s">
        <v>586</v>
      </c>
      <c r="D109" s="732" t="s">
        <v>587</v>
      </c>
      <c r="E109" s="733">
        <v>50113001</v>
      </c>
      <c r="F109" s="732" t="s">
        <v>606</v>
      </c>
      <c r="G109" s="731" t="s">
        <v>607</v>
      </c>
      <c r="H109" s="731">
        <v>241249</v>
      </c>
      <c r="I109" s="731">
        <v>241249</v>
      </c>
      <c r="J109" s="731" t="s">
        <v>800</v>
      </c>
      <c r="K109" s="731" t="s">
        <v>801</v>
      </c>
      <c r="L109" s="734">
        <v>371.39</v>
      </c>
      <c r="M109" s="734">
        <v>2</v>
      </c>
      <c r="N109" s="735">
        <v>742.78</v>
      </c>
    </row>
    <row r="110" spans="1:14" ht="14.45" customHeight="1" x14ac:dyDescent="0.2">
      <c r="A110" s="729" t="s">
        <v>576</v>
      </c>
      <c r="B110" s="730" t="s">
        <v>577</v>
      </c>
      <c r="C110" s="731" t="s">
        <v>586</v>
      </c>
      <c r="D110" s="732" t="s">
        <v>587</v>
      </c>
      <c r="E110" s="733">
        <v>50113001</v>
      </c>
      <c r="F110" s="732" t="s">
        <v>606</v>
      </c>
      <c r="G110" s="731" t="s">
        <v>607</v>
      </c>
      <c r="H110" s="731">
        <v>241251</v>
      </c>
      <c r="I110" s="731">
        <v>241251</v>
      </c>
      <c r="J110" s="731" t="s">
        <v>800</v>
      </c>
      <c r="K110" s="731" t="s">
        <v>802</v>
      </c>
      <c r="L110" s="734">
        <v>1128.25</v>
      </c>
      <c r="M110" s="734">
        <v>1</v>
      </c>
      <c r="N110" s="735">
        <v>1128.25</v>
      </c>
    </row>
    <row r="111" spans="1:14" ht="14.45" customHeight="1" x14ac:dyDescent="0.2">
      <c r="A111" s="729" t="s">
        <v>576</v>
      </c>
      <c r="B111" s="730" t="s">
        <v>577</v>
      </c>
      <c r="C111" s="731" t="s">
        <v>586</v>
      </c>
      <c r="D111" s="732" t="s">
        <v>587</v>
      </c>
      <c r="E111" s="733">
        <v>50113001</v>
      </c>
      <c r="F111" s="732" t="s">
        <v>606</v>
      </c>
      <c r="G111" s="731" t="s">
        <v>607</v>
      </c>
      <c r="H111" s="731">
        <v>244980</v>
      </c>
      <c r="I111" s="731">
        <v>244980</v>
      </c>
      <c r="J111" s="731" t="s">
        <v>803</v>
      </c>
      <c r="K111" s="731" t="s">
        <v>804</v>
      </c>
      <c r="L111" s="734">
        <v>57.85</v>
      </c>
      <c r="M111" s="734">
        <v>1</v>
      </c>
      <c r="N111" s="735">
        <v>57.85</v>
      </c>
    </row>
    <row r="112" spans="1:14" ht="14.45" customHeight="1" x14ac:dyDescent="0.2">
      <c r="A112" s="729" t="s">
        <v>576</v>
      </c>
      <c r="B112" s="730" t="s">
        <v>577</v>
      </c>
      <c r="C112" s="731" t="s">
        <v>586</v>
      </c>
      <c r="D112" s="732" t="s">
        <v>587</v>
      </c>
      <c r="E112" s="733">
        <v>50113001</v>
      </c>
      <c r="F112" s="732" t="s">
        <v>606</v>
      </c>
      <c r="G112" s="731" t="s">
        <v>607</v>
      </c>
      <c r="H112" s="731">
        <v>100610</v>
      </c>
      <c r="I112" s="731">
        <v>610</v>
      </c>
      <c r="J112" s="731" t="s">
        <v>805</v>
      </c>
      <c r="K112" s="731" t="s">
        <v>806</v>
      </c>
      <c r="L112" s="734">
        <v>72.420000000000016</v>
      </c>
      <c r="M112" s="734">
        <v>1</v>
      </c>
      <c r="N112" s="735">
        <v>72.420000000000016</v>
      </c>
    </row>
    <row r="113" spans="1:14" ht="14.45" customHeight="1" x14ac:dyDescent="0.2">
      <c r="A113" s="729" t="s">
        <v>576</v>
      </c>
      <c r="B113" s="730" t="s">
        <v>577</v>
      </c>
      <c r="C113" s="731" t="s">
        <v>586</v>
      </c>
      <c r="D113" s="732" t="s">
        <v>587</v>
      </c>
      <c r="E113" s="733">
        <v>50113001</v>
      </c>
      <c r="F113" s="732" t="s">
        <v>606</v>
      </c>
      <c r="G113" s="731" t="s">
        <v>607</v>
      </c>
      <c r="H113" s="731">
        <v>848632</v>
      </c>
      <c r="I113" s="731">
        <v>125315</v>
      </c>
      <c r="J113" s="731" t="s">
        <v>807</v>
      </c>
      <c r="K113" s="731" t="s">
        <v>808</v>
      </c>
      <c r="L113" s="734">
        <v>58.149999999999991</v>
      </c>
      <c r="M113" s="734">
        <v>1</v>
      </c>
      <c r="N113" s="735">
        <v>58.149999999999991</v>
      </c>
    </row>
    <row r="114" spans="1:14" ht="14.45" customHeight="1" x14ac:dyDescent="0.2">
      <c r="A114" s="729" t="s">
        <v>576</v>
      </c>
      <c r="B114" s="730" t="s">
        <v>577</v>
      </c>
      <c r="C114" s="731" t="s">
        <v>586</v>
      </c>
      <c r="D114" s="732" t="s">
        <v>587</v>
      </c>
      <c r="E114" s="733">
        <v>50113001</v>
      </c>
      <c r="F114" s="732" t="s">
        <v>606</v>
      </c>
      <c r="G114" s="731" t="s">
        <v>607</v>
      </c>
      <c r="H114" s="731">
        <v>102429</v>
      </c>
      <c r="I114" s="731">
        <v>2429</v>
      </c>
      <c r="J114" s="731" t="s">
        <v>809</v>
      </c>
      <c r="K114" s="731" t="s">
        <v>810</v>
      </c>
      <c r="L114" s="734">
        <v>47.87</v>
      </c>
      <c r="M114" s="734">
        <v>2</v>
      </c>
      <c r="N114" s="735">
        <v>95.74</v>
      </c>
    </row>
    <row r="115" spans="1:14" ht="14.45" customHeight="1" x14ac:dyDescent="0.2">
      <c r="A115" s="729" t="s">
        <v>576</v>
      </c>
      <c r="B115" s="730" t="s">
        <v>577</v>
      </c>
      <c r="C115" s="731" t="s">
        <v>586</v>
      </c>
      <c r="D115" s="732" t="s">
        <v>587</v>
      </c>
      <c r="E115" s="733">
        <v>50113001</v>
      </c>
      <c r="F115" s="732" t="s">
        <v>606</v>
      </c>
      <c r="G115" s="731" t="s">
        <v>607</v>
      </c>
      <c r="H115" s="731">
        <v>101845</v>
      </c>
      <c r="I115" s="731">
        <v>1845</v>
      </c>
      <c r="J115" s="731" t="s">
        <v>809</v>
      </c>
      <c r="K115" s="731" t="s">
        <v>811</v>
      </c>
      <c r="L115" s="734">
        <v>75.019999999999968</v>
      </c>
      <c r="M115" s="734">
        <v>1</v>
      </c>
      <c r="N115" s="735">
        <v>75.019999999999968</v>
      </c>
    </row>
    <row r="116" spans="1:14" ht="14.45" customHeight="1" x14ac:dyDescent="0.2">
      <c r="A116" s="729" t="s">
        <v>576</v>
      </c>
      <c r="B116" s="730" t="s">
        <v>577</v>
      </c>
      <c r="C116" s="731" t="s">
        <v>586</v>
      </c>
      <c r="D116" s="732" t="s">
        <v>587</v>
      </c>
      <c r="E116" s="733">
        <v>50113001</v>
      </c>
      <c r="F116" s="732" t="s">
        <v>606</v>
      </c>
      <c r="G116" s="731" t="s">
        <v>607</v>
      </c>
      <c r="H116" s="731">
        <v>225171</v>
      </c>
      <c r="I116" s="731">
        <v>225171</v>
      </c>
      <c r="J116" s="731" t="s">
        <v>812</v>
      </c>
      <c r="K116" s="731" t="s">
        <v>813</v>
      </c>
      <c r="L116" s="734">
        <v>66.02000000000001</v>
      </c>
      <c r="M116" s="734">
        <v>1</v>
      </c>
      <c r="N116" s="735">
        <v>66.02000000000001</v>
      </c>
    </row>
    <row r="117" spans="1:14" ht="14.45" customHeight="1" x14ac:dyDescent="0.2">
      <c r="A117" s="729" t="s">
        <v>576</v>
      </c>
      <c r="B117" s="730" t="s">
        <v>577</v>
      </c>
      <c r="C117" s="731" t="s">
        <v>586</v>
      </c>
      <c r="D117" s="732" t="s">
        <v>587</v>
      </c>
      <c r="E117" s="733">
        <v>50113001</v>
      </c>
      <c r="F117" s="732" t="s">
        <v>606</v>
      </c>
      <c r="G117" s="731" t="s">
        <v>607</v>
      </c>
      <c r="H117" s="731">
        <v>225172</v>
      </c>
      <c r="I117" s="731">
        <v>225172</v>
      </c>
      <c r="J117" s="731" t="s">
        <v>812</v>
      </c>
      <c r="K117" s="731" t="s">
        <v>814</v>
      </c>
      <c r="L117" s="734">
        <v>55.85</v>
      </c>
      <c r="M117" s="734">
        <v>2</v>
      </c>
      <c r="N117" s="735">
        <v>111.7</v>
      </c>
    </row>
    <row r="118" spans="1:14" ht="14.45" customHeight="1" x14ac:dyDescent="0.2">
      <c r="A118" s="729" t="s">
        <v>576</v>
      </c>
      <c r="B118" s="730" t="s">
        <v>577</v>
      </c>
      <c r="C118" s="731" t="s">
        <v>586</v>
      </c>
      <c r="D118" s="732" t="s">
        <v>587</v>
      </c>
      <c r="E118" s="733">
        <v>50113001</v>
      </c>
      <c r="F118" s="732" t="s">
        <v>606</v>
      </c>
      <c r="G118" s="731" t="s">
        <v>625</v>
      </c>
      <c r="H118" s="731">
        <v>142755</v>
      </c>
      <c r="I118" s="731">
        <v>42755</v>
      </c>
      <c r="J118" s="731" t="s">
        <v>815</v>
      </c>
      <c r="K118" s="731" t="s">
        <v>816</v>
      </c>
      <c r="L118" s="734">
        <v>380.49</v>
      </c>
      <c r="M118" s="734">
        <v>1</v>
      </c>
      <c r="N118" s="735">
        <v>380.49</v>
      </c>
    </row>
    <row r="119" spans="1:14" ht="14.45" customHeight="1" x14ac:dyDescent="0.2">
      <c r="A119" s="729" t="s">
        <v>576</v>
      </c>
      <c r="B119" s="730" t="s">
        <v>577</v>
      </c>
      <c r="C119" s="731" t="s">
        <v>586</v>
      </c>
      <c r="D119" s="732" t="s">
        <v>587</v>
      </c>
      <c r="E119" s="733">
        <v>50113001</v>
      </c>
      <c r="F119" s="732" t="s">
        <v>606</v>
      </c>
      <c r="G119" s="731" t="s">
        <v>607</v>
      </c>
      <c r="H119" s="731">
        <v>849317</v>
      </c>
      <c r="I119" s="731">
        <v>109821</v>
      </c>
      <c r="J119" s="731" t="s">
        <v>817</v>
      </c>
      <c r="K119" s="731" t="s">
        <v>818</v>
      </c>
      <c r="L119" s="734">
        <v>124.82000000000001</v>
      </c>
      <c r="M119" s="734">
        <v>1</v>
      </c>
      <c r="N119" s="735">
        <v>124.82000000000001</v>
      </c>
    </row>
    <row r="120" spans="1:14" ht="14.45" customHeight="1" x14ac:dyDescent="0.2">
      <c r="A120" s="729" t="s">
        <v>576</v>
      </c>
      <c r="B120" s="730" t="s">
        <v>577</v>
      </c>
      <c r="C120" s="731" t="s">
        <v>586</v>
      </c>
      <c r="D120" s="732" t="s">
        <v>587</v>
      </c>
      <c r="E120" s="733">
        <v>50113001</v>
      </c>
      <c r="F120" s="732" t="s">
        <v>606</v>
      </c>
      <c r="G120" s="731" t="s">
        <v>607</v>
      </c>
      <c r="H120" s="731">
        <v>197864</v>
      </c>
      <c r="I120" s="731">
        <v>97864</v>
      </c>
      <c r="J120" s="731" t="s">
        <v>819</v>
      </c>
      <c r="K120" s="731" t="s">
        <v>820</v>
      </c>
      <c r="L120" s="734">
        <v>300.07999999999993</v>
      </c>
      <c r="M120" s="734">
        <v>1</v>
      </c>
      <c r="N120" s="735">
        <v>300.07999999999993</v>
      </c>
    </row>
    <row r="121" spans="1:14" ht="14.45" customHeight="1" x14ac:dyDescent="0.2">
      <c r="A121" s="729" t="s">
        <v>576</v>
      </c>
      <c r="B121" s="730" t="s">
        <v>577</v>
      </c>
      <c r="C121" s="731" t="s">
        <v>586</v>
      </c>
      <c r="D121" s="732" t="s">
        <v>587</v>
      </c>
      <c r="E121" s="733">
        <v>50113001</v>
      </c>
      <c r="F121" s="732" t="s">
        <v>606</v>
      </c>
      <c r="G121" s="731" t="s">
        <v>625</v>
      </c>
      <c r="H121" s="731">
        <v>237705</v>
      </c>
      <c r="I121" s="731">
        <v>237705</v>
      </c>
      <c r="J121" s="731" t="s">
        <v>821</v>
      </c>
      <c r="K121" s="731" t="s">
        <v>822</v>
      </c>
      <c r="L121" s="734">
        <v>81.099999999999994</v>
      </c>
      <c r="M121" s="734">
        <v>1</v>
      </c>
      <c r="N121" s="735">
        <v>81.099999999999994</v>
      </c>
    </row>
    <row r="122" spans="1:14" ht="14.45" customHeight="1" x14ac:dyDescent="0.2">
      <c r="A122" s="729" t="s">
        <v>576</v>
      </c>
      <c r="B122" s="730" t="s">
        <v>577</v>
      </c>
      <c r="C122" s="731" t="s">
        <v>586</v>
      </c>
      <c r="D122" s="732" t="s">
        <v>587</v>
      </c>
      <c r="E122" s="733">
        <v>50113001</v>
      </c>
      <c r="F122" s="732" t="s">
        <v>606</v>
      </c>
      <c r="G122" s="731" t="s">
        <v>625</v>
      </c>
      <c r="H122" s="731">
        <v>231956</v>
      </c>
      <c r="I122" s="731">
        <v>231956</v>
      </c>
      <c r="J122" s="731" t="s">
        <v>823</v>
      </c>
      <c r="K122" s="731" t="s">
        <v>824</v>
      </c>
      <c r="L122" s="734">
        <v>49.76</v>
      </c>
      <c r="M122" s="734">
        <v>2</v>
      </c>
      <c r="N122" s="735">
        <v>99.52</v>
      </c>
    </row>
    <row r="123" spans="1:14" ht="14.45" customHeight="1" x14ac:dyDescent="0.2">
      <c r="A123" s="729" t="s">
        <v>576</v>
      </c>
      <c r="B123" s="730" t="s">
        <v>577</v>
      </c>
      <c r="C123" s="731" t="s">
        <v>586</v>
      </c>
      <c r="D123" s="732" t="s">
        <v>587</v>
      </c>
      <c r="E123" s="733">
        <v>50113001</v>
      </c>
      <c r="F123" s="732" t="s">
        <v>606</v>
      </c>
      <c r="G123" s="731" t="s">
        <v>607</v>
      </c>
      <c r="H123" s="731">
        <v>100643</v>
      </c>
      <c r="I123" s="731">
        <v>643</v>
      </c>
      <c r="J123" s="731" t="s">
        <v>825</v>
      </c>
      <c r="K123" s="731" t="s">
        <v>826</v>
      </c>
      <c r="L123" s="734">
        <v>63.560000701705896</v>
      </c>
      <c r="M123" s="734">
        <v>1</v>
      </c>
      <c r="N123" s="735">
        <v>63.560000701705896</v>
      </c>
    </row>
    <row r="124" spans="1:14" ht="14.45" customHeight="1" x14ac:dyDescent="0.2">
      <c r="A124" s="729" t="s">
        <v>576</v>
      </c>
      <c r="B124" s="730" t="s">
        <v>577</v>
      </c>
      <c r="C124" s="731" t="s">
        <v>586</v>
      </c>
      <c r="D124" s="732" t="s">
        <v>587</v>
      </c>
      <c r="E124" s="733">
        <v>50113001</v>
      </c>
      <c r="F124" s="732" t="s">
        <v>606</v>
      </c>
      <c r="G124" s="731" t="s">
        <v>607</v>
      </c>
      <c r="H124" s="731">
        <v>148673</v>
      </c>
      <c r="I124" s="731">
        <v>148673</v>
      </c>
      <c r="J124" s="731" t="s">
        <v>827</v>
      </c>
      <c r="K124" s="731" t="s">
        <v>828</v>
      </c>
      <c r="L124" s="734">
        <v>146.12</v>
      </c>
      <c r="M124" s="734">
        <v>1</v>
      </c>
      <c r="N124" s="735">
        <v>146.12</v>
      </c>
    </row>
    <row r="125" spans="1:14" ht="14.45" customHeight="1" x14ac:dyDescent="0.2">
      <c r="A125" s="729" t="s">
        <v>576</v>
      </c>
      <c r="B125" s="730" t="s">
        <v>577</v>
      </c>
      <c r="C125" s="731" t="s">
        <v>586</v>
      </c>
      <c r="D125" s="732" t="s">
        <v>587</v>
      </c>
      <c r="E125" s="733">
        <v>50113001</v>
      </c>
      <c r="F125" s="732" t="s">
        <v>606</v>
      </c>
      <c r="G125" s="731" t="s">
        <v>625</v>
      </c>
      <c r="H125" s="731">
        <v>105496</v>
      </c>
      <c r="I125" s="731">
        <v>5496</v>
      </c>
      <c r="J125" s="731" t="s">
        <v>829</v>
      </c>
      <c r="K125" s="731" t="s">
        <v>830</v>
      </c>
      <c r="L125" s="734">
        <v>75.340000000000018</v>
      </c>
      <c r="M125" s="734">
        <v>1</v>
      </c>
      <c r="N125" s="735">
        <v>75.340000000000018</v>
      </c>
    </row>
    <row r="126" spans="1:14" ht="14.45" customHeight="1" x14ac:dyDescent="0.2">
      <c r="A126" s="729" t="s">
        <v>576</v>
      </c>
      <c r="B126" s="730" t="s">
        <v>577</v>
      </c>
      <c r="C126" s="731" t="s">
        <v>586</v>
      </c>
      <c r="D126" s="732" t="s">
        <v>587</v>
      </c>
      <c r="E126" s="733">
        <v>50113001</v>
      </c>
      <c r="F126" s="732" t="s">
        <v>606</v>
      </c>
      <c r="G126" s="731" t="s">
        <v>625</v>
      </c>
      <c r="H126" s="731">
        <v>153951</v>
      </c>
      <c r="I126" s="731">
        <v>53951</v>
      </c>
      <c r="J126" s="731" t="s">
        <v>831</v>
      </c>
      <c r="K126" s="731" t="s">
        <v>832</v>
      </c>
      <c r="L126" s="734">
        <v>183.29</v>
      </c>
      <c r="M126" s="734">
        <v>1</v>
      </c>
      <c r="N126" s="735">
        <v>183.29</v>
      </c>
    </row>
    <row r="127" spans="1:14" ht="14.45" customHeight="1" x14ac:dyDescent="0.2">
      <c r="A127" s="729" t="s">
        <v>576</v>
      </c>
      <c r="B127" s="730" t="s">
        <v>577</v>
      </c>
      <c r="C127" s="731" t="s">
        <v>586</v>
      </c>
      <c r="D127" s="732" t="s">
        <v>587</v>
      </c>
      <c r="E127" s="733">
        <v>50113001</v>
      </c>
      <c r="F127" s="732" t="s">
        <v>606</v>
      </c>
      <c r="G127" s="731" t="s">
        <v>625</v>
      </c>
      <c r="H127" s="731">
        <v>153950</v>
      </c>
      <c r="I127" s="731">
        <v>53950</v>
      </c>
      <c r="J127" s="731" t="s">
        <v>833</v>
      </c>
      <c r="K127" s="731" t="s">
        <v>834</v>
      </c>
      <c r="L127" s="734">
        <v>91.43</v>
      </c>
      <c r="M127" s="734">
        <v>2</v>
      </c>
      <c r="N127" s="735">
        <v>182.86</v>
      </c>
    </row>
    <row r="128" spans="1:14" ht="14.45" customHeight="1" x14ac:dyDescent="0.2">
      <c r="A128" s="729" t="s">
        <v>576</v>
      </c>
      <c r="B128" s="730" t="s">
        <v>577</v>
      </c>
      <c r="C128" s="731" t="s">
        <v>586</v>
      </c>
      <c r="D128" s="732" t="s">
        <v>587</v>
      </c>
      <c r="E128" s="733">
        <v>50113001</v>
      </c>
      <c r="F128" s="732" t="s">
        <v>606</v>
      </c>
      <c r="G128" s="731" t="s">
        <v>625</v>
      </c>
      <c r="H128" s="731">
        <v>233366</v>
      </c>
      <c r="I128" s="731">
        <v>233366</v>
      </c>
      <c r="J128" s="731" t="s">
        <v>835</v>
      </c>
      <c r="K128" s="731" t="s">
        <v>836</v>
      </c>
      <c r="L128" s="734">
        <v>45.49</v>
      </c>
      <c r="M128" s="734">
        <v>1</v>
      </c>
      <c r="N128" s="735">
        <v>45.49</v>
      </c>
    </row>
    <row r="129" spans="1:14" ht="14.45" customHeight="1" x14ac:dyDescent="0.2">
      <c r="A129" s="729" t="s">
        <v>576</v>
      </c>
      <c r="B129" s="730" t="s">
        <v>577</v>
      </c>
      <c r="C129" s="731" t="s">
        <v>586</v>
      </c>
      <c r="D129" s="732" t="s">
        <v>587</v>
      </c>
      <c r="E129" s="733">
        <v>50113001</v>
      </c>
      <c r="F129" s="732" t="s">
        <v>606</v>
      </c>
      <c r="G129" s="731" t="s">
        <v>625</v>
      </c>
      <c r="H129" s="731">
        <v>987698</v>
      </c>
      <c r="I129" s="731">
        <v>500873</v>
      </c>
      <c r="J129" s="731" t="s">
        <v>837</v>
      </c>
      <c r="K129" s="731" t="s">
        <v>838</v>
      </c>
      <c r="L129" s="734">
        <v>2183.8500000000004</v>
      </c>
      <c r="M129" s="734">
        <v>1</v>
      </c>
      <c r="N129" s="735">
        <v>2183.8500000000004</v>
      </c>
    </row>
    <row r="130" spans="1:14" ht="14.45" customHeight="1" x14ac:dyDescent="0.2">
      <c r="A130" s="729" t="s">
        <v>576</v>
      </c>
      <c r="B130" s="730" t="s">
        <v>577</v>
      </c>
      <c r="C130" s="731" t="s">
        <v>586</v>
      </c>
      <c r="D130" s="732" t="s">
        <v>587</v>
      </c>
      <c r="E130" s="733">
        <v>50113001</v>
      </c>
      <c r="F130" s="732" t="s">
        <v>606</v>
      </c>
      <c r="G130" s="731" t="s">
        <v>625</v>
      </c>
      <c r="H130" s="731">
        <v>988071</v>
      </c>
      <c r="I130" s="731">
        <v>500874</v>
      </c>
      <c r="J130" s="731" t="s">
        <v>839</v>
      </c>
      <c r="K130" s="731" t="s">
        <v>840</v>
      </c>
      <c r="L130" s="734">
        <v>2890.69</v>
      </c>
      <c r="M130" s="734">
        <v>1</v>
      </c>
      <c r="N130" s="735">
        <v>2890.69</v>
      </c>
    </row>
    <row r="131" spans="1:14" ht="14.45" customHeight="1" x14ac:dyDescent="0.2">
      <c r="A131" s="729" t="s">
        <v>576</v>
      </c>
      <c r="B131" s="730" t="s">
        <v>577</v>
      </c>
      <c r="C131" s="731" t="s">
        <v>586</v>
      </c>
      <c r="D131" s="732" t="s">
        <v>587</v>
      </c>
      <c r="E131" s="733">
        <v>50113006</v>
      </c>
      <c r="F131" s="732" t="s">
        <v>841</v>
      </c>
      <c r="G131" s="731" t="s">
        <v>625</v>
      </c>
      <c r="H131" s="731">
        <v>217109</v>
      </c>
      <c r="I131" s="731">
        <v>217109</v>
      </c>
      <c r="J131" s="731" t="s">
        <v>842</v>
      </c>
      <c r="K131" s="731" t="s">
        <v>843</v>
      </c>
      <c r="L131" s="734">
        <v>131.15000000000003</v>
      </c>
      <c r="M131" s="734">
        <v>1</v>
      </c>
      <c r="N131" s="735">
        <v>131.15000000000003</v>
      </c>
    </row>
    <row r="132" spans="1:14" ht="14.45" customHeight="1" x14ac:dyDescent="0.2">
      <c r="A132" s="729" t="s">
        <v>576</v>
      </c>
      <c r="B132" s="730" t="s">
        <v>577</v>
      </c>
      <c r="C132" s="731" t="s">
        <v>586</v>
      </c>
      <c r="D132" s="732" t="s">
        <v>587</v>
      </c>
      <c r="E132" s="733">
        <v>50113006</v>
      </c>
      <c r="F132" s="732" t="s">
        <v>841</v>
      </c>
      <c r="G132" s="731" t="s">
        <v>625</v>
      </c>
      <c r="H132" s="731">
        <v>33855</v>
      </c>
      <c r="I132" s="731">
        <v>33855</v>
      </c>
      <c r="J132" s="731" t="s">
        <v>844</v>
      </c>
      <c r="K132" s="731" t="s">
        <v>845</v>
      </c>
      <c r="L132" s="734">
        <v>181.21</v>
      </c>
      <c r="M132" s="734">
        <v>1</v>
      </c>
      <c r="N132" s="735">
        <v>181.21</v>
      </c>
    </row>
    <row r="133" spans="1:14" ht="14.45" customHeight="1" x14ac:dyDescent="0.2">
      <c r="A133" s="729" t="s">
        <v>576</v>
      </c>
      <c r="B133" s="730" t="s">
        <v>577</v>
      </c>
      <c r="C133" s="731" t="s">
        <v>586</v>
      </c>
      <c r="D133" s="732" t="s">
        <v>587</v>
      </c>
      <c r="E133" s="733">
        <v>50113006</v>
      </c>
      <c r="F133" s="732" t="s">
        <v>841</v>
      </c>
      <c r="G133" s="731" t="s">
        <v>625</v>
      </c>
      <c r="H133" s="731">
        <v>33851</v>
      </c>
      <c r="I133" s="731">
        <v>33851</v>
      </c>
      <c r="J133" s="731" t="s">
        <v>846</v>
      </c>
      <c r="K133" s="731" t="s">
        <v>843</v>
      </c>
      <c r="L133" s="734">
        <v>107.71</v>
      </c>
      <c r="M133" s="734">
        <v>1</v>
      </c>
      <c r="N133" s="735">
        <v>107.71</v>
      </c>
    </row>
    <row r="134" spans="1:14" ht="14.45" customHeight="1" x14ac:dyDescent="0.2">
      <c r="A134" s="729" t="s">
        <v>576</v>
      </c>
      <c r="B134" s="730" t="s">
        <v>577</v>
      </c>
      <c r="C134" s="731" t="s">
        <v>586</v>
      </c>
      <c r="D134" s="732" t="s">
        <v>587</v>
      </c>
      <c r="E134" s="733">
        <v>50113006</v>
      </c>
      <c r="F134" s="732" t="s">
        <v>841</v>
      </c>
      <c r="G134" s="731" t="s">
        <v>625</v>
      </c>
      <c r="H134" s="731">
        <v>33848</v>
      </c>
      <c r="I134" s="731">
        <v>33848</v>
      </c>
      <c r="J134" s="731" t="s">
        <v>847</v>
      </c>
      <c r="K134" s="731" t="s">
        <v>843</v>
      </c>
      <c r="L134" s="734">
        <v>125.35999999999999</v>
      </c>
      <c r="M134" s="734">
        <v>2</v>
      </c>
      <c r="N134" s="735">
        <v>250.71999999999997</v>
      </c>
    </row>
    <row r="135" spans="1:14" ht="14.45" customHeight="1" x14ac:dyDescent="0.2">
      <c r="A135" s="729" t="s">
        <v>576</v>
      </c>
      <c r="B135" s="730" t="s">
        <v>577</v>
      </c>
      <c r="C135" s="731" t="s">
        <v>586</v>
      </c>
      <c r="D135" s="732" t="s">
        <v>587</v>
      </c>
      <c r="E135" s="733">
        <v>50113006</v>
      </c>
      <c r="F135" s="732" t="s">
        <v>841</v>
      </c>
      <c r="G135" s="731" t="s">
        <v>625</v>
      </c>
      <c r="H135" s="731">
        <v>33847</v>
      </c>
      <c r="I135" s="731">
        <v>33847</v>
      </c>
      <c r="J135" s="731" t="s">
        <v>848</v>
      </c>
      <c r="K135" s="731" t="s">
        <v>843</v>
      </c>
      <c r="L135" s="734">
        <v>125.36</v>
      </c>
      <c r="M135" s="734">
        <v>1</v>
      </c>
      <c r="N135" s="735">
        <v>125.36</v>
      </c>
    </row>
    <row r="136" spans="1:14" ht="14.45" customHeight="1" x14ac:dyDescent="0.2">
      <c r="A136" s="729" t="s">
        <v>576</v>
      </c>
      <c r="B136" s="730" t="s">
        <v>577</v>
      </c>
      <c r="C136" s="731" t="s">
        <v>586</v>
      </c>
      <c r="D136" s="732" t="s">
        <v>587</v>
      </c>
      <c r="E136" s="733">
        <v>50113006</v>
      </c>
      <c r="F136" s="732" t="s">
        <v>841</v>
      </c>
      <c r="G136" s="731" t="s">
        <v>625</v>
      </c>
      <c r="H136" s="731">
        <v>133220</v>
      </c>
      <c r="I136" s="731">
        <v>33220</v>
      </c>
      <c r="J136" s="731" t="s">
        <v>849</v>
      </c>
      <c r="K136" s="731" t="s">
        <v>850</v>
      </c>
      <c r="L136" s="734">
        <v>194.86</v>
      </c>
      <c r="M136" s="734">
        <v>1</v>
      </c>
      <c r="N136" s="735">
        <v>194.86</v>
      </c>
    </row>
    <row r="137" spans="1:14" ht="14.45" customHeight="1" x14ac:dyDescent="0.2">
      <c r="A137" s="729" t="s">
        <v>576</v>
      </c>
      <c r="B137" s="730" t="s">
        <v>577</v>
      </c>
      <c r="C137" s="731" t="s">
        <v>586</v>
      </c>
      <c r="D137" s="732" t="s">
        <v>587</v>
      </c>
      <c r="E137" s="733">
        <v>50113013</v>
      </c>
      <c r="F137" s="732" t="s">
        <v>851</v>
      </c>
      <c r="G137" s="731" t="s">
        <v>625</v>
      </c>
      <c r="H137" s="731">
        <v>185525</v>
      </c>
      <c r="I137" s="731">
        <v>85525</v>
      </c>
      <c r="J137" s="731" t="s">
        <v>852</v>
      </c>
      <c r="K137" s="731" t="s">
        <v>853</v>
      </c>
      <c r="L137" s="734">
        <v>110.19000000000004</v>
      </c>
      <c r="M137" s="734">
        <v>1</v>
      </c>
      <c r="N137" s="735">
        <v>110.19000000000004</v>
      </c>
    </row>
    <row r="138" spans="1:14" ht="14.45" customHeight="1" x14ac:dyDescent="0.2">
      <c r="A138" s="729" t="s">
        <v>576</v>
      </c>
      <c r="B138" s="730" t="s">
        <v>577</v>
      </c>
      <c r="C138" s="731" t="s">
        <v>586</v>
      </c>
      <c r="D138" s="732" t="s">
        <v>587</v>
      </c>
      <c r="E138" s="733">
        <v>50113013</v>
      </c>
      <c r="F138" s="732" t="s">
        <v>851</v>
      </c>
      <c r="G138" s="731" t="s">
        <v>607</v>
      </c>
      <c r="H138" s="731">
        <v>203097</v>
      </c>
      <c r="I138" s="731">
        <v>203097</v>
      </c>
      <c r="J138" s="731" t="s">
        <v>854</v>
      </c>
      <c r="K138" s="731" t="s">
        <v>855</v>
      </c>
      <c r="L138" s="734">
        <v>167.33999999999997</v>
      </c>
      <c r="M138" s="734">
        <v>3</v>
      </c>
      <c r="N138" s="735">
        <v>502.01999999999992</v>
      </c>
    </row>
    <row r="139" spans="1:14" ht="14.45" customHeight="1" x14ac:dyDescent="0.2">
      <c r="A139" s="729" t="s">
        <v>576</v>
      </c>
      <c r="B139" s="730" t="s">
        <v>577</v>
      </c>
      <c r="C139" s="731" t="s">
        <v>586</v>
      </c>
      <c r="D139" s="732" t="s">
        <v>587</v>
      </c>
      <c r="E139" s="733">
        <v>50113013</v>
      </c>
      <c r="F139" s="732" t="s">
        <v>851</v>
      </c>
      <c r="G139" s="731" t="s">
        <v>625</v>
      </c>
      <c r="H139" s="731">
        <v>196039</v>
      </c>
      <c r="I139" s="731">
        <v>96039</v>
      </c>
      <c r="J139" s="731" t="s">
        <v>856</v>
      </c>
      <c r="K139" s="731" t="s">
        <v>857</v>
      </c>
      <c r="L139" s="734">
        <v>49.63</v>
      </c>
      <c r="M139" s="734">
        <v>2</v>
      </c>
      <c r="N139" s="735">
        <v>99.26</v>
      </c>
    </row>
    <row r="140" spans="1:14" ht="14.45" customHeight="1" x14ac:dyDescent="0.2">
      <c r="A140" s="729" t="s">
        <v>576</v>
      </c>
      <c r="B140" s="730" t="s">
        <v>577</v>
      </c>
      <c r="C140" s="731" t="s">
        <v>586</v>
      </c>
      <c r="D140" s="732" t="s">
        <v>587</v>
      </c>
      <c r="E140" s="733">
        <v>50113014</v>
      </c>
      <c r="F140" s="732" t="s">
        <v>858</v>
      </c>
      <c r="G140" s="731" t="s">
        <v>607</v>
      </c>
      <c r="H140" s="731">
        <v>208280</v>
      </c>
      <c r="I140" s="731">
        <v>208280</v>
      </c>
      <c r="J140" s="731" t="s">
        <v>859</v>
      </c>
      <c r="K140" s="731" t="s">
        <v>860</v>
      </c>
      <c r="L140" s="734">
        <v>101.32</v>
      </c>
      <c r="M140" s="734">
        <v>1</v>
      </c>
      <c r="N140" s="735">
        <v>101.32</v>
      </c>
    </row>
    <row r="141" spans="1:14" ht="14.45" customHeight="1" x14ac:dyDescent="0.2">
      <c r="A141" s="729" t="s">
        <v>576</v>
      </c>
      <c r="B141" s="730" t="s">
        <v>577</v>
      </c>
      <c r="C141" s="731" t="s">
        <v>589</v>
      </c>
      <c r="D141" s="732" t="s">
        <v>590</v>
      </c>
      <c r="E141" s="733">
        <v>50113001</v>
      </c>
      <c r="F141" s="732" t="s">
        <v>606</v>
      </c>
      <c r="G141" s="731" t="s">
        <v>607</v>
      </c>
      <c r="H141" s="731">
        <v>100362</v>
      </c>
      <c r="I141" s="731">
        <v>362</v>
      </c>
      <c r="J141" s="731" t="s">
        <v>612</v>
      </c>
      <c r="K141" s="731" t="s">
        <v>613</v>
      </c>
      <c r="L141" s="734">
        <v>72.86</v>
      </c>
      <c r="M141" s="734">
        <v>1</v>
      </c>
      <c r="N141" s="735">
        <v>72.86</v>
      </c>
    </row>
    <row r="142" spans="1:14" ht="14.45" customHeight="1" x14ac:dyDescent="0.2">
      <c r="A142" s="729" t="s">
        <v>576</v>
      </c>
      <c r="B142" s="730" t="s">
        <v>577</v>
      </c>
      <c r="C142" s="731" t="s">
        <v>589</v>
      </c>
      <c r="D142" s="732" t="s">
        <v>590</v>
      </c>
      <c r="E142" s="733">
        <v>50113001</v>
      </c>
      <c r="F142" s="732" t="s">
        <v>606</v>
      </c>
      <c r="G142" s="731" t="s">
        <v>607</v>
      </c>
      <c r="H142" s="731">
        <v>202701</v>
      </c>
      <c r="I142" s="731">
        <v>202701</v>
      </c>
      <c r="J142" s="731" t="s">
        <v>861</v>
      </c>
      <c r="K142" s="731" t="s">
        <v>862</v>
      </c>
      <c r="L142" s="734">
        <v>161.1</v>
      </c>
      <c r="M142" s="734">
        <v>3</v>
      </c>
      <c r="N142" s="735">
        <v>483.29999999999995</v>
      </c>
    </row>
    <row r="143" spans="1:14" ht="14.45" customHeight="1" x14ac:dyDescent="0.2">
      <c r="A143" s="729" t="s">
        <v>576</v>
      </c>
      <c r="B143" s="730" t="s">
        <v>577</v>
      </c>
      <c r="C143" s="731" t="s">
        <v>589</v>
      </c>
      <c r="D143" s="732" t="s">
        <v>590</v>
      </c>
      <c r="E143" s="733">
        <v>50113001</v>
      </c>
      <c r="F143" s="732" t="s">
        <v>606</v>
      </c>
      <c r="G143" s="731" t="s">
        <v>607</v>
      </c>
      <c r="H143" s="731">
        <v>116029</v>
      </c>
      <c r="I143" s="731">
        <v>16029</v>
      </c>
      <c r="J143" s="731" t="s">
        <v>863</v>
      </c>
      <c r="K143" s="731" t="s">
        <v>864</v>
      </c>
      <c r="L143" s="734">
        <v>40.5</v>
      </c>
      <c r="M143" s="734">
        <v>3</v>
      </c>
      <c r="N143" s="735">
        <v>121.5</v>
      </c>
    </row>
    <row r="144" spans="1:14" ht="14.45" customHeight="1" x14ac:dyDescent="0.2">
      <c r="A144" s="729" t="s">
        <v>576</v>
      </c>
      <c r="B144" s="730" t="s">
        <v>577</v>
      </c>
      <c r="C144" s="731" t="s">
        <v>589</v>
      </c>
      <c r="D144" s="732" t="s">
        <v>590</v>
      </c>
      <c r="E144" s="733">
        <v>50113001</v>
      </c>
      <c r="F144" s="732" t="s">
        <v>606</v>
      </c>
      <c r="G144" s="731" t="s">
        <v>607</v>
      </c>
      <c r="H144" s="731">
        <v>116028</v>
      </c>
      <c r="I144" s="731">
        <v>16028</v>
      </c>
      <c r="J144" s="731" t="s">
        <v>865</v>
      </c>
      <c r="K144" s="731" t="s">
        <v>866</v>
      </c>
      <c r="L144" s="734">
        <v>63.679999999999957</v>
      </c>
      <c r="M144" s="734">
        <v>1</v>
      </c>
      <c r="N144" s="735">
        <v>63.679999999999957</v>
      </c>
    </row>
    <row r="145" spans="1:14" ht="14.45" customHeight="1" x14ac:dyDescent="0.2">
      <c r="A145" s="729" t="s">
        <v>576</v>
      </c>
      <c r="B145" s="730" t="s">
        <v>577</v>
      </c>
      <c r="C145" s="731" t="s">
        <v>589</v>
      </c>
      <c r="D145" s="732" t="s">
        <v>590</v>
      </c>
      <c r="E145" s="733">
        <v>50113001</v>
      </c>
      <c r="F145" s="732" t="s">
        <v>606</v>
      </c>
      <c r="G145" s="731" t="s">
        <v>329</v>
      </c>
      <c r="H145" s="731">
        <v>105888</v>
      </c>
      <c r="I145" s="731">
        <v>105888</v>
      </c>
      <c r="J145" s="731" t="s">
        <v>867</v>
      </c>
      <c r="K145" s="731" t="s">
        <v>828</v>
      </c>
      <c r="L145" s="734">
        <v>98.15000000000002</v>
      </c>
      <c r="M145" s="734">
        <v>3</v>
      </c>
      <c r="N145" s="735">
        <v>294.45000000000005</v>
      </c>
    </row>
    <row r="146" spans="1:14" ht="14.45" customHeight="1" x14ac:dyDescent="0.2">
      <c r="A146" s="729" t="s">
        <v>576</v>
      </c>
      <c r="B146" s="730" t="s">
        <v>577</v>
      </c>
      <c r="C146" s="731" t="s">
        <v>589</v>
      </c>
      <c r="D146" s="732" t="s">
        <v>590</v>
      </c>
      <c r="E146" s="733">
        <v>50113001</v>
      </c>
      <c r="F146" s="732" t="s">
        <v>606</v>
      </c>
      <c r="G146" s="731" t="s">
        <v>607</v>
      </c>
      <c r="H146" s="731">
        <v>196303</v>
      </c>
      <c r="I146" s="731">
        <v>96303</v>
      </c>
      <c r="J146" s="731" t="s">
        <v>868</v>
      </c>
      <c r="K146" s="731" t="s">
        <v>869</v>
      </c>
      <c r="L146" s="734">
        <v>65.099999999999994</v>
      </c>
      <c r="M146" s="734">
        <v>1</v>
      </c>
      <c r="N146" s="735">
        <v>65.099999999999994</v>
      </c>
    </row>
    <row r="147" spans="1:14" ht="14.45" customHeight="1" x14ac:dyDescent="0.2">
      <c r="A147" s="729" t="s">
        <v>576</v>
      </c>
      <c r="B147" s="730" t="s">
        <v>577</v>
      </c>
      <c r="C147" s="731" t="s">
        <v>589</v>
      </c>
      <c r="D147" s="732" t="s">
        <v>590</v>
      </c>
      <c r="E147" s="733">
        <v>50113001</v>
      </c>
      <c r="F147" s="732" t="s">
        <v>606</v>
      </c>
      <c r="G147" s="731" t="s">
        <v>607</v>
      </c>
      <c r="H147" s="731">
        <v>185060</v>
      </c>
      <c r="I147" s="731">
        <v>85060</v>
      </c>
      <c r="J147" s="731" t="s">
        <v>870</v>
      </c>
      <c r="K147" s="731" t="s">
        <v>871</v>
      </c>
      <c r="L147" s="734">
        <v>66.109999999999971</v>
      </c>
      <c r="M147" s="734">
        <v>1</v>
      </c>
      <c r="N147" s="735">
        <v>66.109999999999971</v>
      </c>
    </row>
    <row r="148" spans="1:14" ht="14.45" customHeight="1" x14ac:dyDescent="0.2">
      <c r="A148" s="729" t="s">
        <v>576</v>
      </c>
      <c r="B148" s="730" t="s">
        <v>577</v>
      </c>
      <c r="C148" s="731" t="s">
        <v>589</v>
      </c>
      <c r="D148" s="732" t="s">
        <v>590</v>
      </c>
      <c r="E148" s="733">
        <v>50113001</v>
      </c>
      <c r="F148" s="732" t="s">
        <v>606</v>
      </c>
      <c r="G148" s="731" t="s">
        <v>607</v>
      </c>
      <c r="H148" s="731">
        <v>191730</v>
      </c>
      <c r="I148" s="731">
        <v>191730</v>
      </c>
      <c r="J148" s="731" t="s">
        <v>872</v>
      </c>
      <c r="K148" s="731" t="s">
        <v>873</v>
      </c>
      <c r="L148" s="734">
        <v>169.51</v>
      </c>
      <c r="M148" s="734">
        <v>1</v>
      </c>
      <c r="N148" s="735">
        <v>169.51</v>
      </c>
    </row>
    <row r="149" spans="1:14" ht="14.45" customHeight="1" x14ac:dyDescent="0.2">
      <c r="A149" s="729" t="s">
        <v>576</v>
      </c>
      <c r="B149" s="730" t="s">
        <v>577</v>
      </c>
      <c r="C149" s="731" t="s">
        <v>589</v>
      </c>
      <c r="D149" s="732" t="s">
        <v>590</v>
      </c>
      <c r="E149" s="733">
        <v>50113001</v>
      </c>
      <c r="F149" s="732" t="s">
        <v>606</v>
      </c>
      <c r="G149" s="731" t="s">
        <v>607</v>
      </c>
      <c r="H149" s="731">
        <v>194726</v>
      </c>
      <c r="I149" s="731">
        <v>194726</v>
      </c>
      <c r="J149" s="731" t="s">
        <v>628</v>
      </c>
      <c r="K149" s="731" t="s">
        <v>629</v>
      </c>
      <c r="L149" s="734">
        <v>567.4</v>
      </c>
      <c r="M149" s="734">
        <v>4</v>
      </c>
      <c r="N149" s="735">
        <v>2269.6</v>
      </c>
    </row>
    <row r="150" spans="1:14" ht="14.45" customHeight="1" x14ac:dyDescent="0.2">
      <c r="A150" s="729" t="s">
        <v>576</v>
      </c>
      <c r="B150" s="730" t="s">
        <v>577</v>
      </c>
      <c r="C150" s="731" t="s">
        <v>589</v>
      </c>
      <c r="D150" s="732" t="s">
        <v>590</v>
      </c>
      <c r="E150" s="733">
        <v>50113001</v>
      </c>
      <c r="F150" s="732" t="s">
        <v>606</v>
      </c>
      <c r="G150" s="731" t="s">
        <v>607</v>
      </c>
      <c r="H150" s="731">
        <v>194718</v>
      </c>
      <c r="I150" s="731">
        <v>194718</v>
      </c>
      <c r="J150" s="731" t="s">
        <v>874</v>
      </c>
      <c r="K150" s="731" t="s">
        <v>875</v>
      </c>
      <c r="L150" s="734">
        <v>273.25</v>
      </c>
      <c r="M150" s="734">
        <v>3</v>
      </c>
      <c r="N150" s="735">
        <v>819.75</v>
      </c>
    </row>
    <row r="151" spans="1:14" ht="14.45" customHeight="1" x14ac:dyDescent="0.2">
      <c r="A151" s="729" t="s">
        <v>576</v>
      </c>
      <c r="B151" s="730" t="s">
        <v>577</v>
      </c>
      <c r="C151" s="731" t="s">
        <v>589</v>
      </c>
      <c r="D151" s="732" t="s">
        <v>590</v>
      </c>
      <c r="E151" s="733">
        <v>50113001</v>
      </c>
      <c r="F151" s="732" t="s">
        <v>606</v>
      </c>
      <c r="G151" s="731" t="s">
        <v>607</v>
      </c>
      <c r="H151" s="731">
        <v>990585</v>
      </c>
      <c r="I151" s="731">
        <v>0</v>
      </c>
      <c r="J151" s="731" t="s">
        <v>634</v>
      </c>
      <c r="K151" s="731" t="s">
        <v>329</v>
      </c>
      <c r="L151" s="734">
        <v>52.925000000000011</v>
      </c>
      <c r="M151" s="734">
        <v>2</v>
      </c>
      <c r="N151" s="735">
        <v>105.85000000000002</v>
      </c>
    </row>
    <row r="152" spans="1:14" ht="14.45" customHeight="1" x14ac:dyDescent="0.2">
      <c r="A152" s="729" t="s">
        <v>576</v>
      </c>
      <c r="B152" s="730" t="s">
        <v>577</v>
      </c>
      <c r="C152" s="731" t="s">
        <v>589</v>
      </c>
      <c r="D152" s="732" t="s">
        <v>590</v>
      </c>
      <c r="E152" s="733">
        <v>50113001</v>
      </c>
      <c r="F152" s="732" t="s">
        <v>606</v>
      </c>
      <c r="G152" s="731" t="s">
        <v>607</v>
      </c>
      <c r="H152" s="731">
        <v>848477</v>
      </c>
      <c r="I152" s="731">
        <v>124346</v>
      </c>
      <c r="J152" s="731" t="s">
        <v>635</v>
      </c>
      <c r="K152" s="731" t="s">
        <v>876</v>
      </c>
      <c r="L152" s="734">
        <v>131.11999999999998</v>
      </c>
      <c r="M152" s="734">
        <v>1</v>
      </c>
      <c r="N152" s="735">
        <v>131.11999999999998</v>
      </c>
    </row>
    <row r="153" spans="1:14" ht="14.45" customHeight="1" x14ac:dyDescent="0.2">
      <c r="A153" s="729" t="s">
        <v>576</v>
      </c>
      <c r="B153" s="730" t="s">
        <v>577</v>
      </c>
      <c r="C153" s="731" t="s">
        <v>589</v>
      </c>
      <c r="D153" s="732" t="s">
        <v>590</v>
      </c>
      <c r="E153" s="733">
        <v>50113001</v>
      </c>
      <c r="F153" s="732" t="s">
        <v>606</v>
      </c>
      <c r="G153" s="731" t="s">
        <v>607</v>
      </c>
      <c r="H153" s="731">
        <v>845595</v>
      </c>
      <c r="I153" s="731">
        <v>29957</v>
      </c>
      <c r="J153" s="731" t="s">
        <v>877</v>
      </c>
      <c r="K153" s="731" t="s">
        <v>878</v>
      </c>
      <c r="L153" s="734">
        <v>392.21</v>
      </c>
      <c r="M153" s="734">
        <v>2</v>
      </c>
      <c r="N153" s="735">
        <v>784.42</v>
      </c>
    </row>
    <row r="154" spans="1:14" ht="14.45" customHeight="1" x14ac:dyDescent="0.2">
      <c r="A154" s="729" t="s">
        <v>576</v>
      </c>
      <c r="B154" s="730" t="s">
        <v>577</v>
      </c>
      <c r="C154" s="731" t="s">
        <v>589</v>
      </c>
      <c r="D154" s="732" t="s">
        <v>590</v>
      </c>
      <c r="E154" s="733">
        <v>50113001</v>
      </c>
      <c r="F154" s="732" t="s">
        <v>606</v>
      </c>
      <c r="G154" s="731" t="s">
        <v>607</v>
      </c>
      <c r="H154" s="731">
        <v>213255</v>
      </c>
      <c r="I154" s="731">
        <v>213255</v>
      </c>
      <c r="J154" s="731" t="s">
        <v>639</v>
      </c>
      <c r="K154" s="731" t="s">
        <v>640</v>
      </c>
      <c r="L154" s="734">
        <v>125.57</v>
      </c>
      <c r="M154" s="734">
        <v>2</v>
      </c>
      <c r="N154" s="735">
        <v>251.14</v>
      </c>
    </row>
    <row r="155" spans="1:14" ht="14.45" customHeight="1" x14ac:dyDescent="0.2">
      <c r="A155" s="729" t="s">
        <v>576</v>
      </c>
      <c r="B155" s="730" t="s">
        <v>577</v>
      </c>
      <c r="C155" s="731" t="s">
        <v>589</v>
      </c>
      <c r="D155" s="732" t="s">
        <v>590</v>
      </c>
      <c r="E155" s="733">
        <v>50113001</v>
      </c>
      <c r="F155" s="732" t="s">
        <v>606</v>
      </c>
      <c r="G155" s="731" t="s">
        <v>607</v>
      </c>
      <c r="H155" s="731">
        <v>114075</v>
      </c>
      <c r="I155" s="731">
        <v>14075</v>
      </c>
      <c r="J155" s="731" t="s">
        <v>879</v>
      </c>
      <c r="K155" s="731" t="s">
        <v>880</v>
      </c>
      <c r="L155" s="734">
        <v>294.61</v>
      </c>
      <c r="M155" s="734">
        <v>1</v>
      </c>
      <c r="N155" s="735">
        <v>294.61</v>
      </c>
    </row>
    <row r="156" spans="1:14" ht="14.45" customHeight="1" x14ac:dyDescent="0.2">
      <c r="A156" s="729" t="s">
        <v>576</v>
      </c>
      <c r="B156" s="730" t="s">
        <v>577</v>
      </c>
      <c r="C156" s="731" t="s">
        <v>589</v>
      </c>
      <c r="D156" s="732" t="s">
        <v>590</v>
      </c>
      <c r="E156" s="733">
        <v>50113001</v>
      </c>
      <c r="F156" s="732" t="s">
        <v>606</v>
      </c>
      <c r="G156" s="731" t="s">
        <v>607</v>
      </c>
      <c r="H156" s="731">
        <v>201992</v>
      </c>
      <c r="I156" s="731">
        <v>201992</v>
      </c>
      <c r="J156" s="731" t="s">
        <v>879</v>
      </c>
      <c r="K156" s="731" t="s">
        <v>881</v>
      </c>
      <c r="L156" s="734">
        <v>552.80999999999995</v>
      </c>
      <c r="M156" s="734">
        <v>2</v>
      </c>
      <c r="N156" s="735">
        <v>1105.6199999999999</v>
      </c>
    </row>
    <row r="157" spans="1:14" ht="14.45" customHeight="1" x14ac:dyDescent="0.2">
      <c r="A157" s="729" t="s">
        <v>576</v>
      </c>
      <c r="B157" s="730" t="s">
        <v>577</v>
      </c>
      <c r="C157" s="731" t="s">
        <v>589</v>
      </c>
      <c r="D157" s="732" t="s">
        <v>590</v>
      </c>
      <c r="E157" s="733">
        <v>50113001</v>
      </c>
      <c r="F157" s="732" t="s">
        <v>606</v>
      </c>
      <c r="G157" s="731" t="s">
        <v>607</v>
      </c>
      <c r="H157" s="731">
        <v>230423</v>
      </c>
      <c r="I157" s="731">
        <v>230423</v>
      </c>
      <c r="J157" s="731" t="s">
        <v>647</v>
      </c>
      <c r="K157" s="731" t="s">
        <v>648</v>
      </c>
      <c r="L157" s="734">
        <v>39.51</v>
      </c>
      <c r="M157" s="734">
        <v>1</v>
      </c>
      <c r="N157" s="735">
        <v>39.51</v>
      </c>
    </row>
    <row r="158" spans="1:14" ht="14.45" customHeight="1" x14ac:dyDescent="0.2">
      <c r="A158" s="729" t="s">
        <v>576</v>
      </c>
      <c r="B158" s="730" t="s">
        <v>577</v>
      </c>
      <c r="C158" s="731" t="s">
        <v>589</v>
      </c>
      <c r="D158" s="732" t="s">
        <v>590</v>
      </c>
      <c r="E158" s="733">
        <v>50113001</v>
      </c>
      <c r="F158" s="732" t="s">
        <v>606</v>
      </c>
      <c r="G158" s="731" t="s">
        <v>607</v>
      </c>
      <c r="H158" s="731">
        <v>230421</v>
      </c>
      <c r="I158" s="731">
        <v>230421</v>
      </c>
      <c r="J158" s="731" t="s">
        <v>647</v>
      </c>
      <c r="K158" s="731" t="s">
        <v>649</v>
      </c>
      <c r="L158" s="734">
        <v>76.329999999999984</v>
      </c>
      <c r="M158" s="734">
        <v>1</v>
      </c>
      <c r="N158" s="735">
        <v>76.329999999999984</v>
      </c>
    </row>
    <row r="159" spans="1:14" ht="14.45" customHeight="1" x14ac:dyDescent="0.2">
      <c r="A159" s="729" t="s">
        <v>576</v>
      </c>
      <c r="B159" s="730" t="s">
        <v>577</v>
      </c>
      <c r="C159" s="731" t="s">
        <v>589</v>
      </c>
      <c r="D159" s="732" t="s">
        <v>590</v>
      </c>
      <c r="E159" s="733">
        <v>50113001</v>
      </c>
      <c r="F159" s="732" t="s">
        <v>606</v>
      </c>
      <c r="G159" s="731" t="s">
        <v>607</v>
      </c>
      <c r="H159" s="731">
        <v>185656</v>
      </c>
      <c r="I159" s="731">
        <v>85656</v>
      </c>
      <c r="J159" s="731" t="s">
        <v>882</v>
      </c>
      <c r="K159" s="731" t="s">
        <v>795</v>
      </c>
      <c r="L159" s="734">
        <v>69.22</v>
      </c>
      <c r="M159" s="734">
        <v>1</v>
      </c>
      <c r="N159" s="735">
        <v>69.22</v>
      </c>
    </row>
    <row r="160" spans="1:14" ht="14.45" customHeight="1" x14ac:dyDescent="0.2">
      <c r="A160" s="729" t="s">
        <v>576</v>
      </c>
      <c r="B160" s="730" t="s">
        <v>577</v>
      </c>
      <c r="C160" s="731" t="s">
        <v>589</v>
      </c>
      <c r="D160" s="732" t="s">
        <v>590</v>
      </c>
      <c r="E160" s="733">
        <v>50113001</v>
      </c>
      <c r="F160" s="732" t="s">
        <v>606</v>
      </c>
      <c r="G160" s="731" t="s">
        <v>607</v>
      </c>
      <c r="H160" s="731">
        <v>207889</v>
      </c>
      <c r="I160" s="731">
        <v>207889</v>
      </c>
      <c r="J160" s="731" t="s">
        <v>883</v>
      </c>
      <c r="K160" s="731" t="s">
        <v>884</v>
      </c>
      <c r="L160" s="734">
        <v>97.429999999999993</v>
      </c>
      <c r="M160" s="734">
        <v>3</v>
      </c>
      <c r="N160" s="735">
        <v>292.28999999999996</v>
      </c>
    </row>
    <row r="161" spans="1:14" ht="14.45" customHeight="1" x14ac:dyDescent="0.2">
      <c r="A161" s="729" t="s">
        <v>576</v>
      </c>
      <c r="B161" s="730" t="s">
        <v>577</v>
      </c>
      <c r="C161" s="731" t="s">
        <v>589</v>
      </c>
      <c r="D161" s="732" t="s">
        <v>590</v>
      </c>
      <c r="E161" s="733">
        <v>50113001</v>
      </c>
      <c r="F161" s="732" t="s">
        <v>606</v>
      </c>
      <c r="G161" s="731" t="s">
        <v>607</v>
      </c>
      <c r="H161" s="731">
        <v>239534</v>
      </c>
      <c r="I161" s="731">
        <v>239534</v>
      </c>
      <c r="J161" s="731" t="s">
        <v>885</v>
      </c>
      <c r="K161" s="731" t="s">
        <v>886</v>
      </c>
      <c r="L161" s="734">
        <v>293.83500000000004</v>
      </c>
      <c r="M161" s="734">
        <v>2</v>
      </c>
      <c r="N161" s="735">
        <v>587.67000000000007</v>
      </c>
    </row>
    <row r="162" spans="1:14" ht="14.45" customHeight="1" x14ac:dyDescent="0.2">
      <c r="A162" s="729" t="s">
        <v>576</v>
      </c>
      <c r="B162" s="730" t="s">
        <v>577</v>
      </c>
      <c r="C162" s="731" t="s">
        <v>589</v>
      </c>
      <c r="D162" s="732" t="s">
        <v>590</v>
      </c>
      <c r="E162" s="733">
        <v>50113001</v>
      </c>
      <c r="F162" s="732" t="s">
        <v>606</v>
      </c>
      <c r="G162" s="731" t="s">
        <v>625</v>
      </c>
      <c r="H162" s="731">
        <v>243140</v>
      </c>
      <c r="I162" s="731">
        <v>243140</v>
      </c>
      <c r="J162" s="731" t="s">
        <v>656</v>
      </c>
      <c r="K162" s="731" t="s">
        <v>657</v>
      </c>
      <c r="L162" s="734">
        <v>94.159999999999982</v>
      </c>
      <c r="M162" s="734">
        <v>1</v>
      </c>
      <c r="N162" s="735">
        <v>94.159999999999982</v>
      </c>
    </row>
    <row r="163" spans="1:14" ht="14.45" customHeight="1" x14ac:dyDescent="0.2">
      <c r="A163" s="729" t="s">
        <v>576</v>
      </c>
      <c r="B163" s="730" t="s">
        <v>577</v>
      </c>
      <c r="C163" s="731" t="s">
        <v>589</v>
      </c>
      <c r="D163" s="732" t="s">
        <v>590</v>
      </c>
      <c r="E163" s="733">
        <v>50113001</v>
      </c>
      <c r="F163" s="732" t="s">
        <v>606</v>
      </c>
      <c r="G163" s="731" t="s">
        <v>607</v>
      </c>
      <c r="H163" s="731">
        <v>214598</v>
      </c>
      <c r="I163" s="731">
        <v>214598</v>
      </c>
      <c r="J163" s="731" t="s">
        <v>887</v>
      </c>
      <c r="K163" s="731" t="s">
        <v>888</v>
      </c>
      <c r="L163" s="734">
        <v>181.79999999999998</v>
      </c>
      <c r="M163" s="734">
        <v>1</v>
      </c>
      <c r="N163" s="735">
        <v>181.79999999999998</v>
      </c>
    </row>
    <row r="164" spans="1:14" ht="14.45" customHeight="1" x14ac:dyDescent="0.2">
      <c r="A164" s="729" t="s">
        <v>576</v>
      </c>
      <c r="B164" s="730" t="s">
        <v>577</v>
      </c>
      <c r="C164" s="731" t="s">
        <v>589</v>
      </c>
      <c r="D164" s="732" t="s">
        <v>590</v>
      </c>
      <c r="E164" s="733">
        <v>50113001</v>
      </c>
      <c r="F164" s="732" t="s">
        <v>606</v>
      </c>
      <c r="G164" s="731" t="s">
        <v>607</v>
      </c>
      <c r="H164" s="731">
        <v>185266</v>
      </c>
      <c r="I164" s="731">
        <v>185266</v>
      </c>
      <c r="J164" s="731" t="s">
        <v>660</v>
      </c>
      <c r="K164" s="731" t="s">
        <v>661</v>
      </c>
      <c r="L164" s="734">
        <v>170.95</v>
      </c>
      <c r="M164" s="734">
        <v>1</v>
      </c>
      <c r="N164" s="735">
        <v>170.95</v>
      </c>
    </row>
    <row r="165" spans="1:14" ht="14.45" customHeight="1" x14ac:dyDescent="0.2">
      <c r="A165" s="729" t="s">
        <v>576</v>
      </c>
      <c r="B165" s="730" t="s">
        <v>577</v>
      </c>
      <c r="C165" s="731" t="s">
        <v>589</v>
      </c>
      <c r="D165" s="732" t="s">
        <v>590</v>
      </c>
      <c r="E165" s="733">
        <v>50113001</v>
      </c>
      <c r="F165" s="732" t="s">
        <v>606</v>
      </c>
      <c r="G165" s="731" t="s">
        <v>607</v>
      </c>
      <c r="H165" s="731">
        <v>125366</v>
      </c>
      <c r="I165" s="731">
        <v>25366</v>
      </c>
      <c r="J165" s="731" t="s">
        <v>675</v>
      </c>
      <c r="K165" s="731" t="s">
        <v>676</v>
      </c>
      <c r="L165" s="734">
        <v>65.14</v>
      </c>
      <c r="M165" s="734">
        <v>2</v>
      </c>
      <c r="N165" s="735">
        <v>130.28</v>
      </c>
    </row>
    <row r="166" spans="1:14" ht="14.45" customHeight="1" x14ac:dyDescent="0.2">
      <c r="A166" s="729" t="s">
        <v>576</v>
      </c>
      <c r="B166" s="730" t="s">
        <v>577</v>
      </c>
      <c r="C166" s="731" t="s">
        <v>589</v>
      </c>
      <c r="D166" s="732" t="s">
        <v>590</v>
      </c>
      <c r="E166" s="733">
        <v>50113001</v>
      </c>
      <c r="F166" s="732" t="s">
        <v>606</v>
      </c>
      <c r="G166" s="731" t="s">
        <v>607</v>
      </c>
      <c r="H166" s="731">
        <v>176205</v>
      </c>
      <c r="I166" s="731">
        <v>180825</v>
      </c>
      <c r="J166" s="731" t="s">
        <v>889</v>
      </c>
      <c r="K166" s="731" t="s">
        <v>890</v>
      </c>
      <c r="L166" s="734">
        <v>104.63999999999999</v>
      </c>
      <c r="M166" s="734">
        <v>1</v>
      </c>
      <c r="N166" s="735">
        <v>104.63999999999999</v>
      </c>
    </row>
    <row r="167" spans="1:14" ht="14.45" customHeight="1" x14ac:dyDescent="0.2">
      <c r="A167" s="729" t="s">
        <v>576</v>
      </c>
      <c r="B167" s="730" t="s">
        <v>577</v>
      </c>
      <c r="C167" s="731" t="s">
        <v>589</v>
      </c>
      <c r="D167" s="732" t="s">
        <v>590</v>
      </c>
      <c r="E167" s="733">
        <v>50113001</v>
      </c>
      <c r="F167" s="732" t="s">
        <v>606</v>
      </c>
      <c r="G167" s="731" t="s">
        <v>607</v>
      </c>
      <c r="H167" s="731">
        <v>229133</v>
      </c>
      <c r="I167" s="731">
        <v>229133</v>
      </c>
      <c r="J167" s="731" t="s">
        <v>891</v>
      </c>
      <c r="K167" s="731" t="s">
        <v>892</v>
      </c>
      <c r="L167" s="734">
        <v>83.570000000000007</v>
      </c>
      <c r="M167" s="734">
        <v>1</v>
      </c>
      <c r="N167" s="735">
        <v>83.570000000000007</v>
      </c>
    </row>
    <row r="168" spans="1:14" ht="14.45" customHeight="1" x14ac:dyDescent="0.2">
      <c r="A168" s="729" t="s">
        <v>576</v>
      </c>
      <c r="B168" s="730" t="s">
        <v>577</v>
      </c>
      <c r="C168" s="731" t="s">
        <v>589</v>
      </c>
      <c r="D168" s="732" t="s">
        <v>590</v>
      </c>
      <c r="E168" s="733">
        <v>50113001</v>
      </c>
      <c r="F168" s="732" t="s">
        <v>606</v>
      </c>
      <c r="G168" s="731" t="s">
        <v>607</v>
      </c>
      <c r="H168" s="731">
        <v>241992</v>
      </c>
      <c r="I168" s="731">
        <v>241992</v>
      </c>
      <c r="J168" s="731" t="s">
        <v>893</v>
      </c>
      <c r="K168" s="731" t="s">
        <v>894</v>
      </c>
      <c r="L168" s="734">
        <v>61.630000000000038</v>
      </c>
      <c r="M168" s="734">
        <v>1</v>
      </c>
      <c r="N168" s="735">
        <v>61.630000000000038</v>
      </c>
    </row>
    <row r="169" spans="1:14" ht="14.45" customHeight="1" x14ac:dyDescent="0.2">
      <c r="A169" s="729" t="s">
        <v>576</v>
      </c>
      <c r="B169" s="730" t="s">
        <v>577</v>
      </c>
      <c r="C169" s="731" t="s">
        <v>589</v>
      </c>
      <c r="D169" s="732" t="s">
        <v>590</v>
      </c>
      <c r="E169" s="733">
        <v>50113001</v>
      </c>
      <c r="F169" s="732" t="s">
        <v>606</v>
      </c>
      <c r="G169" s="731" t="s">
        <v>607</v>
      </c>
      <c r="H169" s="731">
        <v>193723</v>
      </c>
      <c r="I169" s="731">
        <v>93723</v>
      </c>
      <c r="J169" s="731" t="s">
        <v>895</v>
      </c>
      <c r="K169" s="731" t="s">
        <v>896</v>
      </c>
      <c r="L169" s="734">
        <v>40.229999999999997</v>
      </c>
      <c r="M169" s="734">
        <v>1</v>
      </c>
      <c r="N169" s="735">
        <v>40.229999999999997</v>
      </c>
    </row>
    <row r="170" spans="1:14" ht="14.45" customHeight="1" x14ac:dyDescent="0.2">
      <c r="A170" s="729" t="s">
        <v>576</v>
      </c>
      <c r="B170" s="730" t="s">
        <v>577</v>
      </c>
      <c r="C170" s="731" t="s">
        <v>589</v>
      </c>
      <c r="D170" s="732" t="s">
        <v>590</v>
      </c>
      <c r="E170" s="733">
        <v>50113001</v>
      </c>
      <c r="F170" s="732" t="s">
        <v>606</v>
      </c>
      <c r="G170" s="731" t="s">
        <v>607</v>
      </c>
      <c r="H170" s="731">
        <v>233480</v>
      </c>
      <c r="I170" s="731">
        <v>233480</v>
      </c>
      <c r="J170" s="731" t="s">
        <v>897</v>
      </c>
      <c r="K170" s="731" t="s">
        <v>898</v>
      </c>
      <c r="L170" s="734">
        <v>56.58</v>
      </c>
      <c r="M170" s="734">
        <v>2</v>
      </c>
      <c r="N170" s="735">
        <v>113.16</v>
      </c>
    </row>
    <row r="171" spans="1:14" ht="14.45" customHeight="1" x14ac:dyDescent="0.2">
      <c r="A171" s="729" t="s">
        <v>576</v>
      </c>
      <c r="B171" s="730" t="s">
        <v>577</v>
      </c>
      <c r="C171" s="731" t="s">
        <v>589</v>
      </c>
      <c r="D171" s="732" t="s">
        <v>590</v>
      </c>
      <c r="E171" s="733">
        <v>50113001</v>
      </c>
      <c r="F171" s="732" t="s">
        <v>606</v>
      </c>
      <c r="G171" s="731" t="s">
        <v>607</v>
      </c>
      <c r="H171" s="731">
        <v>243046</v>
      </c>
      <c r="I171" s="731">
        <v>243046</v>
      </c>
      <c r="J171" s="731" t="s">
        <v>899</v>
      </c>
      <c r="K171" s="731" t="s">
        <v>900</v>
      </c>
      <c r="L171" s="734">
        <v>74.290000000000006</v>
      </c>
      <c r="M171" s="734">
        <v>1</v>
      </c>
      <c r="N171" s="735">
        <v>74.290000000000006</v>
      </c>
    </row>
    <row r="172" spans="1:14" ht="14.45" customHeight="1" x14ac:dyDescent="0.2">
      <c r="A172" s="729" t="s">
        <v>576</v>
      </c>
      <c r="B172" s="730" t="s">
        <v>577</v>
      </c>
      <c r="C172" s="731" t="s">
        <v>589</v>
      </c>
      <c r="D172" s="732" t="s">
        <v>590</v>
      </c>
      <c r="E172" s="733">
        <v>50113001</v>
      </c>
      <c r="F172" s="732" t="s">
        <v>606</v>
      </c>
      <c r="G172" s="731" t="s">
        <v>625</v>
      </c>
      <c r="H172" s="731">
        <v>178675</v>
      </c>
      <c r="I172" s="731">
        <v>178675</v>
      </c>
      <c r="J172" s="731" t="s">
        <v>901</v>
      </c>
      <c r="K172" s="731" t="s">
        <v>902</v>
      </c>
      <c r="L172" s="734">
        <v>131.13999999999996</v>
      </c>
      <c r="M172" s="734">
        <v>1</v>
      </c>
      <c r="N172" s="735">
        <v>131.13999999999996</v>
      </c>
    </row>
    <row r="173" spans="1:14" ht="14.45" customHeight="1" x14ac:dyDescent="0.2">
      <c r="A173" s="729" t="s">
        <v>576</v>
      </c>
      <c r="B173" s="730" t="s">
        <v>577</v>
      </c>
      <c r="C173" s="731" t="s">
        <v>589</v>
      </c>
      <c r="D173" s="732" t="s">
        <v>590</v>
      </c>
      <c r="E173" s="733">
        <v>50113001</v>
      </c>
      <c r="F173" s="732" t="s">
        <v>606</v>
      </c>
      <c r="G173" s="731" t="s">
        <v>607</v>
      </c>
      <c r="H173" s="731">
        <v>845697</v>
      </c>
      <c r="I173" s="731">
        <v>200935</v>
      </c>
      <c r="J173" s="731" t="s">
        <v>697</v>
      </c>
      <c r="K173" s="731" t="s">
        <v>698</v>
      </c>
      <c r="L173" s="734">
        <v>44.789999999999992</v>
      </c>
      <c r="M173" s="734">
        <v>1</v>
      </c>
      <c r="N173" s="735">
        <v>44.789999999999992</v>
      </c>
    </row>
    <row r="174" spans="1:14" ht="14.45" customHeight="1" x14ac:dyDescent="0.2">
      <c r="A174" s="729" t="s">
        <v>576</v>
      </c>
      <c r="B174" s="730" t="s">
        <v>577</v>
      </c>
      <c r="C174" s="731" t="s">
        <v>589</v>
      </c>
      <c r="D174" s="732" t="s">
        <v>590</v>
      </c>
      <c r="E174" s="733">
        <v>50113001</v>
      </c>
      <c r="F174" s="732" t="s">
        <v>606</v>
      </c>
      <c r="G174" s="731" t="s">
        <v>607</v>
      </c>
      <c r="H174" s="731">
        <v>921184</v>
      </c>
      <c r="I174" s="731">
        <v>0</v>
      </c>
      <c r="J174" s="731" t="s">
        <v>903</v>
      </c>
      <c r="K174" s="731" t="s">
        <v>329</v>
      </c>
      <c r="L174" s="734">
        <v>267.07715181824386</v>
      </c>
      <c r="M174" s="734">
        <v>2</v>
      </c>
      <c r="N174" s="735">
        <v>534.15430363648773</v>
      </c>
    </row>
    <row r="175" spans="1:14" ht="14.45" customHeight="1" x14ac:dyDescent="0.2">
      <c r="A175" s="729" t="s">
        <v>576</v>
      </c>
      <c r="B175" s="730" t="s">
        <v>577</v>
      </c>
      <c r="C175" s="731" t="s">
        <v>589</v>
      </c>
      <c r="D175" s="732" t="s">
        <v>590</v>
      </c>
      <c r="E175" s="733">
        <v>50113001</v>
      </c>
      <c r="F175" s="732" t="s">
        <v>606</v>
      </c>
      <c r="G175" s="731" t="s">
        <v>625</v>
      </c>
      <c r="H175" s="731">
        <v>237787</v>
      </c>
      <c r="I175" s="731">
        <v>237787</v>
      </c>
      <c r="J175" s="731" t="s">
        <v>709</v>
      </c>
      <c r="K175" s="731" t="s">
        <v>710</v>
      </c>
      <c r="L175" s="734">
        <v>240.38</v>
      </c>
      <c r="M175" s="734">
        <v>3</v>
      </c>
      <c r="N175" s="735">
        <v>721.14</v>
      </c>
    </row>
    <row r="176" spans="1:14" ht="14.45" customHeight="1" x14ac:dyDescent="0.2">
      <c r="A176" s="729" t="s">
        <v>576</v>
      </c>
      <c r="B176" s="730" t="s">
        <v>577</v>
      </c>
      <c r="C176" s="731" t="s">
        <v>589</v>
      </c>
      <c r="D176" s="732" t="s">
        <v>590</v>
      </c>
      <c r="E176" s="733">
        <v>50113001</v>
      </c>
      <c r="F176" s="732" t="s">
        <v>606</v>
      </c>
      <c r="G176" s="731" t="s">
        <v>607</v>
      </c>
      <c r="H176" s="731">
        <v>184101</v>
      </c>
      <c r="I176" s="731">
        <v>84101</v>
      </c>
      <c r="J176" s="731" t="s">
        <v>904</v>
      </c>
      <c r="K176" s="731" t="s">
        <v>905</v>
      </c>
      <c r="L176" s="734">
        <v>358.27999999999992</v>
      </c>
      <c r="M176" s="734">
        <v>1</v>
      </c>
      <c r="N176" s="735">
        <v>358.27999999999992</v>
      </c>
    </row>
    <row r="177" spans="1:14" ht="14.45" customHeight="1" x14ac:dyDescent="0.2">
      <c r="A177" s="729" t="s">
        <v>576</v>
      </c>
      <c r="B177" s="730" t="s">
        <v>577</v>
      </c>
      <c r="C177" s="731" t="s">
        <v>589</v>
      </c>
      <c r="D177" s="732" t="s">
        <v>590</v>
      </c>
      <c r="E177" s="733">
        <v>50113001</v>
      </c>
      <c r="F177" s="732" t="s">
        <v>606</v>
      </c>
      <c r="G177" s="731" t="s">
        <v>607</v>
      </c>
      <c r="H177" s="731">
        <v>128222</v>
      </c>
      <c r="I177" s="731">
        <v>28222</v>
      </c>
      <c r="J177" s="731" t="s">
        <v>906</v>
      </c>
      <c r="K177" s="731" t="s">
        <v>907</v>
      </c>
      <c r="L177" s="734">
        <v>89.775555555555528</v>
      </c>
      <c r="M177" s="734">
        <v>18</v>
      </c>
      <c r="N177" s="735">
        <v>1615.9599999999996</v>
      </c>
    </row>
    <row r="178" spans="1:14" ht="14.45" customHeight="1" x14ac:dyDescent="0.2">
      <c r="A178" s="729" t="s">
        <v>576</v>
      </c>
      <c r="B178" s="730" t="s">
        <v>577</v>
      </c>
      <c r="C178" s="731" t="s">
        <v>589</v>
      </c>
      <c r="D178" s="732" t="s">
        <v>590</v>
      </c>
      <c r="E178" s="733">
        <v>50113001</v>
      </c>
      <c r="F178" s="732" t="s">
        <v>606</v>
      </c>
      <c r="G178" s="731" t="s">
        <v>607</v>
      </c>
      <c r="H178" s="731">
        <v>128216</v>
      </c>
      <c r="I178" s="731">
        <v>28216</v>
      </c>
      <c r="J178" s="731" t="s">
        <v>908</v>
      </c>
      <c r="K178" s="731" t="s">
        <v>909</v>
      </c>
      <c r="L178" s="734">
        <v>42.73599999999999</v>
      </c>
      <c r="M178" s="734">
        <v>10</v>
      </c>
      <c r="N178" s="735">
        <v>427.3599999999999</v>
      </c>
    </row>
    <row r="179" spans="1:14" ht="14.45" customHeight="1" x14ac:dyDescent="0.2">
      <c r="A179" s="729" t="s">
        <v>576</v>
      </c>
      <c r="B179" s="730" t="s">
        <v>577</v>
      </c>
      <c r="C179" s="731" t="s">
        <v>589</v>
      </c>
      <c r="D179" s="732" t="s">
        <v>590</v>
      </c>
      <c r="E179" s="733">
        <v>50113001</v>
      </c>
      <c r="F179" s="732" t="s">
        <v>606</v>
      </c>
      <c r="G179" s="731" t="s">
        <v>625</v>
      </c>
      <c r="H179" s="731">
        <v>187335</v>
      </c>
      <c r="I179" s="731">
        <v>187335</v>
      </c>
      <c r="J179" s="731" t="s">
        <v>738</v>
      </c>
      <c r="K179" s="731" t="s">
        <v>910</v>
      </c>
      <c r="L179" s="734">
        <v>325.20000000000005</v>
      </c>
      <c r="M179" s="734">
        <v>5</v>
      </c>
      <c r="N179" s="735">
        <v>1626.0000000000002</v>
      </c>
    </row>
    <row r="180" spans="1:14" ht="14.45" customHeight="1" x14ac:dyDescent="0.2">
      <c r="A180" s="729" t="s">
        <v>576</v>
      </c>
      <c r="B180" s="730" t="s">
        <v>577</v>
      </c>
      <c r="C180" s="731" t="s">
        <v>589</v>
      </c>
      <c r="D180" s="732" t="s">
        <v>590</v>
      </c>
      <c r="E180" s="733">
        <v>50113001</v>
      </c>
      <c r="F180" s="732" t="s">
        <v>606</v>
      </c>
      <c r="G180" s="731" t="s">
        <v>329</v>
      </c>
      <c r="H180" s="731">
        <v>235831</v>
      </c>
      <c r="I180" s="731">
        <v>235831</v>
      </c>
      <c r="J180" s="731" t="s">
        <v>911</v>
      </c>
      <c r="K180" s="731" t="s">
        <v>912</v>
      </c>
      <c r="L180" s="734">
        <v>180.04000000000002</v>
      </c>
      <c r="M180" s="734">
        <v>2</v>
      </c>
      <c r="N180" s="735">
        <v>360.08000000000004</v>
      </c>
    </row>
    <row r="181" spans="1:14" ht="14.45" customHeight="1" x14ac:dyDescent="0.2">
      <c r="A181" s="729" t="s">
        <v>576</v>
      </c>
      <c r="B181" s="730" t="s">
        <v>577</v>
      </c>
      <c r="C181" s="731" t="s">
        <v>589</v>
      </c>
      <c r="D181" s="732" t="s">
        <v>590</v>
      </c>
      <c r="E181" s="733">
        <v>50113001</v>
      </c>
      <c r="F181" s="732" t="s">
        <v>606</v>
      </c>
      <c r="G181" s="731" t="s">
        <v>329</v>
      </c>
      <c r="H181" s="731">
        <v>845630</v>
      </c>
      <c r="I181" s="731">
        <v>105846</v>
      </c>
      <c r="J181" s="731" t="s">
        <v>913</v>
      </c>
      <c r="K181" s="731" t="s">
        <v>914</v>
      </c>
      <c r="L181" s="734">
        <v>102.37</v>
      </c>
      <c r="M181" s="734">
        <v>1</v>
      </c>
      <c r="N181" s="735">
        <v>102.37</v>
      </c>
    </row>
    <row r="182" spans="1:14" ht="14.45" customHeight="1" x14ac:dyDescent="0.2">
      <c r="A182" s="729" t="s">
        <v>576</v>
      </c>
      <c r="B182" s="730" t="s">
        <v>577</v>
      </c>
      <c r="C182" s="731" t="s">
        <v>589</v>
      </c>
      <c r="D182" s="732" t="s">
        <v>590</v>
      </c>
      <c r="E182" s="733">
        <v>50113001</v>
      </c>
      <c r="F182" s="732" t="s">
        <v>606</v>
      </c>
      <c r="G182" s="731" t="s">
        <v>607</v>
      </c>
      <c r="H182" s="731">
        <v>845432</v>
      </c>
      <c r="I182" s="731">
        <v>107639</v>
      </c>
      <c r="J182" s="731" t="s">
        <v>742</v>
      </c>
      <c r="K182" s="731" t="s">
        <v>743</v>
      </c>
      <c r="L182" s="734">
        <v>59.880000000000017</v>
      </c>
      <c r="M182" s="734">
        <v>2</v>
      </c>
      <c r="N182" s="735">
        <v>119.76000000000003</v>
      </c>
    </row>
    <row r="183" spans="1:14" ht="14.45" customHeight="1" x14ac:dyDescent="0.2">
      <c r="A183" s="729" t="s">
        <v>576</v>
      </c>
      <c r="B183" s="730" t="s">
        <v>577</v>
      </c>
      <c r="C183" s="731" t="s">
        <v>589</v>
      </c>
      <c r="D183" s="732" t="s">
        <v>590</v>
      </c>
      <c r="E183" s="733">
        <v>50113001</v>
      </c>
      <c r="F183" s="732" t="s">
        <v>606</v>
      </c>
      <c r="G183" s="731" t="s">
        <v>607</v>
      </c>
      <c r="H183" s="731">
        <v>127796</v>
      </c>
      <c r="I183" s="731">
        <v>127796</v>
      </c>
      <c r="J183" s="731" t="s">
        <v>915</v>
      </c>
      <c r="K183" s="731" t="s">
        <v>916</v>
      </c>
      <c r="L183" s="734">
        <v>180.04</v>
      </c>
      <c r="M183" s="734">
        <v>1</v>
      </c>
      <c r="N183" s="735">
        <v>180.04</v>
      </c>
    </row>
    <row r="184" spans="1:14" ht="14.45" customHeight="1" x14ac:dyDescent="0.2">
      <c r="A184" s="729" t="s">
        <v>576</v>
      </c>
      <c r="B184" s="730" t="s">
        <v>577</v>
      </c>
      <c r="C184" s="731" t="s">
        <v>589</v>
      </c>
      <c r="D184" s="732" t="s">
        <v>590</v>
      </c>
      <c r="E184" s="733">
        <v>50113001</v>
      </c>
      <c r="F184" s="732" t="s">
        <v>606</v>
      </c>
      <c r="G184" s="731" t="s">
        <v>625</v>
      </c>
      <c r="H184" s="731">
        <v>191788</v>
      </c>
      <c r="I184" s="731">
        <v>91788</v>
      </c>
      <c r="J184" s="731" t="s">
        <v>749</v>
      </c>
      <c r="K184" s="731" t="s">
        <v>750</v>
      </c>
      <c r="L184" s="734">
        <v>9.16</v>
      </c>
      <c r="M184" s="734">
        <v>2</v>
      </c>
      <c r="N184" s="735">
        <v>18.32</v>
      </c>
    </row>
    <row r="185" spans="1:14" ht="14.45" customHeight="1" x14ac:dyDescent="0.2">
      <c r="A185" s="729" t="s">
        <v>576</v>
      </c>
      <c r="B185" s="730" t="s">
        <v>577</v>
      </c>
      <c r="C185" s="731" t="s">
        <v>589</v>
      </c>
      <c r="D185" s="732" t="s">
        <v>590</v>
      </c>
      <c r="E185" s="733">
        <v>50113001</v>
      </c>
      <c r="F185" s="732" t="s">
        <v>606</v>
      </c>
      <c r="G185" s="731" t="s">
        <v>625</v>
      </c>
      <c r="H185" s="731">
        <v>106618</v>
      </c>
      <c r="I185" s="731">
        <v>6618</v>
      </c>
      <c r="J185" s="731" t="s">
        <v>917</v>
      </c>
      <c r="K185" s="731" t="s">
        <v>918</v>
      </c>
      <c r="L185" s="734">
        <v>19.670000000000005</v>
      </c>
      <c r="M185" s="734">
        <v>1</v>
      </c>
      <c r="N185" s="735">
        <v>19.670000000000005</v>
      </c>
    </row>
    <row r="186" spans="1:14" ht="14.45" customHeight="1" x14ac:dyDescent="0.2">
      <c r="A186" s="729" t="s">
        <v>576</v>
      </c>
      <c r="B186" s="730" t="s">
        <v>577</v>
      </c>
      <c r="C186" s="731" t="s">
        <v>589</v>
      </c>
      <c r="D186" s="732" t="s">
        <v>590</v>
      </c>
      <c r="E186" s="733">
        <v>50113001</v>
      </c>
      <c r="F186" s="732" t="s">
        <v>606</v>
      </c>
      <c r="G186" s="731" t="s">
        <v>625</v>
      </c>
      <c r="H186" s="731">
        <v>184400</v>
      </c>
      <c r="I186" s="731">
        <v>84400</v>
      </c>
      <c r="J186" s="731" t="s">
        <v>919</v>
      </c>
      <c r="K186" s="731" t="s">
        <v>920</v>
      </c>
      <c r="L186" s="734">
        <v>254.94999999999993</v>
      </c>
      <c r="M186" s="734">
        <v>1</v>
      </c>
      <c r="N186" s="735">
        <v>254.94999999999993</v>
      </c>
    </row>
    <row r="187" spans="1:14" ht="14.45" customHeight="1" x14ac:dyDescent="0.2">
      <c r="A187" s="729" t="s">
        <v>576</v>
      </c>
      <c r="B187" s="730" t="s">
        <v>577</v>
      </c>
      <c r="C187" s="731" t="s">
        <v>589</v>
      </c>
      <c r="D187" s="732" t="s">
        <v>590</v>
      </c>
      <c r="E187" s="733">
        <v>50113001</v>
      </c>
      <c r="F187" s="732" t="s">
        <v>606</v>
      </c>
      <c r="G187" s="731" t="s">
        <v>625</v>
      </c>
      <c r="H187" s="731">
        <v>155823</v>
      </c>
      <c r="I187" s="731">
        <v>55823</v>
      </c>
      <c r="J187" s="731" t="s">
        <v>751</v>
      </c>
      <c r="K187" s="731" t="s">
        <v>752</v>
      </c>
      <c r="L187" s="734">
        <v>33.010999999999996</v>
      </c>
      <c r="M187" s="734">
        <v>3</v>
      </c>
      <c r="N187" s="735">
        <v>99.032999999999987</v>
      </c>
    </row>
    <row r="188" spans="1:14" ht="14.45" customHeight="1" x14ac:dyDescent="0.2">
      <c r="A188" s="729" t="s">
        <v>576</v>
      </c>
      <c r="B188" s="730" t="s">
        <v>577</v>
      </c>
      <c r="C188" s="731" t="s">
        <v>589</v>
      </c>
      <c r="D188" s="732" t="s">
        <v>590</v>
      </c>
      <c r="E188" s="733">
        <v>50113001</v>
      </c>
      <c r="F188" s="732" t="s">
        <v>606</v>
      </c>
      <c r="G188" s="731" t="s">
        <v>329</v>
      </c>
      <c r="H188" s="731">
        <v>234620</v>
      </c>
      <c r="I188" s="731">
        <v>234620</v>
      </c>
      <c r="J188" s="731" t="s">
        <v>754</v>
      </c>
      <c r="K188" s="731" t="s">
        <v>755</v>
      </c>
      <c r="L188" s="734">
        <v>62.83</v>
      </c>
      <c r="M188" s="734">
        <v>1</v>
      </c>
      <c r="N188" s="735">
        <v>62.83</v>
      </c>
    </row>
    <row r="189" spans="1:14" ht="14.45" customHeight="1" x14ac:dyDescent="0.2">
      <c r="A189" s="729" t="s">
        <v>576</v>
      </c>
      <c r="B189" s="730" t="s">
        <v>577</v>
      </c>
      <c r="C189" s="731" t="s">
        <v>589</v>
      </c>
      <c r="D189" s="732" t="s">
        <v>590</v>
      </c>
      <c r="E189" s="733">
        <v>50113001</v>
      </c>
      <c r="F189" s="732" t="s">
        <v>606</v>
      </c>
      <c r="G189" s="731" t="s">
        <v>607</v>
      </c>
      <c r="H189" s="731">
        <v>101940</v>
      </c>
      <c r="I189" s="731">
        <v>1940</v>
      </c>
      <c r="J189" s="731" t="s">
        <v>760</v>
      </c>
      <c r="K189" s="731" t="s">
        <v>761</v>
      </c>
      <c r="L189" s="734">
        <v>34.799999999999997</v>
      </c>
      <c r="M189" s="734">
        <v>1</v>
      </c>
      <c r="N189" s="735">
        <v>34.799999999999997</v>
      </c>
    </row>
    <row r="190" spans="1:14" ht="14.45" customHeight="1" x14ac:dyDescent="0.2">
      <c r="A190" s="729" t="s">
        <v>576</v>
      </c>
      <c r="B190" s="730" t="s">
        <v>577</v>
      </c>
      <c r="C190" s="731" t="s">
        <v>589</v>
      </c>
      <c r="D190" s="732" t="s">
        <v>590</v>
      </c>
      <c r="E190" s="733">
        <v>50113001</v>
      </c>
      <c r="F190" s="732" t="s">
        <v>606</v>
      </c>
      <c r="G190" s="731" t="s">
        <v>607</v>
      </c>
      <c r="H190" s="731">
        <v>207820</v>
      </c>
      <c r="I190" s="731">
        <v>207820</v>
      </c>
      <c r="J190" s="731" t="s">
        <v>762</v>
      </c>
      <c r="K190" s="731" t="s">
        <v>763</v>
      </c>
      <c r="L190" s="734">
        <v>33.67</v>
      </c>
      <c r="M190" s="734">
        <v>2</v>
      </c>
      <c r="N190" s="735">
        <v>67.34</v>
      </c>
    </row>
    <row r="191" spans="1:14" ht="14.45" customHeight="1" x14ac:dyDescent="0.2">
      <c r="A191" s="729" t="s">
        <v>576</v>
      </c>
      <c r="B191" s="730" t="s">
        <v>577</v>
      </c>
      <c r="C191" s="731" t="s">
        <v>589</v>
      </c>
      <c r="D191" s="732" t="s">
        <v>590</v>
      </c>
      <c r="E191" s="733">
        <v>50113001</v>
      </c>
      <c r="F191" s="732" t="s">
        <v>606</v>
      </c>
      <c r="G191" s="731" t="s">
        <v>607</v>
      </c>
      <c r="H191" s="731">
        <v>216478</v>
      </c>
      <c r="I191" s="731">
        <v>216478</v>
      </c>
      <c r="J191" s="731" t="s">
        <v>921</v>
      </c>
      <c r="K191" s="731" t="s">
        <v>922</v>
      </c>
      <c r="L191" s="734">
        <v>299.79499999999996</v>
      </c>
      <c r="M191" s="734">
        <v>2</v>
      </c>
      <c r="N191" s="735">
        <v>599.58999999999992</v>
      </c>
    </row>
    <row r="192" spans="1:14" ht="14.45" customHeight="1" x14ac:dyDescent="0.2">
      <c r="A192" s="729" t="s">
        <v>576</v>
      </c>
      <c r="B192" s="730" t="s">
        <v>577</v>
      </c>
      <c r="C192" s="731" t="s">
        <v>589</v>
      </c>
      <c r="D192" s="732" t="s">
        <v>590</v>
      </c>
      <c r="E192" s="733">
        <v>50113001</v>
      </c>
      <c r="F192" s="732" t="s">
        <v>606</v>
      </c>
      <c r="G192" s="731" t="s">
        <v>625</v>
      </c>
      <c r="H192" s="731">
        <v>844738</v>
      </c>
      <c r="I192" s="731">
        <v>101227</v>
      </c>
      <c r="J192" s="731" t="s">
        <v>923</v>
      </c>
      <c r="K192" s="731" t="s">
        <v>924</v>
      </c>
      <c r="L192" s="734">
        <v>141.28</v>
      </c>
      <c r="M192" s="734">
        <v>1</v>
      </c>
      <c r="N192" s="735">
        <v>141.28</v>
      </c>
    </row>
    <row r="193" spans="1:14" ht="14.45" customHeight="1" x14ac:dyDescent="0.2">
      <c r="A193" s="729" t="s">
        <v>576</v>
      </c>
      <c r="B193" s="730" t="s">
        <v>577</v>
      </c>
      <c r="C193" s="731" t="s">
        <v>589</v>
      </c>
      <c r="D193" s="732" t="s">
        <v>590</v>
      </c>
      <c r="E193" s="733">
        <v>50113001</v>
      </c>
      <c r="F193" s="732" t="s">
        <v>606</v>
      </c>
      <c r="G193" s="731" t="s">
        <v>625</v>
      </c>
      <c r="H193" s="731">
        <v>154432</v>
      </c>
      <c r="I193" s="731">
        <v>54432</v>
      </c>
      <c r="J193" s="731" t="s">
        <v>925</v>
      </c>
      <c r="K193" s="731" t="s">
        <v>926</v>
      </c>
      <c r="L193" s="734">
        <v>61.95</v>
      </c>
      <c r="M193" s="734">
        <v>1</v>
      </c>
      <c r="N193" s="735">
        <v>61.95</v>
      </c>
    </row>
    <row r="194" spans="1:14" ht="14.45" customHeight="1" x14ac:dyDescent="0.2">
      <c r="A194" s="729" t="s">
        <v>576</v>
      </c>
      <c r="B194" s="730" t="s">
        <v>577</v>
      </c>
      <c r="C194" s="731" t="s">
        <v>589</v>
      </c>
      <c r="D194" s="732" t="s">
        <v>590</v>
      </c>
      <c r="E194" s="733">
        <v>50113001</v>
      </c>
      <c r="F194" s="732" t="s">
        <v>606</v>
      </c>
      <c r="G194" s="731" t="s">
        <v>607</v>
      </c>
      <c r="H194" s="731">
        <v>207692</v>
      </c>
      <c r="I194" s="731">
        <v>207692</v>
      </c>
      <c r="J194" s="731" t="s">
        <v>772</v>
      </c>
      <c r="K194" s="731" t="s">
        <v>773</v>
      </c>
      <c r="L194" s="734">
        <v>40.190000000000012</v>
      </c>
      <c r="M194" s="734">
        <v>9</v>
      </c>
      <c r="N194" s="735">
        <v>361.71000000000009</v>
      </c>
    </row>
    <row r="195" spans="1:14" ht="14.45" customHeight="1" x14ac:dyDescent="0.2">
      <c r="A195" s="729" t="s">
        <v>576</v>
      </c>
      <c r="B195" s="730" t="s">
        <v>577</v>
      </c>
      <c r="C195" s="731" t="s">
        <v>589</v>
      </c>
      <c r="D195" s="732" t="s">
        <v>590</v>
      </c>
      <c r="E195" s="733">
        <v>50113001</v>
      </c>
      <c r="F195" s="732" t="s">
        <v>606</v>
      </c>
      <c r="G195" s="731" t="s">
        <v>607</v>
      </c>
      <c r="H195" s="731">
        <v>230789</v>
      </c>
      <c r="I195" s="731">
        <v>230789</v>
      </c>
      <c r="J195" s="731" t="s">
        <v>774</v>
      </c>
      <c r="K195" s="731" t="s">
        <v>927</v>
      </c>
      <c r="L195" s="734">
        <v>112.72</v>
      </c>
      <c r="M195" s="734">
        <v>1</v>
      </c>
      <c r="N195" s="735">
        <v>112.72</v>
      </c>
    </row>
    <row r="196" spans="1:14" ht="14.45" customHeight="1" x14ac:dyDescent="0.2">
      <c r="A196" s="729" t="s">
        <v>576</v>
      </c>
      <c r="B196" s="730" t="s">
        <v>577</v>
      </c>
      <c r="C196" s="731" t="s">
        <v>589</v>
      </c>
      <c r="D196" s="732" t="s">
        <v>590</v>
      </c>
      <c r="E196" s="733">
        <v>50113001</v>
      </c>
      <c r="F196" s="732" t="s">
        <v>606</v>
      </c>
      <c r="G196" s="731" t="s">
        <v>607</v>
      </c>
      <c r="H196" s="731">
        <v>230759</v>
      </c>
      <c r="I196" s="731">
        <v>230759</v>
      </c>
      <c r="J196" s="731" t="s">
        <v>928</v>
      </c>
      <c r="K196" s="731" t="s">
        <v>929</v>
      </c>
      <c r="L196" s="734">
        <v>40.25</v>
      </c>
      <c r="M196" s="734">
        <v>7</v>
      </c>
      <c r="N196" s="735">
        <v>281.75</v>
      </c>
    </row>
    <row r="197" spans="1:14" ht="14.45" customHeight="1" x14ac:dyDescent="0.2">
      <c r="A197" s="729" t="s">
        <v>576</v>
      </c>
      <c r="B197" s="730" t="s">
        <v>577</v>
      </c>
      <c r="C197" s="731" t="s">
        <v>589</v>
      </c>
      <c r="D197" s="732" t="s">
        <v>590</v>
      </c>
      <c r="E197" s="733">
        <v>50113001</v>
      </c>
      <c r="F197" s="732" t="s">
        <v>606</v>
      </c>
      <c r="G197" s="731" t="s">
        <v>329</v>
      </c>
      <c r="H197" s="731">
        <v>988793</v>
      </c>
      <c r="I197" s="731">
        <v>142866</v>
      </c>
      <c r="J197" s="731" t="s">
        <v>930</v>
      </c>
      <c r="K197" s="731" t="s">
        <v>873</v>
      </c>
      <c r="L197" s="734">
        <v>221.31000000000003</v>
      </c>
      <c r="M197" s="734">
        <v>1</v>
      </c>
      <c r="N197" s="735">
        <v>221.31000000000003</v>
      </c>
    </row>
    <row r="198" spans="1:14" ht="14.45" customHeight="1" x14ac:dyDescent="0.2">
      <c r="A198" s="729" t="s">
        <v>576</v>
      </c>
      <c r="B198" s="730" t="s">
        <v>577</v>
      </c>
      <c r="C198" s="731" t="s">
        <v>589</v>
      </c>
      <c r="D198" s="732" t="s">
        <v>590</v>
      </c>
      <c r="E198" s="733">
        <v>50113001</v>
      </c>
      <c r="F198" s="732" t="s">
        <v>606</v>
      </c>
      <c r="G198" s="731" t="s">
        <v>329</v>
      </c>
      <c r="H198" s="731">
        <v>142865</v>
      </c>
      <c r="I198" s="731">
        <v>142865</v>
      </c>
      <c r="J198" s="731" t="s">
        <v>931</v>
      </c>
      <c r="K198" s="731" t="s">
        <v>929</v>
      </c>
      <c r="L198" s="734">
        <v>29.139999999999997</v>
      </c>
      <c r="M198" s="734">
        <v>1</v>
      </c>
      <c r="N198" s="735">
        <v>29.139999999999997</v>
      </c>
    </row>
    <row r="199" spans="1:14" ht="14.45" customHeight="1" x14ac:dyDescent="0.2">
      <c r="A199" s="729" t="s">
        <v>576</v>
      </c>
      <c r="B199" s="730" t="s">
        <v>577</v>
      </c>
      <c r="C199" s="731" t="s">
        <v>589</v>
      </c>
      <c r="D199" s="732" t="s">
        <v>590</v>
      </c>
      <c r="E199" s="733">
        <v>50113001</v>
      </c>
      <c r="F199" s="732" t="s">
        <v>606</v>
      </c>
      <c r="G199" s="731" t="s">
        <v>607</v>
      </c>
      <c r="H199" s="731">
        <v>222328</v>
      </c>
      <c r="I199" s="731">
        <v>222328</v>
      </c>
      <c r="J199" s="731" t="s">
        <v>932</v>
      </c>
      <c r="K199" s="731" t="s">
        <v>933</v>
      </c>
      <c r="L199" s="734">
        <v>1.1200000000000001</v>
      </c>
      <c r="M199" s="734">
        <v>3</v>
      </c>
      <c r="N199" s="735">
        <v>3.3600000000000003</v>
      </c>
    </row>
    <row r="200" spans="1:14" ht="14.45" customHeight="1" x14ac:dyDescent="0.2">
      <c r="A200" s="729" t="s">
        <v>576</v>
      </c>
      <c r="B200" s="730" t="s">
        <v>577</v>
      </c>
      <c r="C200" s="731" t="s">
        <v>589</v>
      </c>
      <c r="D200" s="732" t="s">
        <v>590</v>
      </c>
      <c r="E200" s="733">
        <v>50113001</v>
      </c>
      <c r="F200" s="732" t="s">
        <v>606</v>
      </c>
      <c r="G200" s="731" t="s">
        <v>607</v>
      </c>
      <c r="H200" s="731">
        <v>995633</v>
      </c>
      <c r="I200" s="731">
        <v>222337</v>
      </c>
      <c r="J200" s="731" t="s">
        <v>932</v>
      </c>
      <c r="K200" s="731" t="s">
        <v>934</v>
      </c>
      <c r="L200" s="734">
        <v>1.1200000000000001</v>
      </c>
      <c r="M200" s="734">
        <v>3</v>
      </c>
      <c r="N200" s="735">
        <v>3.3600000000000003</v>
      </c>
    </row>
    <row r="201" spans="1:14" ht="14.45" customHeight="1" x14ac:dyDescent="0.2">
      <c r="A201" s="729" t="s">
        <v>576</v>
      </c>
      <c r="B201" s="730" t="s">
        <v>577</v>
      </c>
      <c r="C201" s="731" t="s">
        <v>589</v>
      </c>
      <c r="D201" s="732" t="s">
        <v>590</v>
      </c>
      <c r="E201" s="733">
        <v>50113001</v>
      </c>
      <c r="F201" s="732" t="s">
        <v>606</v>
      </c>
      <c r="G201" s="731" t="s">
        <v>607</v>
      </c>
      <c r="H201" s="731">
        <v>994269</v>
      </c>
      <c r="I201" s="731">
        <v>222310</v>
      </c>
      <c r="J201" s="731" t="s">
        <v>932</v>
      </c>
      <c r="K201" s="731" t="s">
        <v>935</v>
      </c>
      <c r="L201" s="734">
        <v>1.1200000000000001</v>
      </c>
      <c r="M201" s="734">
        <v>3</v>
      </c>
      <c r="N201" s="735">
        <v>3.3600000000000003</v>
      </c>
    </row>
    <row r="202" spans="1:14" ht="14.45" customHeight="1" x14ac:dyDescent="0.2">
      <c r="A202" s="729" t="s">
        <v>576</v>
      </c>
      <c r="B202" s="730" t="s">
        <v>577</v>
      </c>
      <c r="C202" s="731" t="s">
        <v>589</v>
      </c>
      <c r="D202" s="732" t="s">
        <v>590</v>
      </c>
      <c r="E202" s="733">
        <v>50113001</v>
      </c>
      <c r="F202" s="732" t="s">
        <v>606</v>
      </c>
      <c r="G202" s="731" t="s">
        <v>607</v>
      </c>
      <c r="H202" s="731">
        <v>994270</v>
      </c>
      <c r="I202" s="731">
        <v>222320</v>
      </c>
      <c r="J202" s="731" t="s">
        <v>932</v>
      </c>
      <c r="K202" s="731" t="s">
        <v>936</v>
      </c>
      <c r="L202" s="734">
        <v>1.1200000000000001</v>
      </c>
      <c r="M202" s="734">
        <v>3</v>
      </c>
      <c r="N202" s="735">
        <v>3.3600000000000003</v>
      </c>
    </row>
    <row r="203" spans="1:14" ht="14.45" customHeight="1" x14ac:dyDescent="0.2">
      <c r="A203" s="729" t="s">
        <v>576</v>
      </c>
      <c r="B203" s="730" t="s">
        <v>577</v>
      </c>
      <c r="C203" s="731" t="s">
        <v>589</v>
      </c>
      <c r="D203" s="732" t="s">
        <v>590</v>
      </c>
      <c r="E203" s="733">
        <v>50113001</v>
      </c>
      <c r="F203" s="732" t="s">
        <v>606</v>
      </c>
      <c r="G203" s="731" t="s">
        <v>607</v>
      </c>
      <c r="H203" s="731">
        <v>159768</v>
      </c>
      <c r="I203" s="731">
        <v>59768</v>
      </c>
      <c r="J203" s="731" t="s">
        <v>937</v>
      </c>
      <c r="K203" s="731" t="s">
        <v>938</v>
      </c>
      <c r="L203" s="734">
        <v>298.55999999999989</v>
      </c>
      <c r="M203" s="734">
        <v>1</v>
      </c>
      <c r="N203" s="735">
        <v>298.55999999999989</v>
      </c>
    </row>
    <row r="204" spans="1:14" ht="14.45" customHeight="1" x14ac:dyDescent="0.2">
      <c r="A204" s="729" t="s">
        <v>576</v>
      </c>
      <c r="B204" s="730" t="s">
        <v>577</v>
      </c>
      <c r="C204" s="731" t="s">
        <v>589</v>
      </c>
      <c r="D204" s="732" t="s">
        <v>590</v>
      </c>
      <c r="E204" s="733">
        <v>50113001</v>
      </c>
      <c r="F204" s="732" t="s">
        <v>606</v>
      </c>
      <c r="G204" s="731" t="s">
        <v>607</v>
      </c>
      <c r="H204" s="731">
        <v>114957</v>
      </c>
      <c r="I204" s="731">
        <v>14957</v>
      </c>
      <c r="J204" s="731" t="s">
        <v>782</v>
      </c>
      <c r="K204" s="731" t="s">
        <v>783</v>
      </c>
      <c r="L204" s="734">
        <v>40.03</v>
      </c>
      <c r="M204" s="734">
        <v>2</v>
      </c>
      <c r="N204" s="735">
        <v>80.06</v>
      </c>
    </row>
    <row r="205" spans="1:14" ht="14.45" customHeight="1" x14ac:dyDescent="0.2">
      <c r="A205" s="729" t="s">
        <v>576</v>
      </c>
      <c r="B205" s="730" t="s">
        <v>577</v>
      </c>
      <c r="C205" s="731" t="s">
        <v>589</v>
      </c>
      <c r="D205" s="732" t="s">
        <v>590</v>
      </c>
      <c r="E205" s="733">
        <v>50113001</v>
      </c>
      <c r="F205" s="732" t="s">
        <v>606</v>
      </c>
      <c r="G205" s="731" t="s">
        <v>607</v>
      </c>
      <c r="H205" s="731">
        <v>845433</v>
      </c>
      <c r="I205" s="731">
        <v>114356</v>
      </c>
      <c r="J205" s="731" t="s">
        <v>939</v>
      </c>
      <c r="K205" s="731" t="s">
        <v>940</v>
      </c>
      <c r="L205" s="734">
        <v>44.140000000000008</v>
      </c>
      <c r="M205" s="734">
        <v>1</v>
      </c>
      <c r="N205" s="735">
        <v>44.140000000000008</v>
      </c>
    </row>
    <row r="206" spans="1:14" ht="14.45" customHeight="1" x14ac:dyDescent="0.2">
      <c r="A206" s="729" t="s">
        <v>576</v>
      </c>
      <c r="B206" s="730" t="s">
        <v>577</v>
      </c>
      <c r="C206" s="731" t="s">
        <v>589</v>
      </c>
      <c r="D206" s="732" t="s">
        <v>590</v>
      </c>
      <c r="E206" s="733">
        <v>50113001</v>
      </c>
      <c r="F206" s="732" t="s">
        <v>606</v>
      </c>
      <c r="G206" s="731" t="s">
        <v>625</v>
      </c>
      <c r="H206" s="731">
        <v>208207</v>
      </c>
      <c r="I206" s="731">
        <v>208207</v>
      </c>
      <c r="J206" s="731" t="s">
        <v>941</v>
      </c>
      <c r="K206" s="731" t="s">
        <v>942</v>
      </c>
      <c r="L206" s="734">
        <v>80.989999999999952</v>
      </c>
      <c r="M206" s="734">
        <v>1</v>
      </c>
      <c r="N206" s="735">
        <v>80.989999999999952</v>
      </c>
    </row>
    <row r="207" spans="1:14" ht="14.45" customHeight="1" x14ac:dyDescent="0.2">
      <c r="A207" s="729" t="s">
        <v>576</v>
      </c>
      <c r="B207" s="730" t="s">
        <v>577</v>
      </c>
      <c r="C207" s="731" t="s">
        <v>589</v>
      </c>
      <c r="D207" s="732" t="s">
        <v>590</v>
      </c>
      <c r="E207" s="733">
        <v>50113001</v>
      </c>
      <c r="F207" s="732" t="s">
        <v>606</v>
      </c>
      <c r="G207" s="731" t="s">
        <v>607</v>
      </c>
      <c r="H207" s="731">
        <v>188850</v>
      </c>
      <c r="I207" s="731">
        <v>188850</v>
      </c>
      <c r="J207" s="731" t="s">
        <v>943</v>
      </c>
      <c r="K207" s="731" t="s">
        <v>944</v>
      </c>
      <c r="L207" s="734">
        <v>39.219999999999985</v>
      </c>
      <c r="M207" s="734">
        <v>1</v>
      </c>
      <c r="N207" s="735">
        <v>39.219999999999985</v>
      </c>
    </row>
    <row r="208" spans="1:14" ht="14.45" customHeight="1" x14ac:dyDescent="0.2">
      <c r="A208" s="729" t="s">
        <v>576</v>
      </c>
      <c r="B208" s="730" t="s">
        <v>577</v>
      </c>
      <c r="C208" s="731" t="s">
        <v>589</v>
      </c>
      <c r="D208" s="732" t="s">
        <v>590</v>
      </c>
      <c r="E208" s="733">
        <v>50113001</v>
      </c>
      <c r="F208" s="732" t="s">
        <v>606</v>
      </c>
      <c r="G208" s="731" t="s">
        <v>607</v>
      </c>
      <c r="H208" s="731">
        <v>845050</v>
      </c>
      <c r="I208" s="731">
        <v>119115</v>
      </c>
      <c r="J208" s="731" t="s">
        <v>945</v>
      </c>
      <c r="K208" s="731" t="s">
        <v>946</v>
      </c>
      <c r="L208" s="734">
        <v>44.52</v>
      </c>
      <c r="M208" s="734">
        <v>1</v>
      </c>
      <c r="N208" s="735">
        <v>44.52</v>
      </c>
    </row>
    <row r="209" spans="1:14" ht="14.45" customHeight="1" x14ac:dyDescent="0.2">
      <c r="A209" s="729" t="s">
        <v>576</v>
      </c>
      <c r="B209" s="730" t="s">
        <v>577</v>
      </c>
      <c r="C209" s="731" t="s">
        <v>589</v>
      </c>
      <c r="D209" s="732" t="s">
        <v>590</v>
      </c>
      <c r="E209" s="733">
        <v>50113001</v>
      </c>
      <c r="F209" s="732" t="s">
        <v>606</v>
      </c>
      <c r="G209" s="731" t="s">
        <v>607</v>
      </c>
      <c r="H209" s="731">
        <v>234220</v>
      </c>
      <c r="I209" s="731">
        <v>234220</v>
      </c>
      <c r="J209" s="731" t="s">
        <v>947</v>
      </c>
      <c r="K209" s="731" t="s">
        <v>948</v>
      </c>
      <c r="L209" s="734">
        <v>557.88999999999976</v>
      </c>
      <c r="M209" s="734">
        <v>1</v>
      </c>
      <c r="N209" s="735">
        <v>557.88999999999976</v>
      </c>
    </row>
    <row r="210" spans="1:14" ht="14.45" customHeight="1" x14ac:dyDescent="0.2">
      <c r="A210" s="729" t="s">
        <v>576</v>
      </c>
      <c r="B210" s="730" t="s">
        <v>577</v>
      </c>
      <c r="C210" s="731" t="s">
        <v>589</v>
      </c>
      <c r="D210" s="732" t="s">
        <v>590</v>
      </c>
      <c r="E210" s="733">
        <v>50113001</v>
      </c>
      <c r="F210" s="732" t="s">
        <v>606</v>
      </c>
      <c r="G210" s="731" t="s">
        <v>607</v>
      </c>
      <c r="H210" s="731">
        <v>188428</v>
      </c>
      <c r="I210" s="731">
        <v>188428</v>
      </c>
      <c r="J210" s="731" t="s">
        <v>949</v>
      </c>
      <c r="K210" s="731" t="s">
        <v>950</v>
      </c>
      <c r="L210" s="734">
        <v>312.79000000000002</v>
      </c>
      <c r="M210" s="734">
        <v>1</v>
      </c>
      <c r="N210" s="735">
        <v>312.79000000000002</v>
      </c>
    </row>
    <row r="211" spans="1:14" ht="14.45" customHeight="1" x14ac:dyDescent="0.2">
      <c r="A211" s="729" t="s">
        <v>576</v>
      </c>
      <c r="B211" s="730" t="s">
        <v>577</v>
      </c>
      <c r="C211" s="731" t="s">
        <v>589</v>
      </c>
      <c r="D211" s="732" t="s">
        <v>590</v>
      </c>
      <c r="E211" s="733">
        <v>50113001</v>
      </c>
      <c r="F211" s="732" t="s">
        <v>606</v>
      </c>
      <c r="G211" s="731" t="s">
        <v>607</v>
      </c>
      <c r="H211" s="731">
        <v>190975</v>
      </c>
      <c r="I211" s="731">
        <v>190975</v>
      </c>
      <c r="J211" s="731" t="s">
        <v>951</v>
      </c>
      <c r="K211" s="731" t="s">
        <v>952</v>
      </c>
      <c r="L211" s="734">
        <v>640.02</v>
      </c>
      <c r="M211" s="734">
        <v>1</v>
      </c>
      <c r="N211" s="735">
        <v>640.02</v>
      </c>
    </row>
    <row r="212" spans="1:14" ht="14.45" customHeight="1" x14ac:dyDescent="0.2">
      <c r="A212" s="729" t="s">
        <v>576</v>
      </c>
      <c r="B212" s="730" t="s">
        <v>577</v>
      </c>
      <c r="C212" s="731" t="s">
        <v>589</v>
      </c>
      <c r="D212" s="732" t="s">
        <v>590</v>
      </c>
      <c r="E212" s="733">
        <v>50113001</v>
      </c>
      <c r="F212" s="732" t="s">
        <v>606</v>
      </c>
      <c r="G212" s="731" t="s">
        <v>607</v>
      </c>
      <c r="H212" s="731">
        <v>190970</v>
      </c>
      <c r="I212" s="731">
        <v>190970</v>
      </c>
      <c r="J212" s="731" t="s">
        <v>953</v>
      </c>
      <c r="K212" s="731" t="s">
        <v>952</v>
      </c>
      <c r="L212" s="734">
        <v>545.79999999999995</v>
      </c>
      <c r="M212" s="734">
        <v>1</v>
      </c>
      <c r="N212" s="735">
        <v>545.79999999999995</v>
      </c>
    </row>
    <row r="213" spans="1:14" ht="14.45" customHeight="1" x14ac:dyDescent="0.2">
      <c r="A213" s="729" t="s">
        <v>576</v>
      </c>
      <c r="B213" s="730" t="s">
        <v>577</v>
      </c>
      <c r="C213" s="731" t="s">
        <v>589</v>
      </c>
      <c r="D213" s="732" t="s">
        <v>590</v>
      </c>
      <c r="E213" s="733">
        <v>50113001</v>
      </c>
      <c r="F213" s="732" t="s">
        <v>606</v>
      </c>
      <c r="G213" s="731" t="s">
        <v>607</v>
      </c>
      <c r="H213" s="731">
        <v>146444</v>
      </c>
      <c r="I213" s="731">
        <v>46444</v>
      </c>
      <c r="J213" s="731" t="s">
        <v>954</v>
      </c>
      <c r="K213" s="731" t="s">
        <v>955</v>
      </c>
      <c r="L213" s="734">
        <v>250.7</v>
      </c>
      <c r="M213" s="734">
        <v>7</v>
      </c>
      <c r="N213" s="735">
        <v>1754.8999999999999</v>
      </c>
    </row>
    <row r="214" spans="1:14" ht="14.45" customHeight="1" x14ac:dyDescent="0.2">
      <c r="A214" s="729" t="s">
        <v>576</v>
      </c>
      <c r="B214" s="730" t="s">
        <v>577</v>
      </c>
      <c r="C214" s="731" t="s">
        <v>589</v>
      </c>
      <c r="D214" s="732" t="s">
        <v>590</v>
      </c>
      <c r="E214" s="733">
        <v>50113001</v>
      </c>
      <c r="F214" s="732" t="s">
        <v>606</v>
      </c>
      <c r="G214" s="731" t="s">
        <v>607</v>
      </c>
      <c r="H214" s="731">
        <v>154094</v>
      </c>
      <c r="I214" s="731">
        <v>54094</v>
      </c>
      <c r="J214" s="731" t="s">
        <v>956</v>
      </c>
      <c r="K214" s="731" t="s">
        <v>957</v>
      </c>
      <c r="L214" s="734">
        <v>93.47</v>
      </c>
      <c r="M214" s="734">
        <v>4</v>
      </c>
      <c r="N214" s="735">
        <v>373.88</v>
      </c>
    </row>
    <row r="215" spans="1:14" ht="14.45" customHeight="1" x14ac:dyDescent="0.2">
      <c r="A215" s="729" t="s">
        <v>576</v>
      </c>
      <c r="B215" s="730" t="s">
        <v>577</v>
      </c>
      <c r="C215" s="731" t="s">
        <v>589</v>
      </c>
      <c r="D215" s="732" t="s">
        <v>590</v>
      </c>
      <c r="E215" s="733">
        <v>50113001</v>
      </c>
      <c r="F215" s="732" t="s">
        <v>606</v>
      </c>
      <c r="G215" s="731" t="s">
        <v>625</v>
      </c>
      <c r="H215" s="731">
        <v>150311</v>
      </c>
      <c r="I215" s="731">
        <v>50311</v>
      </c>
      <c r="J215" s="731" t="s">
        <v>958</v>
      </c>
      <c r="K215" s="731" t="s">
        <v>959</v>
      </c>
      <c r="L215" s="734">
        <v>61.5</v>
      </c>
      <c r="M215" s="734">
        <v>1</v>
      </c>
      <c r="N215" s="735">
        <v>61.5</v>
      </c>
    </row>
    <row r="216" spans="1:14" ht="14.45" customHeight="1" x14ac:dyDescent="0.2">
      <c r="A216" s="729" t="s">
        <v>576</v>
      </c>
      <c r="B216" s="730" t="s">
        <v>577</v>
      </c>
      <c r="C216" s="731" t="s">
        <v>589</v>
      </c>
      <c r="D216" s="732" t="s">
        <v>590</v>
      </c>
      <c r="E216" s="733">
        <v>50113001</v>
      </c>
      <c r="F216" s="732" t="s">
        <v>606</v>
      </c>
      <c r="G216" s="731" t="s">
        <v>625</v>
      </c>
      <c r="H216" s="731">
        <v>150318</v>
      </c>
      <c r="I216" s="731">
        <v>50318</v>
      </c>
      <c r="J216" s="731" t="s">
        <v>960</v>
      </c>
      <c r="K216" s="731" t="s">
        <v>961</v>
      </c>
      <c r="L216" s="734">
        <v>122.99</v>
      </c>
      <c r="M216" s="734">
        <v>2</v>
      </c>
      <c r="N216" s="735">
        <v>245.98</v>
      </c>
    </row>
    <row r="217" spans="1:14" ht="14.45" customHeight="1" x14ac:dyDescent="0.2">
      <c r="A217" s="729" t="s">
        <v>576</v>
      </c>
      <c r="B217" s="730" t="s">
        <v>577</v>
      </c>
      <c r="C217" s="731" t="s">
        <v>589</v>
      </c>
      <c r="D217" s="732" t="s">
        <v>590</v>
      </c>
      <c r="E217" s="733">
        <v>50113001</v>
      </c>
      <c r="F217" s="732" t="s">
        <v>606</v>
      </c>
      <c r="G217" s="731" t="s">
        <v>607</v>
      </c>
      <c r="H217" s="731">
        <v>849695</v>
      </c>
      <c r="I217" s="731">
        <v>500578</v>
      </c>
      <c r="J217" s="731" t="s">
        <v>962</v>
      </c>
      <c r="K217" s="731" t="s">
        <v>963</v>
      </c>
      <c r="L217" s="734">
        <v>371.72500000000008</v>
      </c>
      <c r="M217" s="734">
        <v>6</v>
      </c>
      <c r="N217" s="735">
        <v>2230.3500000000004</v>
      </c>
    </row>
    <row r="218" spans="1:14" ht="14.45" customHeight="1" x14ac:dyDescent="0.2">
      <c r="A218" s="729" t="s">
        <v>576</v>
      </c>
      <c r="B218" s="730" t="s">
        <v>577</v>
      </c>
      <c r="C218" s="731" t="s">
        <v>589</v>
      </c>
      <c r="D218" s="732" t="s">
        <v>590</v>
      </c>
      <c r="E218" s="733">
        <v>50113001</v>
      </c>
      <c r="F218" s="732" t="s">
        <v>606</v>
      </c>
      <c r="G218" s="731" t="s">
        <v>625</v>
      </c>
      <c r="H218" s="731">
        <v>233698</v>
      </c>
      <c r="I218" s="731">
        <v>233698</v>
      </c>
      <c r="J218" s="731" t="s">
        <v>964</v>
      </c>
      <c r="K218" s="731" t="s">
        <v>965</v>
      </c>
      <c r="L218" s="734">
        <v>130.9</v>
      </c>
      <c r="M218" s="734">
        <v>2</v>
      </c>
      <c r="N218" s="735">
        <v>261.8</v>
      </c>
    </row>
    <row r="219" spans="1:14" ht="14.45" customHeight="1" x14ac:dyDescent="0.2">
      <c r="A219" s="729" t="s">
        <v>576</v>
      </c>
      <c r="B219" s="730" t="s">
        <v>577</v>
      </c>
      <c r="C219" s="731" t="s">
        <v>589</v>
      </c>
      <c r="D219" s="732" t="s">
        <v>590</v>
      </c>
      <c r="E219" s="733">
        <v>50113001</v>
      </c>
      <c r="F219" s="732" t="s">
        <v>606</v>
      </c>
      <c r="G219" s="731" t="s">
        <v>625</v>
      </c>
      <c r="H219" s="731">
        <v>233727</v>
      </c>
      <c r="I219" s="731">
        <v>233727</v>
      </c>
      <c r="J219" s="731" t="s">
        <v>966</v>
      </c>
      <c r="K219" s="731" t="s">
        <v>967</v>
      </c>
      <c r="L219" s="734">
        <v>71.040000000000006</v>
      </c>
      <c r="M219" s="734">
        <v>2</v>
      </c>
      <c r="N219" s="735">
        <v>142.08000000000001</v>
      </c>
    </row>
    <row r="220" spans="1:14" ht="14.45" customHeight="1" x14ac:dyDescent="0.2">
      <c r="A220" s="729" t="s">
        <v>576</v>
      </c>
      <c r="B220" s="730" t="s">
        <v>577</v>
      </c>
      <c r="C220" s="731" t="s">
        <v>589</v>
      </c>
      <c r="D220" s="732" t="s">
        <v>590</v>
      </c>
      <c r="E220" s="733">
        <v>50113001</v>
      </c>
      <c r="F220" s="732" t="s">
        <v>606</v>
      </c>
      <c r="G220" s="731" t="s">
        <v>625</v>
      </c>
      <c r="H220" s="731">
        <v>153951</v>
      </c>
      <c r="I220" s="731">
        <v>53951</v>
      </c>
      <c r="J220" s="731" t="s">
        <v>831</v>
      </c>
      <c r="K220" s="731" t="s">
        <v>832</v>
      </c>
      <c r="L220" s="734">
        <v>183.28999999999996</v>
      </c>
      <c r="M220" s="734">
        <v>6</v>
      </c>
      <c r="N220" s="735">
        <v>1099.7399999999998</v>
      </c>
    </row>
    <row r="221" spans="1:14" ht="14.45" customHeight="1" x14ac:dyDescent="0.2">
      <c r="A221" s="729" t="s">
        <v>576</v>
      </c>
      <c r="B221" s="730" t="s">
        <v>577</v>
      </c>
      <c r="C221" s="731" t="s">
        <v>589</v>
      </c>
      <c r="D221" s="732" t="s">
        <v>590</v>
      </c>
      <c r="E221" s="733">
        <v>50113001</v>
      </c>
      <c r="F221" s="732" t="s">
        <v>606</v>
      </c>
      <c r="G221" s="731" t="s">
        <v>625</v>
      </c>
      <c r="H221" s="731">
        <v>153950</v>
      </c>
      <c r="I221" s="731">
        <v>53950</v>
      </c>
      <c r="J221" s="731" t="s">
        <v>833</v>
      </c>
      <c r="K221" s="731" t="s">
        <v>834</v>
      </c>
      <c r="L221" s="734">
        <v>91.429999999999993</v>
      </c>
      <c r="M221" s="734">
        <v>3</v>
      </c>
      <c r="N221" s="735">
        <v>274.28999999999996</v>
      </c>
    </row>
    <row r="222" spans="1:14" ht="14.45" customHeight="1" x14ac:dyDescent="0.2">
      <c r="A222" s="729" t="s">
        <v>576</v>
      </c>
      <c r="B222" s="730" t="s">
        <v>577</v>
      </c>
      <c r="C222" s="731" t="s">
        <v>589</v>
      </c>
      <c r="D222" s="732" t="s">
        <v>590</v>
      </c>
      <c r="E222" s="733">
        <v>50113001</v>
      </c>
      <c r="F222" s="732" t="s">
        <v>606</v>
      </c>
      <c r="G222" s="731" t="s">
        <v>625</v>
      </c>
      <c r="H222" s="731">
        <v>233366</v>
      </c>
      <c r="I222" s="731">
        <v>233366</v>
      </c>
      <c r="J222" s="731" t="s">
        <v>835</v>
      </c>
      <c r="K222" s="731" t="s">
        <v>836</v>
      </c>
      <c r="L222" s="734">
        <v>45.49</v>
      </c>
      <c r="M222" s="734">
        <v>2</v>
      </c>
      <c r="N222" s="735">
        <v>90.98</v>
      </c>
    </row>
    <row r="223" spans="1:14" ht="14.45" customHeight="1" x14ac:dyDescent="0.2">
      <c r="A223" s="729" t="s">
        <v>576</v>
      </c>
      <c r="B223" s="730" t="s">
        <v>577</v>
      </c>
      <c r="C223" s="731" t="s">
        <v>589</v>
      </c>
      <c r="D223" s="732" t="s">
        <v>590</v>
      </c>
      <c r="E223" s="733">
        <v>50113001</v>
      </c>
      <c r="F223" s="732" t="s">
        <v>606</v>
      </c>
      <c r="G223" s="731" t="s">
        <v>625</v>
      </c>
      <c r="H223" s="731">
        <v>846141</v>
      </c>
      <c r="I223" s="731">
        <v>107794</v>
      </c>
      <c r="J223" s="731" t="s">
        <v>968</v>
      </c>
      <c r="K223" s="731" t="s">
        <v>969</v>
      </c>
      <c r="L223" s="734">
        <v>204.51000000000005</v>
      </c>
      <c r="M223" s="734">
        <v>1</v>
      </c>
      <c r="N223" s="735">
        <v>204.51000000000005</v>
      </c>
    </row>
    <row r="224" spans="1:14" ht="14.45" customHeight="1" x14ac:dyDescent="0.2">
      <c r="A224" s="729" t="s">
        <v>576</v>
      </c>
      <c r="B224" s="730" t="s">
        <v>577</v>
      </c>
      <c r="C224" s="731" t="s">
        <v>589</v>
      </c>
      <c r="D224" s="732" t="s">
        <v>590</v>
      </c>
      <c r="E224" s="733">
        <v>50113013</v>
      </c>
      <c r="F224" s="732" t="s">
        <v>851</v>
      </c>
      <c r="G224" s="731" t="s">
        <v>625</v>
      </c>
      <c r="H224" s="731">
        <v>105951</v>
      </c>
      <c r="I224" s="731">
        <v>5951</v>
      </c>
      <c r="J224" s="731" t="s">
        <v>970</v>
      </c>
      <c r="K224" s="731" t="s">
        <v>971</v>
      </c>
      <c r="L224" s="734">
        <v>113.75</v>
      </c>
      <c r="M224" s="734">
        <v>1</v>
      </c>
      <c r="N224" s="735">
        <v>113.75</v>
      </c>
    </row>
    <row r="225" spans="1:14" ht="14.45" customHeight="1" x14ac:dyDescent="0.2">
      <c r="A225" s="729" t="s">
        <v>576</v>
      </c>
      <c r="B225" s="730" t="s">
        <v>577</v>
      </c>
      <c r="C225" s="731" t="s">
        <v>594</v>
      </c>
      <c r="D225" s="732" t="s">
        <v>595</v>
      </c>
      <c r="E225" s="733">
        <v>50113001</v>
      </c>
      <c r="F225" s="732" t="s">
        <v>606</v>
      </c>
      <c r="G225" s="731" t="s">
        <v>607</v>
      </c>
      <c r="H225" s="731">
        <v>243014</v>
      </c>
      <c r="I225" s="731">
        <v>243014</v>
      </c>
      <c r="J225" s="731" t="s">
        <v>972</v>
      </c>
      <c r="K225" s="731" t="s">
        <v>973</v>
      </c>
      <c r="L225" s="734">
        <v>125.79</v>
      </c>
      <c r="M225" s="734">
        <v>2</v>
      </c>
      <c r="N225" s="735">
        <v>251.58</v>
      </c>
    </row>
    <row r="226" spans="1:14" ht="14.45" customHeight="1" x14ac:dyDescent="0.2">
      <c r="A226" s="729" t="s">
        <v>576</v>
      </c>
      <c r="B226" s="730" t="s">
        <v>577</v>
      </c>
      <c r="C226" s="731" t="s">
        <v>594</v>
      </c>
      <c r="D226" s="732" t="s">
        <v>595</v>
      </c>
      <c r="E226" s="733">
        <v>50113001</v>
      </c>
      <c r="F226" s="732" t="s">
        <v>606</v>
      </c>
      <c r="G226" s="731" t="s">
        <v>607</v>
      </c>
      <c r="H226" s="731">
        <v>100362</v>
      </c>
      <c r="I226" s="731">
        <v>362</v>
      </c>
      <c r="J226" s="731" t="s">
        <v>612</v>
      </c>
      <c r="K226" s="731" t="s">
        <v>613</v>
      </c>
      <c r="L226" s="734">
        <v>72.86</v>
      </c>
      <c r="M226" s="734">
        <v>1</v>
      </c>
      <c r="N226" s="735">
        <v>72.86</v>
      </c>
    </row>
    <row r="227" spans="1:14" ht="14.45" customHeight="1" x14ac:dyDescent="0.2">
      <c r="A227" s="729" t="s">
        <v>576</v>
      </c>
      <c r="B227" s="730" t="s">
        <v>577</v>
      </c>
      <c r="C227" s="731" t="s">
        <v>594</v>
      </c>
      <c r="D227" s="732" t="s">
        <v>595</v>
      </c>
      <c r="E227" s="733">
        <v>50113001</v>
      </c>
      <c r="F227" s="732" t="s">
        <v>606</v>
      </c>
      <c r="G227" s="731" t="s">
        <v>607</v>
      </c>
      <c r="H227" s="731">
        <v>845008</v>
      </c>
      <c r="I227" s="731">
        <v>107806</v>
      </c>
      <c r="J227" s="731" t="s">
        <v>861</v>
      </c>
      <c r="K227" s="731" t="s">
        <v>974</v>
      </c>
      <c r="L227" s="734">
        <v>68.309999999999988</v>
      </c>
      <c r="M227" s="734">
        <v>1</v>
      </c>
      <c r="N227" s="735">
        <v>68.309999999999988</v>
      </c>
    </row>
    <row r="228" spans="1:14" ht="14.45" customHeight="1" x14ac:dyDescent="0.2">
      <c r="A228" s="729" t="s">
        <v>576</v>
      </c>
      <c r="B228" s="730" t="s">
        <v>577</v>
      </c>
      <c r="C228" s="731" t="s">
        <v>594</v>
      </c>
      <c r="D228" s="732" t="s">
        <v>595</v>
      </c>
      <c r="E228" s="733">
        <v>50113001</v>
      </c>
      <c r="F228" s="732" t="s">
        <v>606</v>
      </c>
      <c r="G228" s="731" t="s">
        <v>607</v>
      </c>
      <c r="H228" s="731">
        <v>185369</v>
      </c>
      <c r="I228" s="731">
        <v>185369</v>
      </c>
      <c r="J228" s="731" t="s">
        <v>975</v>
      </c>
      <c r="K228" s="731" t="s">
        <v>976</v>
      </c>
      <c r="L228" s="734">
        <v>360.28</v>
      </c>
      <c r="M228" s="734">
        <v>1</v>
      </c>
      <c r="N228" s="735">
        <v>360.28</v>
      </c>
    </row>
    <row r="229" spans="1:14" ht="14.45" customHeight="1" x14ac:dyDescent="0.2">
      <c r="A229" s="729" t="s">
        <v>576</v>
      </c>
      <c r="B229" s="730" t="s">
        <v>577</v>
      </c>
      <c r="C229" s="731" t="s">
        <v>594</v>
      </c>
      <c r="D229" s="732" t="s">
        <v>595</v>
      </c>
      <c r="E229" s="733">
        <v>50113001</v>
      </c>
      <c r="F229" s="732" t="s">
        <v>606</v>
      </c>
      <c r="G229" s="731" t="s">
        <v>607</v>
      </c>
      <c r="H229" s="731">
        <v>230398</v>
      </c>
      <c r="I229" s="731">
        <v>230398</v>
      </c>
      <c r="J229" s="731" t="s">
        <v>977</v>
      </c>
      <c r="K229" s="731" t="s">
        <v>978</v>
      </c>
      <c r="L229" s="734">
        <v>142.22</v>
      </c>
      <c r="M229" s="734">
        <v>2</v>
      </c>
      <c r="N229" s="735">
        <v>284.44</v>
      </c>
    </row>
    <row r="230" spans="1:14" ht="14.45" customHeight="1" x14ac:dyDescent="0.2">
      <c r="A230" s="729" t="s">
        <v>576</v>
      </c>
      <c r="B230" s="730" t="s">
        <v>577</v>
      </c>
      <c r="C230" s="731" t="s">
        <v>594</v>
      </c>
      <c r="D230" s="732" t="s">
        <v>595</v>
      </c>
      <c r="E230" s="733">
        <v>50113001</v>
      </c>
      <c r="F230" s="732" t="s">
        <v>606</v>
      </c>
      <c r="G230" s="731" t="s">
        <v>625</v>
      </c>
      <c r="H230" s="731">
        <v>102945</v>
      </c>
      <c r="I230" s="731">
        <v>2945</v>
      </c>
      <c r="J230" s="731" t="s">
        <v>979</v>
      </c>
      <c r="K230" s="731" t="s">
        <v>980</v>
      </c>
      <c r="L230" s="734">
        <v>8.6199999999999974</v>
      </c>
      <c r="M230" s="734">
        <v>1</v>
      </c>
      <c r="N230" s="735">
        <v>8.6199999999999974</v>
      </c>
    </row>
    <row r="231" spans="1:14" ht="14.45" customHeight="1" x14ac:dyDescent="0.2">
      <c r="A231" s="729" t="s">
        <v>576</v>
      </c>
      <c r="B231" s="730" t="s">
        <v>577</v>
      </c>
      <c r="C231" s="731" t="s">
        <v>594</v>
      </c>
      <c r="D231" s="732" t="s">
        <v>595</v>
      </c>
      <c r="E231" s="733">
        <v>50113001</v>
      </c>
      <c r="F231" s="732" t="s">
        <v>606</v>
      </c>
      <c r="G231" s="731" t="s">
        <v>607</v>
      </c>
      <c r="H231" s="731">
        <v>176954</v>
      </c>
      <c r="I231" s="731">
        <v>176954</v>
      </c>
      <c r="J231" s="731" t="s">
        <v>981</v>
      </c>
      <c r="K231" s="731" t="s">
        <v>982</v>
      </c>
      <c r="L231" s="734">
        <v>94.628</v>
      </c>
      <c r="M231" s="734">
        <v>5</v>
      </c>
      <c r="N231" s="735">
        <v>473.14</v>
      </c>
    </row>
    <row r="232" spans="1:14" ht="14.45" customHeight="1" x14ac:dyDescent="0.2">
      <c r="A232" s="729" t="s">
        <v>576</v>
      </c>
      <c r="B232" s="730" t="s">
        <v>577</v>
      </c>
      <c r="C232" s="731" t="s">
        <v>594</v>
      </c>
      <c r="D232" s="732" t="s">
        <v>595</v>
      </c>
      <c r="E232" s="733">
        <v>50113001</v>
      </c>
      <c r="F232" s="732" t="s">
        <v>606</v>
      </c>
      <c r="G232" s="731" t="s">
        <v>607</v>
      </c>
      <c r="H232" s="731">
        <v>180433</v>
      </c>
      <c r="I232" s="731">
        <v>180433</v>
      </c>
      <c r="J232" s="731" t="s">
        <v>983</v>
      </c>
      <c r="K232" s="731" t="s">
        <v>984</v>
      </c>
      <c r="L232" s="734">
        <v>122.56</v>
      </c>
      <c r="M232" s="734">
        <v>1</v>
      </c>
      <c r="N232" s="735">
        <v>122.56</v>
      </c>
    </row>
    <row r="233" spans="1:14" ht="14.45" customHeight="1" x14ac:dyDescent="0.2">
      <c r="A233" s="729" t="s">
        <v>576</v>
      </c>
      <c r="B233" s="730" t="s">
        <v>577</v>
      </c>
      <c r="C233" s="731" t="s">
        <v>594</v>
      </c>
      <c r="D233" s="732" t="s">
        <v>595</v>
      </c>
      <c r="E233" s="733">
        <v>50113001</v>
      </c>
      <c r="F233" s="732" t="s">
        <v>606</v>
      </c>
      <c r="G233" s="731" t="s">
        <v>329</v>
      </c>
      <c r="H233" s="731">
        <v>233503</v>
      </c>
      <c r="I233" s="731">
        <v>233503</v>
      </c>
      <c r="J233" s="731" t="s">
        <v>985</v>
      </c>
      <c r="K233" s="731" t="s">
        <v>986</v>
      </c>
      <c r="L233" s="734">
        <v>75.740000000000009</v>
      </c>
      <c r="M233" s="734">
        <v>2</v>
      </c>
      <c r="N233" s="735">
        <v>151.48000000000002</v>
      </c>
    </row>
    <row r="234" spans="1:14" ht="14.45" customHeight="1" x14ac:dyDescent="0.2">
      <c r="A234" s="729" t="s">
        <v>576</v>
      </c>
      <c r="B234" s="730" t="s">
        <v>577</v>
      </c>
      <c r="C234" s="731" t="s">
        <v>594</v>
      </c>
      <c r="D234" s="732" t="s">
        <v>595</v>
      </c>
      <c r="E234" s="733">
        <v>50113001</v>
      </c>
      <c r="F234" s="732" t="s">
        <v>606</v>
      </c>
      <c r="G234" s="731" t="s">
        <v>607</v>
      </c>
      <c r="H234" s="731">
        <v>235897</v>
      </c>
      <c r="I234" s="731">
        <v>235897</v>
      </c>
      <c r="J234" s="731" t="s">
        <v>987</v>
      </c>
      <c r="K234" s="731" t="s">
        <v>988</v>
      </c>
      <c r="L234" s="734">
        <v>72.61</v>
      </c>
      <c r="M234" s="734">
        <v>1</v>
      </c>
      <c r="N234" s="735">
        <v>72.61</v>
      </c>
    </row>
    <row r="235" spans="1:14" ht="14.45" customHeight="1" x14ac:dyDescent="0.2">
      <c r="A235" s="729" t="s">
        <v>576</v>
      </c>
      <c r="B235" s="730" t="s">
        <v>577</v>
      </c>
      <c r="C235" s="731" t="s">
        <v>594</v>
      </c>
      <c r="D235" s="732" t="s">
        <v>595</v>
      </c>
      <c r="E235" s="733">
        <v>50113001</v>
      </c>
      <c r="F235" s="732" t="s">
        <v>606</v>
      </c>
      <c r="G235" s="731" t="s">
        <v>329</v>
      </c>
      <c r="H235" s="731">
        <v>246028</v>
      </c>
      <c r="I235" s="731">
        <v>246028</v>
      </c>
      <c r="J235" s="731" t="s">
        <v>989</v>
      </c>
      <c r="K235" s="731" t="s">
        <v>990</v>
      </c>
      <c r="L235" s="734">
        <v>120.97</v>
      </c>
      <c r="M235" s="734">
        <v>1</v>
      </c>
      <c r="N235" s="735">
        <v>120.97</v>
      </c>
    </row>
    <row r="236" spans="1:14" ht="14.45" customHeight="1" x14ac:dyDescent="0.2">
      <c r="A236" s="729" t="s">
        <v>576</v>
      </c>
      <c r="B236" s="730" t="s">
        <v>577</v>
      </c>
      <c r="C236" s="731" t="s">
        <v>594</v>
      </c>
      <c r="D236" s="732" t="s">
        <v>595</v>
      </c>
      <c r="E236" s="733">
        <v>50113001</v>
      </c>
      <c r="F236" s="732" t="s">
        <v>606</v>
      </c>
      <c r="G236" s="731" t="s">
        <v>607</v>
      </c>
      <c r="H236" s="731">
        <v>992354</v>
      </c>
      <c r="I236" s="731">
        <v>0</v>
      </c>
      <c r="J236" s="731" t="s">
        <v>991</v>
      </c>
      <c r="K236" s="731" t="s">
        <v>329</v>
      </c>
      <c r="L236" s="734">
        <v>228.06000000000003</v>
      </c>
      <c r="M236" s="734">
        <v>3</v>
      </c>
      <c r="N236" s="735">
        <v>684.18000000000006</v>
      </c>
    </row>
    <row r="237" spans="1:14" ht="14.45" customHeight="1" x14ac:dyDescent="0.2">
      <c r="A237" s="729" t="s">
        <v>576</v>
      </c>
      <c r="B237" s="730" t="s">
        <v>577</v>
      </c>
      <c r="C237" s="731" t="s">
        <v>594</v>
      </c>
      <c r="D237" s="732" t="s">
        <v>595</v>
      </c>
      <c r="E237" s="733">
        <v>50113001</v>
      </c>
      <c r="F237" s="732" t="s">
        <v>606</v>
      </c>
      <c r="G237" s="731" t="s">
        <v>607</v>
      </c>
      <c r="H237" s="731">
        <v>185060</v>
      </c>
      <c r="I237" s="731">
        <v>85060</v>
      </c>
      <c r="J237" s="731" t="s">
        <v>870</v>
      </c>
      <c r="K237" s="731" t="s">
        <v>871</v>
      </c>
      <c r="L237" s="734">
        <v>66.11</v>
      </c>
      <c r="M237" s="734">
        <v>2</v>
      </c>
      <c r="N237" s="735">
        <v>132.22</v>
      </c>
    </row>
    <row r="238" spans="1:14" ht="14.45" customHeight="1" x14ac:dyDescent="0.2">
      <c r="A238" s="729" t="s">
        <v>576</v>
      </c>
      <c r="B238" s="730" t="s">
        <v>577</v>
      </c>
      <c r="C238" s="731" t="s">
        <v>594</v>
      </c>
      <c r="D238" s="732" t="s">
        <v>595</v>
      </c>
      <c r="E238" s="733">
        <v>50113001</v>
      </c>
      <c r="F238" s="732" t="s">
        <v>606</v>
      </c>
      <c r="G238" s="731" t="s">
        <v>625</v>
      </c>
      <c r="H238" s="731">
        <v>158659</v>
      </c>
      <c r="I238" s="731">
        <v>58659</v>
      </c>
      <c r="J238" s="731" t="s">
        <v>992</v>
      </c>
      <c r="K238" s="731" t="s">
        <v>993</v>
      </c>
      <c r="L238" s="734">
        <v>54.89</v>
      </c>
      <c r="M238" s="734">
        <v>1</v>
      </c>
      <c r="N238" s="735">
        <v>54.89</v>
      </c>
    </row>
    <row r="239" spans="1:14" ht="14.45" customHeight="1" x14ac:dyDescent="0.2">
      <c r="A239" s="729" t="s">
        <v>576</v>
      </c>
      <c r="B239" s="730" t="s">
        <v>577</v>
      </c>
      <c r="C239" s="731" t="s">
        <v>594</v>
      </c>
      <c r="D239" s="732" t="s">
        <v>595</v>
      </c>
      <c r="E239" s="733">
        <v>50113001</v>
      </c>
      <c r="F239" s="732" t="s">
        <v>606</v>
      </c>
      <c r="G239" s="731" t="s">
        <v>607</v>
      </c>
      <c r="H239" s="731">
        <v>112892</v>
      </c>
      <c r="I239" s="731">
        <v>12892</v>
      </c>
      <c r="J239" s="731" t="s">
        <v>618</v>
      </c>
      <c r="K239" s="731" t="s">
        <v>619</v>
      </c>
      <c r="L239" s="734">
        <v>104.20999999999998</v>
      </c>
      <c r="M239" s="734">
        <v>4</v>
      </c>
      <c r="N239" s="735">
        <v>416.83999999999992</v>
      </c>
    </row>
    <row r="240" spans="1:14" ht="14.45" customHeight="1" x14ac:dyDescent="0.2">
      <c r="A240" s="729" t="s">
        <v>576</v>
      </c>
      <c r="B240" s="730" t="s">
        <v>577</v>
      </c>
      <c r="C240" s="731" t="s">
        <v>594</v>
      </c>
      <c r="D240" s="732" t="s">
        <v>595</v>
      </c>
      <c r="E240" s="733">
        <v>50113001</v>
      </c>
      <c r="F240" s="732" t="s">
        <v>606</v>
      </c>
      <c r="G240" s="731" t="s">
        <v>607</v>
      </c>
      <c r="H240" s="731">
        <v>112895</v>
      </c>
      <c r="I240" s="731">
        <v>12895</v>
      </c>
      <c r="J240" s="731" t="s">
        <v>618</v>
      </c>
      <c r="K240" s="731" t="s">
        <v>994</v>
      </c>
      <c r="L240" s="734">
        <v>106.45999999999997</v>
      </c>
      <c r="M240" s="734">
        <v>2</v>
      </c>
      <c r="N240" s="735">
        <v>212.91999999999993</v>
      </c>
    </row>
    <row r="241" spans="1:14" ht="14.45" customHeight="1" x14ac:dyDescent="0.2">
      <c r="A241" s="729" t="s">
        <v>576</v>
      </c>
      <c r="B241" s="730" t="s">
        <v>577</v>
      </c>
      <c r="C241" s="731" t="s">
        <v>594</v>
      </c>
      <c r="D241" s="732" t="s">
        <v>595</v>
      </c>
      <c r="E241" s="733">
        <v>50113001</v>
      </c>
      <c r="F241" s="732" t="s">
        <v>606</v>
      </c>
      <c r="G241" s="731" t="s">
        <v>607</v>
      </c>
      <c r="H241" s="731">
        <v>988158</v>
      </c>
      <c r="I241" s="731">
        <v>500933</v>
      </c>
      <c r="J241" s="731" t="s">
        <v>995</v>
      </c>
      <c r="K241" s="731" t="s">
        <v>735</v>
      </c>
      <c r="L241" s="734">
        <v>254.6</v>
      </c>
      <c r="M241" s="734">
        <v>1</v>
      </c>
      <c r="N241" s="735">
        <v>254.6</v>
      </c>
    </row>
    <row r="242" spans="1:14" ht="14.45" customHeight="1" x14ac:dyDescent="0.2">
      <c r="A242" s="729" t="s">
        <v>576</v>
      </c>
      <c r="B242" s="730" t="s">
        <v>577</v>
      </c>
      <c r="C242" s="731" t="s">
        <v>594</v>
      </c>
      <c r="D242" s="732" t="s">
        <v>595</v>
      </c>
      <c r="E242" s="733">
        <v>50113001</v>
      </c>
      <c r="F242" s="732" t="s">
        <v>606</v>
      </c>
      <c r="G242" s="731" t="s">
        <v>607</v>
      </c>
      <c r="H242" s="731">
        <v>173305</v>
      </c>
      <c r="I242" s="731">
        <v>173305</v>
      </c>
      <c r="J242" s="731" t="s">
        <v>996</v>
      </c>
      <c r="K242" s="731" t="s">
        <v>997</v>
      </c>
      <c r="L242" s="734">
        <v>316.38</v>
      </c>
      <c r="M242" s="734">
        <v>1</v>
      </c>
      <c r="N242" s="735">
        <v>316.38</v>
      </c>
    </row>
    <row r="243" spans="1:14" ht="14.45" customHeight="1" x14ac:dyDescent="0.2">
      <c r="A243" s="729" t="s">
        <v>576</v>
      </c>
      <c r="B243" s="730" t="s">
        <v>577</v>
      </c>
      <c r="C243" s="731" t="s">
        <v>594</v>
      </c>
      <c r="D243" s="732" t="s">
        <v>595</v>
      </c>
      <c r="E243" s="733">
        <v>50113001</v>
      </c>
      <c r="F243" s="732" t="s">
        <v>606</v>
      </c>
      <c r="G243" s="731" t="s">
        <v>607</v>
      </c>
      <c r="H243" s="731">
        <v>102679</v>
      </c>
      <c r="I243" s="731">
        <v>2679</v>
      </c>
      <c r="J243" s="731" t="s">
        <v>998</v>
      </c>
      <c r="K243" s="731" t="s">
        <v>999</v>
      </c>
      <c r="L243" s="734">
        <v>164.48</v>
      </c>
      <c r="M243" s="734">
        <v>4</v>
      </c>
      <c r="N243" s="735">
        <v>657.92</v>
      </c>
    </row>
    <row r="244" spans="1:14" ht="14.45" customHeight="1" x14ac:dyDescent="0.2">
      <c r="A244" s="729" t="s">
        <v>576</v>
      </c>
      <c r="B244" s="730" t="s">
        <v>577</v>
      </c>
      <c r="C244" s="731" t="s">
        <v>594</v>
      </c>
      <c r="D244" s="732" t="s">
        <v>595</v>
      </c>
      <c r="E244" s="733">
        <v>50113001</v>
      </c>
      <c r="F244" s="732" t="s">
        <v>606</v>
      </c>
      <c r="G244" s="731" t="s">
        <v>625</v>
      </c>
      <c r="H244" s="731">
        <v>231696</v>
      </c>
      <c r="I244" s="731">
        <v>231696</v>
      </c>
      <c r="J244" s="731" t="s">
        <v>1000</v>
      </c>
      <c r="K244" s="731" t="s">
        <v>1001</v>
      </c>
      <c r="L244" s="734">
        <v>207.22999999999996</v>
      </c>
      <c r="M244" s="734">
        <v>2</v>
      </c>
      <c r="N244" s="735">
        <v>414.45999999999992</v>
      </c>
    </row>
    <row r="245" spans="1:14" ht="14.45" customHeight="1" x14ac:dyDescent="0.2">
      <c r="A245" s="729" t="s">
        <v>576</v>
      </c>
      <c r="B245" s="730" t="s">
        <v>577</v>
      </c>
      <c r="C245" s="731" t="s">
        <v>594</v>
      </c>
      <c r="D245" s="732" t="s">
        <v>595</v>
      </c>
      <c r="E245" s="733">
        <v>50113001</v>
      </c>
      <c r="F245" s="732" t="s">
        <v>606</v>
      </c>
      <c r="G245" s="731" t="s">
        <v>625</v>
      </c>
      <c r="H245" s="731">
        <v>231689</v>
      </c>
      <c r="I245" s="731">
        <v>231689</v>
      </c>
      <c r="J245" s="731" t="s">
        <v>1000</v>
      </c>
      <c r="K245" s="731" t="s">
        <v>1002</v>
      </c>
      <c r="L245" s="734">
        <v>291.39999999999998</v>
      </c>
      <c r="M245" s="734">
        <v>1</v>
      </c>
      <c r="N245" s="735">
        <v>291.39999999999998</v>
      </c>
    </row>
    <row r="246" spans="1:14" ht="14.45" customHeight="1" x14ac:dyDescent="0.2">
      <c r="A246" s="729" t="s">
        <v>576</v>
      </c>
      <c r="B246" s="730" t="s">
        <v>577</v>
      </c>
      <c r="C246" s="731" t="s">
        <v>594</v>
      </c>
      <c r="D246" s="732" t="s">
        <v>595</v>
      </c>
      <c r="E246" s="733">
        <v>50113001</v>
      </c>
      <c r="F246" s="732" t="s">
        <v>606</v>
      </c>
      <c r="G246" s="731" t="s">
        <v>607</v>
      </c>
      <c r="H246" s="731">
        <v>136717</v>
      </c>
      <c r="I246" s="731">
        <v>136717</v>
      </c>
      <c r="J246" s="731" t="s">
        <v>1003</v>
      </c>
      <c r="K246" s="731" t="s">
        <v>1004</v>
      </c>
      <c r="L246" s="734">
        <v>210.35999999999999</v>
      </c>
      <c r="M246" s="734">
        <v>1</v>
      </c>
      <c r="N246" s="735">
        <v>210.35999999999999</v>
      </c>
    </row>
    <row r="247" spans="1:14" ht="14.45" customHeight="1" x14ac:dyDescent="0.2">
      <c r="A247" s="729" t="s">
        <v>576</v>
      </c>
      <c r="B247" s="730" t="s">
        <v>577</v>
      </c>
      <c r="C247" s="731" t="s">
        <v>594</v>
      </c>
      <c r="D247" s="732" t="s">
        <v>595</v>
      </c>
      <c r="E247" s="733">
        <v>50113001</v>
      </c>
      <c r="F247" s="732" t="s">
        <v>606</v>
      </c>
      <c r="G247" s="731" t="s">
        <v>607</v>
      </c>
      <c r="H247" s="731">
        <v>991568</v>
      </c>
      <c r="I247" s="731">
        <v>0</v>
      </c>
      <c r="J247" s="731" t="s">
        <v>1005</v>
      </c>
      <c r="K247" s="731" t="s">
        <v>329</v>
      </c>
      <c r="L247" s="734">
        <v>242.81999999999994</v>
      </c>
      <c r="M247" s="734">
        <v>2</v>
      </c>
      <c r="N247" s="735">
        <v>485.63999999999987</v>
      </c>
    </row>
    <row r="248" spans="1:14" ht="14.45" customHeight="1" x14ac:dyDescent="0.2">
      <c r="A248" s="729" t="s">
        <v>576</v>
      </c>
      <c r="B248" s="730" t="s">
        <v>577</v>
      </c>
      <c r="C248" s="731" t="s">
        <v>594</v>
      </c>
      <c r="D248" s="732" t="s">
        <v>595</v>
      </c>
      <c r="E248" s="733">
        <v>50113001</v>
      </c>
      <c r="F248" s="732" t="s">
        <v>606</v>
      </c>
      <c r="G248" s="731" t="s">
        <v>625</v>
      </c>
      <c r="H248" s="731">
        <v>233600</v>
      </c>
      <c r="I248" s="731">
        <v>233600</v>
      </c>
      <c r="J248" s="731" t="s">
        <v>1006</v>
      </c>
      <c r="K248" s="731" t="s">
        <v>1007</v>
      </c>
      <c r="L248" s="734">
        <v>52.219999999999992</v>
      </c>
      <c r="M248" s="734">
        <v>1</v>
      </c>
      <c r="N248" s="735">
        <v>52.219999999999992</v>
      </c>
    </row>
    <row r="249" spans="1:14" ht="14.45" customHeight="1" x14ac:dyDescent="0.2">
      <c r="A249" s="729" t="s">
        <v>576</v>
      </c>
      <c r="B249" s="730" t="s">
        <v>577</v>
      </c>
      <c r="C249" s="731" t="s">
        <v>594</v>
      </c>
      <c r="D249" s="732" t="s">
        <v>595</v>
      </c>
      <c r="E249" s="733">
        <v>50113001</v>
      </c>
      <c r="F249" s="732" t="s">
        <v>606</v>
      </c>
      <c r="G249" s="731" t="s">
        <v>625</v>
      </c>
      <c r="H249" s="731">
        <v>233579</v>
      </c>
      <c r="I249" s="731">
        <v>233579</v>
      </c>
      <c r="J249" s="731" t="s">
        <v>626</v>
      </c>
      <c r="K249" s="731" t="s">
        <v>627</v>
      </c>
      <c r="L249" s="734">
        <v>26.11000000000001</v>
      </c>
      <c r="M249" s="734">
        <v>2</v>
      </c>
      <c r="N249" s="735">
        <v>52.22000000000002</v>
      </c>
    </row>
    <row r="250" spans="1:14" ht="14.45" customHeight="1" x14ac:dyDescent="0.2">
      <c r="A250" s="729" t="s">
        <v>576</v>
      </c>
      <c r="B250" s="730" t="s">
        <v>577</v>
      </c>
      <c r="C250" s="731" t="s">
        <v>594</v>
      </c>
      <c r="D250" s="732" t="s">
        <v>595</v>
      </c>
      <c r="E250" s="733">
        <v>50113001</v>
      </c>
      <c r="F250" s="732" t="s">
        <v>606</v>
      </c>
      <c r="G250" s="731" t="s">
        <v>607</v>
      </c>
      <c r="H250" s="731">
        <v>993803</v>
      </c>
      <c r="I250" s="731">
        <v>0</v>
      </c>
      <c r="J250" s="731" t="s">
        <v>1008</v>
      </c>
      <c r="K250" s="731" t="s">
        <v>329</v>
      </c>
      <c r="L250" s="734">
        <v>78.155000000000001</v>
      </c>
      <c r="M250" s="734">
        <v>2</v>
      </c>
      <c r="N250" s="735">
        <v>156.31</v>
      </c>
    </row>
    <row r="251" spans="1:14" ht="14.45" customHeight="1" x14ac:dyDescent="0.2">
      <c r="A251" s="729" t="s">
        <v>576</v>
      </c>
      <c r="B251" s="730" t="s">
        <v>577</v>
      </c>
      <c r="C251" s="731" t="s">
        <v>594</v>
      </c>
      <c r="D251" s="732" t="s">
        <v>595</v>
      </c>
      <c r="E251" s="733">
        <v>50113001</v>
      </c>
      <c r="F251" s="732" t="s">
        <v>606</v>
      </c>
      <c r="G251" s="731" t="s">
        <v>607</v>
      </c>
      <c r="H251" s="731">
        <v>199466</v>
      </c>
      <c r="I251" s="731">
        <v>199466</v>
      </c>
      <c r="J251" s="731" t="s">
        <v>1009</v>
      </c>
      <c r="K251" s="731" t="s">
        <v>1010</v>
      </c>
      <c r="L251" s="734">
        <v>112.37999999999997</v>
      </c>
      <c r="M251" s="734">
        <v>4</v>
      </c>
      <c r="N251" s="735">
        <v>449.51999999999987</v>
      </c>
    </row>
    <row r="252" spans="1:14" ht="14.45" customHeight="1" x14ac:dyDescent="0.2">
      <c r="A252" s="729" t="s">
        <v>576</v>
      </c>
      <c r="B252" s="730" t="s">
        <v>577</v>
      </c>
      <c r="C252" s="731" t="s">
        <v>594</v>
      </c>
      <c r="D252" s="732" t="s">
        <v>595</v>
      </c>
      <c r="E252" s="733">
        <v>50113001</v>
      </c>
      <c r="F252" s="732" t="s">
        <v>606</v>
      </c>
      <c r="G252" s="731" t="s">
        <v>607</v>
      </c>
      <c r="H252" s="731">
        <v>189079</v>
      </c>
      <c r="I252" s="731">
        <v>189079</v>
      </c>
      <c r="J252" s="731" t="s">
        <v>1011</v>
      </c>
      <c r="K252" s="731" t="s">
        <v>1012</v>
      </c>
      <c r="L252" s="734">
        <v>131.09999999999997</v>
      </c>
      <c r="M252" s="734">
        <v>1</v>
      </c>
      <c r="N252" s="735">
        <v>131.09999999999997</v>
      </c>
    </row>
    <row r="253" spans="1:14" ht="14.45" customHeight="1" x14ac:dyDescent="0.2">
      <c r="A253" s="729" t="s">
        <v>576</v>
      </c>
      <c r="B253" s="730" t="s">
        <v>577</v>
      </c>
      <c r="C253" s="731" t="s">
        <v>594</v>
      </c>
      <c r="D253" s="732" t="s">
        <v>595</v>
      </c>
      <c r="E253" s="733">
        <v>50113001</v>
      </c>
      <c r="F253" s="732" t="s">
        <v>606</v>
      </c>
      <c r="G253" s="731" t="s">
        <v>607</v>
      </c>
      <c r="H253" s="731">
        <v>40364</v>
      </c>
      <c r="I253" s="731">
        <v>40364</v>
      </c>
      <c r="J253" s="731" t="s">
        <v>632</v>
      </c>
      <c r="K253" s="731" t="s">
        <v>633</v>
      </c>
      <c r="L253" s="734">
        <v>727.51</v>
      </c>
      <c r="M253" s="734">
        <v>1</v>
      </c>
      <c r="N253" s="735">
        <v>727.51</v>
      </c>
    </row>
    <row r="254" spans="1:14" ht="14.45" customHeight="1" x14ac:dyDescent="0.2">
      <c r="A254" s="729" t="s">
        <v>576</v>
      </c>
      <c r="B254" s="730" t="s">
        <v>577</v>
      </c>
      <c r="C254" s="731" t="s">
        <v>594</v>
      </c>
      <c r="D254" s="732" t="s">
        <v>595</v>
      </c>
      <c r="E254" s="733">
        <v>50113001</v>
      </c>
      <c r="F254" s="732" t="s">
        <v>606</v>
      </c>
      <c r="G254" s="731" t="s">
        <v>607</v>
      </c>
      <c r="H254" s="731">
        <v>990585</v>
      </c>
      <c r="I254" s="731">
        <v>0</v>
      </c>
      <c r="J254" s="731" t="s">
        <v>634</v>
      </c>
      <c r="K254" s="731" t="s">
        <v>329</v>
      </c>
      <c r="L254" s="734">
        <v>52.95</v>
      </c>
      <c r="M254" s="734">
        <v>4</v>
      </c>
      <c r="N254" s="735">
        <v>211.8</v>
      </c>
    </row>
    <row r="255" spans="1:14" ht="14.45" customHeight="1" x14ac:dyDescent="0.2">
      <c r="A255" s="729" t="s">
        <v>576</v>
      </c>
      <c r="B255" s="730" t="s">
        <v>577</v>
      </c>
      <c r="C255" s="731" t="s">
        <v>594</v>
      </c>
      <c r="D255" s="732" t="s">
        <v>595</v>
      </c>
      <c r="E255" s="733">
        <v>50113001</v>
      </c>
      <c r="F255" s="732" t="s">
        <v>606</v>
      </c>
      <c r="G255" s="731" t="s">
        <v>607</v>
      </c>
      <c r="H255" s="731">
        <v>188356</v>
      </c>
      <c r="I255" s="731">
        <v>88356</v>
      </c>
      <c r="J255" s="731" t="s">
        <v>1013</v>
      </c>
      <c r="K255" s="731" t="s">
        <v>1014</v>
      </c>
      <c r="L255" s="734">
        <v>102.48</v>
      </c>
      <c r="M255" s="734">
        <v>1</v>
      </c>
      <c r="N255" s="735">
        <v>102.48</v>
      </c>
    </row>
    <row r="256" spans="1:14" ht="14.45" customHeight="1" x14ac:dyDescent="0.2">
      <c r="A256" s="729" t="s">
        <v>576</v>
      </c>
      <c r="B256" s="730" t="s">
        <v>577</v>
      </c>
      <c r="C256" s="731" t="s">
        <v>594</v>
      </c>
      <c r="D256" s="732" t="s">
        <v>595</v>
      </c>
      <c r="E256" s="733">
        <v>50113001</v>
      </c>
      <c r="F256" s="732" t="s">
        <v>606</v>
      </c>
      <c r="G256" s="731" t="s">
        <v>607</v>
      </c>
      <c r="H256" s="731">
        <v>846446</v>
      </c>
      <c r="I256" s="731">
        <v>124343</v>
      </c>
      <c r="J256" s="731" t="s">
        <v>635</v>
      </c>
      <c r="K256" s="731" t="s">
        <v>636</v>
      </c>
      <c r="L256" s="734">
        <v>43.576666666666675</v>
      </c>
      <c r="M256" s="734">
        <v>3</v>
      </c>
      <c r="N256" s="735">
        <v>130.73000000000002</v>
      </c>
    </row>
    <row r="257" spans="1:14" ht="14.45" customHeight="1" x14ac:dyDescent="0.2">
      <c r="A257" s="729" t="s">
        <v>576</v>
      </c>
      <c r="B257" s="730" t="s">
        <v>577</v>
      </c>
      <c r="C257" s="731" t="s">
        <v>594</v>
      </c>
      <c r="D257" s="732" t="s">
        <v>595</v>
      </c>
      <c r="E257" s="733">
        <v>50113001</v>
      </c>
      <c r="F257" s="732" t="s">
        <v>606</v>
      </c>
      <c r="G257" s="731" t="s">
        <v>607</v>
      </c>
      <c r="H257" s="731">
        <v>230415</v>
      </c>
      <c r="I257" s="731">
        <v>230415</v>
      </c>
      <c r="J257" s="731" t="s">
        <v>1015</v>
      </c>
      <c r="K257" s="731" t="s">
        <v>1016</v>
      </c>
      <c r="L257" s="734">
        <v>27.199999999999996</v>
      </c>
      <c r="M257" s="734">
        <v>4</v>
      </c>
      <c r="N257" s="735">
        <v>108.79999999999998</v>
      </c>
    </row>
    <row r="258" spans="1:14" ht="14.45" customHeight="1" x14ac:dyDescent="0.2">
      <c r="A258" s="729" t="s">
        <v>576</v>
      </c>
      <c r="B258" s="730" t="s">
        <v>577</v>
      </c>
      <c r="C258" s="731" t="s">
        <v>594</v>
      </c>
      <c r="D258" s="732" t="s">
        <v>595</v>
      </c>
      <c r="E258" s="733">
        <v>50113001</v>
      </c>
      <c r="F258" s="732" t="s">
        <v>606</v>
      </c>
      <c r="G258" s="731" t="s">
        <v>607</v>
      </c>
      <c r="H258" s="731">
        <v>114808</v>
      </c>
      <c r="I258" s="731">
        <v>14808</v>
      </c>
      <c r="J258" s="731" t="s">
        <v>1017</v>
      </c>
      <c r="K258" s="731" t="s">
        <v>1018</v>
      </c>
      <c r="L258" s="734">
        <v>53.460000000000015</v>
      </c>
      <c r="M258" s="734">
        <v>1</v>
      </c>
      <c r="N258" s="735">
        <v>53.460000000000015</v>
      </c>
    </row>
    <row r="259" spans="1:14" ht="14.45" customHeight="1" x14ac:dyDescent="0.2">
      <c r="A259" s="729" t="s">
        <v>576</v>
      </c>
      <c r="B259" s="730" t="s">
        <v>577</v>
      </c>
      <c r="C259" s="731" t="s">
        <v>594</v>
      </c>
      <c r="D259" s="732" t="s">
        <v>595</v>
      </c>
      <c r="E259" s="733">
        <v>50113001</v>
      </c>
      <c r="F259" s="732" t="s">
        <v>606</v>
      </c>
      <c r="G259" s="731" t="s">
        <v>607</v>
      </c>
      <c r="H259" s="731">
        <v>114821</v>
      </c>
      <c r="I259" s="731">
        <v>14821</v>
      </c>
      <c r="J259" s="731" t="s">
        <v>1019</v>
      </c>
      <c r="K259" s="731" t="s">
        <v>1020</v>
      </c>
      <c r="L259" s="734">
        <v>284.26</v>
      </c>
      <c r="M259" s="734">
        <v>1</v>
      </c>
      <c r="N259" s="735">
        <v>284.26</v>
      </c>
    </row>
    <row r="260" spans="1:14" ht="14.45" customHeight="1" x14ac:dyDescent="0.2">
      <c r="A260" s="729" t="s">
        <v>576</v>
      </c>
      <c r="B260" s="730" t="s">
        <v>577</v>
      </c>
      <c r="C260" s="731" t="s">
        <v>594</v>
      </c>
      <c r="D260" s="732" t="s">
        <v>595</v>
      </c>
      <c r="E260" s="733">
        <v>50113001</v>
      </c>
      <c r="F260" s="732" t="s">
        <v>606</v>
      </c>
      <c r="G260" s="731" t="s">
        <v>625</v>
      </c>
      <c r="H260" s="731">
        <v>214433</v>
      </c>
      <c r="I260" s="731">
        <v>214433</v>
      </c>
      <c r="J260" s="731" t="s">
        <v>1021</v>
      </c>
      <c r="K260" s="731" t="s">
        <v>1022</v>
      </c>
      <c r="L260" s="734">
        <v>12.209999999999999</v>
      </c>
      <c r="M260" s="734">
        <v>4</v>
      </c>
      <c r="N260" s="735">
        <v>48.839999999999996</v>
      </c>
    </row>
    <row r="261" spans="1:14" ht="14.45" customHeight="1" x14ac:dyDescent="0.2">
      <c r="A261" s="729" t="s">
        <v>576</v>
      </c>
      <c r="B261" s="730" t="s">
        <v>577</v>
      </c>
      <c r="C261" s="731" t="s">
        <v>594</v>
      </c>
      <c r="D261" s="732" t="s">
        <v>595</v>
      </c>
      <c r="E261" s="733">
        <v>50113001</v>
      </c>
      <c r="F261" s="732" t="s">
        <v>606</v>
      </c>
      <c r="G261" s="731" t="s">
        <v>607</v>
      </c>
      <c r="H261" s="731">
        <v>25431</v>
      </c>
      <c r="I261" s="731">
        <v>25431</v>
      </c>
      <c r="J261" s="731" t="s">
        <v>641</v>
      </c>
      <c r="K261" s="731" t="s">
        <v>642</v>
      </c>
      <c r="L261" s="734">
        <v>53.430000000000007</v>
      </c>
      <c r="M261" s="734">
        <v>2</v>
      </c>
      <c r="N261" s="735">
        <v>106.86000000000001</v>
      </c>
    </row>
    <row r="262" spans="1:14" ht="14.45" customHeight="1" x14ac:dyDescent="0.2">
      <c r="A262" s="729" t="s">
        <v>576</v>
      </c>
      <c r="B262" s="730" t="s">
        <v>577</v>
      </c>
      <c r="C262" s="731" t="s">
        <v>594</v>
      </c>
      <c r="D262" s="732" t="s">
        <v>595</v>
      </c>
      <c r="E262" s="733">
        <v>50113001</v>
      </c>
      <c r="F262" s="732" t="s">
        <v>606</v>
      </c>
      <c r="G262" s="731" t="s">
        <v>607</v>
      </c>
      <c r="H262" s="731">
        <v>128389</v>
      </c>
      <c r="I262" s="731">
        <v>28389</v>
      </c>
      <c r="J262" s="731" t="s">
        <v>643</v>
      </c>
      <c r="K262" s="731" t="s">
        <v>644</v>
      </c>
      <c r="L262" s="734">
        <v>427.505</v>
      </c>
      <c r="M262" s="734">
        <v>4</v>
      </c>
      <c r="N262" s="735">
        <v>1710.02</v>
      </c>
    </row>
    <row r="263" spans="1:14" ht="14.45" customHeight="1" x14ac:dyDescent="0.2">
      <c r="A263" s="729" t="s">
        <v>576</v>
      </c>
      <c r="B263" s="730" t="s">
        <v>577</v>
      </c>
      <c r="C263" s="731" t="s">
        <v>594</v>
      </c>
      <c r="D263" s="732" t="s">
        <v>595</v>
      </c>
      <c r="E263" s="733">
        <v>50113001</v>
      </c>
      <c r="F263" s="732" t="s">
        <v>606</v>
      </c>
      <c r="G263" s="731" t="s">
        <v>625</v>
      </c>
      <c r="H263" s="731">
        <v>144997</v>
      </c>
      <c r="I263" s="731">
        <v>44997</v>
      </c>
      <c r="J263" s="731" t="s">
        <v>645</v>
      </c>
      <c r="K263" s="731" t="s">
        <v>646</v>
      </c>
      <c r="L263" s="734">
        <v>238.13999999999996</v>
      </c>
      <c r="M263" s="734">
        <v>4</v>
      </c>
      <c r="N263" s="735">
        <v>952.55999999999983</v>
      </c>
    </row>
    <row r="264" spans="1:14" ht="14.45" customHeight="1" x14ac:dyDescent="0.2">
      <c r="A264" s="729" t="s">
        <v>576</v>
      </c>
      <c r="B264" s="730" t="s">
        <v>577</v>
      </c>
      <c r="C264" s="731" t="s">
        <v>594</v>
      </c>
      <c r="D264" s="732" t="s">
        <v>595</v>
      </c>
      <c r="E264" s="733">
        <v>50113001</v>
      </c>
      <c r="F264" s="732" t="s">
        <v>606</v>
      </c>
      <c r="G264" s="731" t="s">
        <v>607</v>
      </c>
      <c r="H264" s="731">
        <v>114075</v>
      </c>
      <c r="I264" s="731">
        <v>14075</v>
      </c>
      <c r="J264" s="731" t="s">
        <v>879</v>
      </c>
      <c r="K264" s="731" t="s">
        <v>880</v>
      </c>
      <c r="L264" s="734">
        <v>294.60999999999996</v>
      </c>
      <c r="M264" s="734">
        <v>3</v>
      </c>
      <c r="N264" s="735">
        <v>883.82999999999993</v>
      </c>
    </row>
    <row r="265" spans="1:14" ht="14.45" customHeight="1" x14ac:dyDescent="0.2">
      <c r="A265" s="729" t="s">
        <v>576</v>
      </c>
      <c r="B265" s="730" t="s">
        <v>577</v>
      </c>
      <c r="C265" s="731" t="s">
        <v>594</v>
      </c>
      <c r="D265" s="732" t="s">
        <v>595</v>
      </c>
      <c r="E265" s="733">
        <v>50113001</v>
      </c>
      <c r="F265" s="732" t="s">
        <v>606</v>
      </c>
      <c r="G265" s="731" t="s">
        <v>607</v>
      </c>
      <c r="H265" s="731">
        <v>201992</v>
      </c>
      <c r="I265" s="731">
        <v>201992</v>
      </c>
      <c r="J265" s="731" t="s">
        <v>879</v>
      </c>
      <c r="K265" s="731" t="s">
        <v>881</v>
      </c>
      <c r="L265" s="734">
        <v>552.80999999999995</v>
      </c>
      <c r="M265" s="734">
        <v>3</v>
      </c>
      <c r="N265" s="735">
        <v>1658.4299999999998</v>
      </c>
    </row>
    <row r="266" spans="1:14" ht="14.45" customHeight="1" x14ac:dyDescent="0.2">
      <c r="A266" s="729" t="s">
        <v>576</v>
      </c>
      <c r="B266" s="730" t="s">
        <v>577</v>
      </c>
      <c r="C266" s="731" t="s">
        <v>594</v>
      </c>
      <c r="D266" s="732" t="s">
        <v>595</v>
      </c>
      <c r="E266" s="733">
        <v>50113001</v>
      </c>
      <c r="F266" s="732" t="s">
        <v>606</v>
      </c>
      <c r="G266" s="731" t="s">
        <v>607</v>
      </c>
      <c r="H266" s="731">
        <v>184090</v>
      </c>
      <c r="I266" s="731">
        <v>84090</v>
      </c>
      <c r="J266" s="731" t="s">
        <v>1023</v>
      </c>
      <c r="K266" s="731" t="s">
        <v>1024</v>
      </c>
      <c r="L266" s="734">
        <v>60.14</v>
      </c>
      <c r="M266" s="734">
        <v>2</v>
      </c>
      <c r="N266" s="735">
        <v>120.28</v>
      </c>
    </row>
    <row r="267" spans="1:14" ht="14.45" customHeight="1" x14ac:dyDescent="0.2">
      <c r="A267" s="729" t="s">
        <v>576</v>
      </c>
      <c r="B267" s="730" t="s">
        <v>577</v>
      </c>
      <c r="C267" s="731" t="s">
        <v>594</v>
      </c>
      <c r="D267" s="732" t="s">
        <v>595</v>
      </c>
      <c r="E267" s="733">
        <v>50113001</v>
      </c>
      <c r="F267" s="732" t="s">
        <v>606</v>
      </c>
      <c r="G267" s="731" t="s">
        <v>607</v>
      </c>
      <c r="H267" s="731">
        <v>230421</v>
      </c>
      <c r="I267" s="731">
        <v>230421</v>
      </c>
      <c r="J267" s="731" t="s">
        <v>647</v>
      </c>
      <c r="K267" s="731" t="s">
        <v>649</v>
      </c>
      <c r="L267" s="734">
        <v>76.98</v>
      </c>
      <c r="M267" s="734">
        <v>18</v>
      </c>
      <c r="N267" s="735">
        <v>1385.64</v>
      </c>
    </row>
    <row r="268" spans="1:14" ht="14.45" customHeight="1" x14ac:dyDescent="0.2">
      <c r="A268" s="729" t="s">
        <v>576</v>
      </c>
      <c r="B268" s="730" t="s">
        <v>577</v>
      </c>
      <c r="C268" s="731" t="s">
        <v>594</v>
      </c>
      <c r="D268" s="732" t="s">
        <v>595</v>
      </c>
      <c r="E268" s="733">
        <v>50113001</v>
      </c>
      <c r="F268" s="732" t="s">
        <v>606</v>
      </c>
      <c r="G268" s="731" t="s">
        <v>607</v>
      </c>
      <c r="H268" s="731">
        <v>230423</v>
      </c>
      <c r="I268" s="731">
        <v>230423</v>
      </c>
      <c r="J268" s="731" t="s">
        <v>647</v>
      </c>
      <c r="K268" s="731" t="s">
        <v>648</v>
      </c>
      <c r="L268" s="734">
        <v>39.693076923076923</v>
      </c>
      <c r="M268" s="734">
        <v>13</v>
      </c>
      <c r="N268" s="735">
        <v>516.01</v>
      </c>
    </row>
    <row r="269" spans="1:14" ht="14.45" customHeight="1" x14ac:dyDescent="0.2">
      <c r="A269" s="729" t="s">
        <v>576</v>
      </c>
      <c r="B269" s="730" t="s">
        <v>577</v>
      </c>
      <c r="C269" s="731" t="s">
        <v>594</v>
      </c>
      <c r="D269" s="732" t="s">
        <v>595</v>
      </c>
      <c r="E269" s="733">
        <v>50113001</v>
      </c>
      <c r="F269" s="732" t="s">
        <v>606</v>
      </c>
      <c r="G269" s="731" t="s">
        <v>607</v>
      </c>
      <c r="H269" s="731">
        <v>846346</v>
      </c>
      <c r="I269" s="731">
        <v>119672</v>
      </c>
      <c r="J269" s="731" t="s">
        <v>1025</v>
      </c>
      <c r="K269" s="731" t="s">
        <v>1026</v>
      </c>
      <c r="L269" s="734">
        <v>120.96000000000001</v>
      </c>
      <c r="M269" s="734">
        <v>5</v>
      </c>
      <c r="N269" s="735">
        <v>604.80000000000007</v>
      </c>
    </row>
    <row r="270" spans="1:14" ht="14.45" customHeight="1" x14ac:dyDescent="0.2">
      <c r="A270" s="729" t="s">
        <v>576</v>
      </c>
      <c r="B270" s="730" t="s">
        <v>577</v>
      </c>
      <c r="C270" s="731" t="s">
        <v>594</v>
      </c>
      <c r="D270" s="732" t="s">
        <v>595</v>
      </c>
      <c r="E270" s="733">
        <v>50113001</v>
      </c>
      <c r="F270" s="732" t="s">
        <v>606</v>
      </c>
      <c r="G270" s="731" t="s">
        <v>607</v>
      </c>
      <c r="H270" s="731">
        <v>175289</v>
      </c>
      <c r="I270" s="731">
        <v>75289</v>
      </c>
      <c r="J270" s="731" t="s">
        <v>650</v>
      </c>
      <c r="K270" s="731" t="s">
        <v>651</v>
      </c>
      <c r="L270" s="734">
        <v>124.09999999999998</v>
      </c>
      <c r="M270" s="734">
        <v>2</v>
      </c>
      <c r="N270" s="735">
        <v>248.19999999999996</v>
      </c>
    </row>
    <row r="271" spans="1:14" ht="14.45" customHeight="1" x14ac:dyDescent="0.2">
      <c r="A271" s="729" t="s">
        <v>576</v>
      </c>
      <c r="B271" s="730" t="s">
        <v>577</v>
      </c>
      <c r="C271" s="731" t="s">
        <v>594</v>
      </c>
      <c r="D271" s="732" t="s">
        <v>595</v>
      </c>
      <c r="E271" s="733">
        <v>50113001</v>
      </c>
      <c r="F271" s="732" t="s">
        <v>606</v>
      </c>
      <c r="G271" s="731" t="s">
        <v>607</v>
      </c>
      <c r="H271" s="731">
        <v>191587</v>
      </c>
      <c r="I271" s="731">
        <v>91587</v>
      </c>
      <c r="J271" s="731" t="s">
        <v>650</v>
      </c>
      <c r="K271" s="731" t="s">
        <v>1027</v>
      </c>
      <c r="L271" s="734">
        <v>75.12</v>
      </c>
      <c r="M271" s="734">
        <v>2</v>
      </c>
      <c r="N271" s="735">
        <v>150.24</v>
      </c>
    </row>
    <row r="272" spans="1:14" ht="14.45" customHeight="1" x14ac:dyDescent="0.2">
      <c r="A272" s="729" t="s">
        <v>576</v>
      </c>
      <c r="B272" s="730" t="s">
        <v>577</v>
      </c>
      <c r="C272" s="731" t="s">
        <v>594</v>
      </c>
      <c r="D272" s="732" t="s">
        <v>595</v>
      </c>
      <c r="E272" s="733">
        <v>50113001</v>
      </c>
      <c r="F272" s="732" t="s">
        <v>606</v>
      </c>
      <c r="G272" s="731" t="s">
        <v>607</v>
      </c>
      <c r="H272" s="731">
        <v>157542</v>
      </c>
      <c r="I272" s="731">
        <v>57542</v>
      </c>
      <c r="J272" s="731" t="s">
        <v>1028</v>
      </c>
      <c r="K272" s="731" t="s">
        <v>1029</v>
      </c>
      <c r="L272" s="734">
        <v>74.019999999999982</v>
      </c>
      <c r="M272" s="734">
        <v>1</v>
      </c>
      <c r="N272" s="735">
        <v>74.019999999999982</v>
      </c>
    </row>
    <row r="273" spans="1:14" ht="14.45" customHeight="1" x14ac:dyDescent="0.2">
      <c r="A273" s="729" t="s">
        <v>576</v>
      </c>
      <c r="B273" s="730" t="s">
        <v>577</v>
      </c>
      <c r="C273" s="731" t="s">
        <v>594</v>
      </c>
      <c r="D273" s="732" t="s">
        <v>595</v>
      </c>
      <c r="E273" s="733">
        <v>50113001</v>
      </c>
      <c r="F273" s="732" t="s">
        <v>606</v>
      </c>
      <c r="G273" s="731" t="s">
        <v>607</v>
      </c>
      <c r="H273" s="731">
        <v>846023</v>
      </c>
      <c r="I273" s="731">
        <v>125266</v>
      </c>
      <c r="J273" s="731" t="s">
        <v>1030</v>
      </c>
      <c r="K273" s="731" t="s">
        <v>1031</v>
      </c>
      <c r="L273" s="734">
        <v>193.65000000000003</v>
      </c>
      <c r="M273" s="734">
        <v>5</v>
      </c>
      <c r="N273" s="735">
        <v>968.25000000000023</v>
      </c>
    </row>
    <row r="274" spans="1:14" ht="14.45" customHeight="1" x14ac:dyDescent="0.2">
      <c r="A274" s="729" t="s">
        <v>576</v>
      </c>
      <c r="B274" s="730" t="s">
        <v>577</v>
      </c>
      <c r="C274" s="731" t="s">
        <v>594</v>
      </c>
      <c r="D274" s="732" t="s">
        <v>595</v>
      </c>
      <c r="E274" s="733">
        <v>50113001</v>
      </c>
      <c r="F274" s="732" t="s">
        <v>606</v>
      </c>
      <c r="G274" s="731" t="s">
        <v>607</v>
      </c>
      <c r="H274" s="731">
        <v>101328</v>
      </c>
      <c r="I274" s="731">
        <v>1328</v>
      </c>
      <c r="J274" s="731" t="s">
        <v>1032</v>
      </c>
      <c r="K274" s="731" t="s">
        <v>1033</v>
      </c>
      <c r="L274" s="734">
        <v>126.64000671428606</v>
      </c>
      <c r="M274" s="734">
        <v>2</v>
      </c>
      <c r="N274" s="735">
        <v>253.28001342857212</v>
      </c>
    </row>
    <row r="275" spans="1:14" ht="14.45" customHeight="1" x14ac:dyDescent="0.2">
      <c r="A275" s="729" t="s">
        <v>576</v>
      </c>
      <c r="B275" s="730" t="s">
        <v>577</v>
      </c>
      <c r="C275" s="731" t="s">
        <v>594</v>
      </c>
      <c r="D275" s="732" t="s">
        <v>595</v>
      </c>
      <c r="E275" s="733">
        <v>50113001</v>
      </c>
      <c r="F275" s="732" t="s">
        <v>606</v>
      </c>
      <c r="G275" s="731" t="s">
        <v>607</v>
      </c>
      <c r="H275" s="731">
        <v>226525</v>
      </c>
      <c r="I275" s="731">
        <v>226525</v>
      </c>
      <c r="J275" s="731" t="s">
        <v>652</v>
      </c>
      <c r="K275" s="731" t="s">
        <v>653</v>
      </c>
      <c r="L275" s="734">
        <v>132.35428571428571</v>
      </c>
      <c r="M275" s="734">
        <v>7</v>
      </c>
      <c r="N275" s="735">
        <v>926.48</v>
      </c>
    </row>
    <row r="276" spans="1:14" ht="14.45" customHeight="1" x14ac:dyDescent="0.2">
      <c r="A276" s="729" t="s">
        <v>576</v>
      </c>
      <c r="B276" s="730" t="s">
        <v>577</v>
      </c>
      <c r="C276" s="731" t="s">
        <v>594</v>
      </c>
      <c r="D276" s="732" t="s">
        <v>595</v>
      </c>
      <c r="E276" s="733">
        <v>50113001</v>
      </c>
      <c r="F276" s="732" t="s">
        <v>606</v>
      </c>
      <c r="G276" s="731" t="s">
        <v>607</v>
      </c>
      <c r="H276" s="731">
        <v>29468</v>
      </c>
      <c r="I276" s="731">
        <v>29468</v>
      </c>
      <c r="J276" s="731" t="s">
        <v>1034</v>
      </c>
      <c r="K276" s="731" t="s">
        <v>1035</v>
      </c>
      <c r="L276" s="734">
        <v>534.03</v>
      </c>
      <c r="M276" s="734">
        <v>2</v>
      </c>
      <c r="N276" s="735">
        <v>1068.06</v>
      </c>
    </row>
    <row r="277" spans="1:14" ht="14.45" customHeight="1" x14ac:dyDescent="0.2">
      <c r="A277" s="729" t="s">
        <v>576</v>
      </c>
      <c r="B277" s="730" t="s">
        <v>577</v>
      </c>
      <c r="C277" s="731" t="s">
        <v>594</v>
      </c>
      <c r="D277" s="732" t="s">
        <v>595</v>
      </c>
      <c r="E277" s="733">
        <v>50113001</v>
      </c>
      <c r="F277" s="732" t="s">
        <v>606</v>
      </c>
      <c r="G277" s="731" t="s">
        <v>607</v>
      </c>
      <c r="H277" s="731">
        <v>846413</v>
      </c>
      <c r="I277" s="731">
        <v>57585</v>
      </c>
      <c r="J277" s="731" t="s">
        <v>1036</v>
      </c>
      <c r="K277" s="731" t="s">
        <v>1037</v>
      </c>
      <c r="L277" s="734">
        <v>133.11999999999998</v>
      </c>
      <c r="M277" s="734">
        <v>2</v>
      </c>
      <c r="N277" s="735">
        <v>266.23999999999995</v>
      </c>
    </row>
    <row r="278" spans="1:14" ht="14.45" customHeight="1" x14ac:dyDescent="0.2">
      <c r="A278" s="729" t="s">
        <v>576</v>
      </c>
      <c r="B278" s="730" t="s">
        <v>577</v>
      </c>
      <c r="C278" s="731" t="s">
        <v>594</v>
      </c>
      <c r="D278" s="732" t="s">
        <v>595</v>
      </c>
      <c r="E278" s="733">
        <v>50113001</v>
      </c>
      <c r="F278" s="732" t="s">
        <v>606</v>
      </c>
      <c r="G278" s="731" t="s">
        <v>607</v>
      </c>
      <c r="H278" s="731">
        <v>848560</v>
      </c>
      <c r="I278" s="731">
        <v>125752</v>
      </c>
      <c r="J278" s="731" t="s">
        <v>1038</v>
      </c>
      <c r="K278" s="731" t="s">
        <v>1039</v>
      </c>
      <c r="L278" s="734">
        <v>223.73666666666668</v>
      </c>
      <c r="M278" s="734">
        <v>3</v>
      </c>
      <c r="N278" s="735">
        <v>671.21</v>
      </c>
    </row>
    <row r="279" spans="1:14" ht="14.45" customHeight="1" x14ac:dyDescent="0.2">
      <c r="A279" s="729" t="s">
        <v>576</v>
      </c>
      <c r="B279" s="730" t="s">
        <v>577</v>
      </c>
      <c r="C279" s="731" t="s">
        <v>594</v>
      </c>
      <c r="D279" s="732" t="s">
        <v>595</v>
      </c>
      <c r="E279" s="733">
        <v>50113001</v>
      </c>
      <c r="F279" s="732" t="s">
        <v>606</v>
      </c>
      <c r="G279" s="731" t="s">
        <v>607</v>
      </c>
      <c r="H279" s="731">
        <v>181293</v>
      </c>
      <c r="I279" s="731">
        <v>181293</v>
      </c>
      <c r="J279" s="731" t="s">
        <v>654</v>
      </c>
      <c r="K279" s="731" t="s">
        <v>655</v>
      </c>
      <c r="L279" s="734">
        <v>224.11000000000007</v>
      </c>
      <c r="M279" s="734">
        <v>10</v>
      </c>
      <c r="N279" s="735">
        <v>2241.1000000000008</v>
      </c>
    </row>
    <row r="280" spans="1:14" ht="14.45" customHeight="1" x14ac:dyDescent="0.2">
      <c r="A280" s="729" t="s">
        <v>576</v>
      </c>
      <c r="B280" s="730" t="s">
        <v>577</v>
      </c>
      <c r="C280" s="731" t="s">
        <v>594</v>
      </c>
      <c r="D280" s="732" t="s">
        <v>595</v>
      </c>
      <c r="E280" s="733">
        <v>50113001</v>
      </c>
      <c r="F280" s="732" t="s">
        <v>606</v>
      </c>
      <c r="G280" s="731" t="s">
        <v>607</v>
      </c>
      <c r="H280" s="731">
        <v>129740</v>
      </c>
      <c r="I280" s="731">
        <v>29740</v>
      </c>
      <c r="J280" s="731" t="s">
        <v>1040</v>
      </c>
      <c r="K280" s="731" t="s">
        <v>880</v>
      </c>
      <c r="L280" s="734">
        <v>667.56</v>
      </c>
      <c r="M280" s="734">
        <v>1</v>
      </c>
      <c r="N280" s="735">
        <v>667.56</v>
      </c>
    </row>
    <row r="281" spans="1:14" ht="14.45" customHeight="1" x14ac:dyDescent="0.2">
      <c r="A281" s="729" t="s">
        <v>576</v>
      </c>
      <c r="B281" s="730" t="s">
        <v>577</v>
      </c>
      <c r="C281" s="731" t="s">
        <v>594</v>
      </c>
      <c r="D281" s="732" t="s">
        <v>595</v>
      </c>
      <c r="E281" s="733">
        <v>50113001</v>
      </c>
      <c r="F281" s="732" t="s">
        <v>606</v>
      </c>
      <c r="G281" s="731" t="s">
        <v>607</v>
      </c>
      <c r="H281" s="731">
        <v>129734</v>
      </c>
      <c r="I281" s="731">
        <v>29734</v>
      </c>
      <c r="J281" s="731" t="s">
        <v>1041</v>
      </c>
      <c r="K281" s="731" t="s">
        <v>880</v>
      </c>
      <c r="L281" s="734">
        <v>799.71999999999991</v>
      </c>
      <c r="M281" s="734">
        <v>1</v>
      </c>
      <c r="N281" s="735">
        <v>799.71999999999991</v>
      </c>
    </row>
    <row r="282" spans="1:14" ht="14.45" customHeight="1" x14ac:dyDescent="0.2">
      <c r="A282" s="729" t="s">
        <v>576</v>
      </c>
      <c r="B282" s="730" t="s">
        <v>577</v>
      </c>
      <c r="C282" s="731" t="s">
        <v>594</v>
      </c>
      <c r="D282" s="732" t="s">
        <v>595</v>
      </c>
      <c r="E282" s="733">
        <v>50113001</v>
      </c>
      <c r="F282" s="732" t="s">
        <v>606</v>
      </c>
      <c r="G282" s="731" t="s">
        <v>607</v>
      </c>
      <c r="H282" s="731">
        <v>171581</v>
      </c>
      <c r="I282" s="731">
        <v>171581</v>
      </c>
      <c r="J282" s="731" t="s">
        <v>658</v>
      </c>
      <c r="K282" s="731" t="s">
        <v>659</v>
      </c>
      <c r="L282" s="734">
        <v>196.64</v>
      </c>
      <c r="M282" s="734">
        <v>1</v>
      </c>
      <c r="N282" s="735">
        <v>196.64</v>
      </c>
    </row>
    <row r="283" spans="1:14" ht="14.45" customHeight="1" x14ac:dyDescent="0.2">
      <c r="A283" s="729" t="s">
        <v>576</v>
      </c>
      <c r="B283" s="730" t="s">
        <v>577</v>
      </c>
      <c r="C283" s="731" t="s">
        <v>594</v>
      </c>
      <c r="D283" s="732" t="s">
        <v>595</v>
      </c>
      <c r="E283" s="733">
        <v>50113001</v>
      </c>
      <c r="F283" s="732" t="s">
        <v>606</v>
      </c>
      <c r="G283" s="731" t="s">
        <v>607</v>
      </c>
      <c r="H283" s="731">
        <v>191830</v>
      </c>
      <c r="I283" s="731">
        <v>91830</v>
      </c>
      <c r="J283" s="731" t="s">
        <v>1042</v>
      </c>
      <c r="K283" s="731" t="s">
        <v>1043</v>
      </c>
      <c r="L283" s="734">
        <v>609.37</v>
      </c>
      <c r="M283" s="734">
        <v>1</v>
      </c>
      <c r="N283" s="735">
        <v>609.37</v>
      </c>
    </row>
    <row r="284" spans="1:14" ht="14.45" customHeight="1" x14ac:dyDescent="0.2">
      <c r="A284" s="729" t="s">
        <v>576</v>
      </c>
      <c r="B284" s="730" t="s">
        <v>577</v>
      </c>
      <c r="C284" s="731" t="s">
        <v>594</v>
      </c>
      <c r="D284" s="732" t="s">
        <v>595</v>
      </c>
      <c r="E284" s="733">
        <v>50113001</v>
      </c>
      <c r="F284" s="732" t="s">
        <v>606</v>
      </c>
      <c r="G284" s="731" t="s">
        <v>625</v>
      </c>
      <c r="H284" s="731">
        <v>213487</v>
      </c>
      <c r="I284" s="731">
        <v>213487</v>
      </c>
      <c r="J284" s="731" t="s">
        <v>664</v>
      </c>
      <c r="K284" s="731" t="s">
        <v>665</v>
      </c>
      <c r="L284" s="734">
        <v>290.62000000000006</v>
      </c>
      <c r="M284" s="734">
        <v>2</v>
      </c>
      <c r="N284" s="735">
        <v>581.24000000000012</v>
      </c>
    </row>
    <row r="285" spans="1:14" ht="14.45" customHeight="1" x14ac:dyDescent="0.2">
      <c r="A285" s="729" t="s">
        <v>576</v>
      </c>
      <c r="B285" s="730" t="s">
        <v>577</v>
      </c>
      <c r="C285" s="731" t="s">
        <v>594</v>
      </c>
      <c r="D285" s="732" t="s">
        <v>595</v>
      </c>
      <c r="E285" s="733">
        <v>50113001</v>
      </c>
      <c r="F285" s="732" t="s">
        <v>606</v>
      </c>
      <c r="G285" s="731" t="s">
        <v>625</v>
      </c>
      <c r="H285" s="731">
        <v>213489</v>
      </c>
      <c r="I285" s="731">
        <v>213489</v>
      </c>
      <c r="J285" s="731" t="s">
        <v>664</v>
      </c>
      <c r="K285" s="731" t="s">
        <v>666</v>
      </c>
      <c r="L285" s="734">
        <v>624.25</v>
      </c>
      <c r="M285" s="734">
        <v>1</v>
      </c>
      <c r="N285" s="735">
        <v>624.25</v>
      </c>
    </row>
    <row r="286" spans="1:14" ht="14.45" customHeight="1" x14ac:dyDescent="0.2">
      <c r="A286" s="729" t="s">
        <v>576</v>
      </c>
      <c r="B286" s="730" t="s">
        <v>577</v>
      </c>
      <c r="C286" s="731" t="s">
        <v>594</v>
      </c>
      <c r="D286" s="732" t="s">
        <v>595</v>
      </c>
      <c r="E286" s="733">
        <v>50113001</v>
      </c>
      <c r="F286" s="732" t="s">
        <v>606</v>
      </c>
      <c r="G286" s="731" t="s">
        <v>625</v>
      </c>
      <c r="H286" s="731">
        <v>213485</v>
      </c>
      <c r="I286" s="731">
        <v>213485</v>
      </c>
      <c r="J286" s="731" t="s">
        <v>664</v>
      </c>
      <c r="K286" s="731" t="s">
        <v>1044</v>
      </c>
      <c r="L286" s="734">
        <v>721.16</v>
      </c>
      <c r="M286" s="734">
        <v>1</v>
      </c>
      <c r="N286" s="735">
        <v>721.16</v>
      </c>
    </row>
    <row r="287" spans="1:14" ht="14.45" customHeight="1" x14ac:dyDescent="0.2">
      <c r="A287" s="729" t="s">
        <v>576</v>
      </c>
      <c r="B287" s="730" t="s">
        <v>577</v>
      </c>
      <c r="C287" s="731" t="s">
        <v>594</v>
      </c>
      <c r="D287" s="732" t="s">
        <v>595</v>
      </c>
      <c r="E287" s="733">
        <v>50113001</v>
      </c>
      <c r="F287" s="732" t="s">
        <v>606</v>
      </c>
      <c r="G287" s="731" t="s">
        <v>607</v>
      </c>
      <c r="H287" s="731">
        <v>198864</v>
      </c>
      <c r="I287" s="731">
        <v>98864</v>
      </c>
      <c r="J287" s="731" t="s">
        <v>1045</v>
      </c>
      <c r="K287" s="731" t="s">
        <v>1046</v>
      </c>
      <c r="L287" s="734">
        <v>537.9</v>
      </c>
      <c r="M287" s="734">
        <v>1</v>
      </c>
      <c r="N287" s="735">
        <v>537.9</v>
      </c>
    </row>
    <row r="288" spans="1:14" ht="14.45" customHeight="1" x14ac:dyDescent="0.2">
      <c r="A288" s="729" t="s">
        <v>576</v>
      </c>
      <c r="B288" s="730" t="s">
        <v>577</v>
      </c>
      <c r="C288" s="731" t="s">
        <v>594</v>
      </c>
      <c r="D288" s="732" t="s">
        <v>595</v>
      </c>
      <c r="E288" s="733">
        <v>50113001</v>
      </c>
      <c r="F288" s="732" t="s">
        <v>606</v>
      </c>
      <c r="G288" s="731" t="s">
        <v>607</v>
      </c>
      <c r="H288" s="731">
        <v>194234</v>
      </c>
      <c r="I288" s="731">
        <v>94234</v>
      </c>
      <c r="J288" s="731" t="s">
        <v>1047</v>
      </c>
      <c r="K288" s="731" t="s">
        <v>1048</v>
      </c>
      <c r="L288" s="734">
        <v>121.64000000000003</v>
      </c>
      <c r="M288" s="734">
        <v>2</v>
      </c>
      <c r="N288" s="735">
        <v>243.28000000000006</v>
      </c>
    </row>
    <row r="289" spans="1:14" ht="14.45" customHeight="1" x14ac:dyDescent="0.2">
      <c r="A289" s="729" t="s">
        <v>576</v>
      </c>
      <c r="B289" s="730" t="s">
        <v>577</v>
      </c>
      <c r="C289" s="731" t="s">
        <v>594</v>
      </c>
      <c r="D289" s="732" t="s">
        <v>595</v>
      </c>
      <c r="E289" s="733">
        <v>50113001</v>
      </c>
      <c r="F289" s="732" t="s">
        <v>606</v>
      </c>
      <c r="G289" s="731" t="s">
        <v>607</v>
      </c>
      <c r="H289" s="731">
        <v>102538</v>
      </c>
      <c r="I289" s="731">
        <v>2538</v>
      </c>
      <c r="J289" s="731" t="s">
        <v>669</v>
      </c>
      <c r="K289" s="731" t="s">
        <v>672</v>
      </c>
      <c r="L289" s="734">
        <v>50.050000000000011</v>
      </c>
      <c r="M289" s="734">
        <v>5</v>
      </c>
      <c r="N289" s="735">
        <v>250.25000000000006</v>
      </c>
    </row>
    <row r="290" spans="1:14" ht="14.45" customHeight="1" x14ac:dyDescent="0.2">
      <c r="A290" s="729" t="s">
        <v>576</v>
      </c>
      <c r="B290" s="730" t="s">
        <v>577</v>
      </c>
      <c r="C290" s="731" t="s">
        <v>594</v>
      </c>
      <c r="D290" s="732" t="s">
        <v>595</v>
      </c>
      <c r="E290" s="733">
        <v>50113001</v>
      </c>
      <c r="F290" s="732" t="s">
        <v>606</v>
      </c>
      <c r="G290" s="731" t="s">
        <v>607</v>
      </c>
      <c r="H290" s="731">
        <v>102539</v>
      </c>
      <c r="I290" s="731">
        <v>2539</v>
      </c>
      <c r="J290" s="731" t="s">
        <v>669</v>
      </c>
      <c r="K290" s="731" t="s">
        <v>671</v>
      </c>
      <c r="L290" s="734">
        <v>47.220001775993005</v>
      </c>
      <c r="M290" s="734">
        <v>6</v>
      </c>
      <c r="N290" s="735">
        <v>283.32001065595801</v>
      </c>
    </row>
    <row r="291" spans="1:14" ht="14.45" customHeight="1" x14ac:dyDescent="0.2">
      <c r="A291" s="729" t="s">
        <v>576</v>
      </c>
      <c r="B291" s="730" t="s">
        <v>577</v>
      </c>
      <c r="C291" s="731" t="s">
        <v>594</v>
      </c>
      <c r="D291" s="732" t="s">
        <v>595</v>
      </c>
      <c r="E291" s="733">
        <v>50113001</v>
      </c>
      <c r="F291" s="732" t="s">
        <v>606</v>
      </c>
      <c r="G291" s="731" t="s">
        <v>607</v>
      </c>
      <c r="H291" s="731">
        <v>215607</v>
      </c>
      <c r="I291" s="731">
        <v>215607</v>
      </c>
      <c r="J291" s="731" t="s">
        <v>1049</v>
      </c>
      <c r="K291" s="731" t="s">
        <v>1050</v>
      </c>
      <c r="L291" s="734">
        <v>22.44</v>
      </c>
      <c r="M291" s="734">
        <v>1</v>
      </c>
      <c r="N291" s="735">
        <v>22.44</v>
      </c>
    </row>
    <row r="292" spans="1:14" ht="14.45" customHeight="1" x14ac:dyDescent="0.2">
      <c r="A292" s="729" t="s">
        <v>576</v>
      </c>
      <c r="B292" s="730" t="s">
        <v>577</v>
      </c>
      <c r="C292" s="731" t="s">
        <v>594</v>
      </c>
      <c r="D292" s="732" t="s">
        <v>595</v>
      </c>
      <c r="E292" s="733">
        <v>50113001</v>
      </c>
      <c r="F292" s="732" t="s">
        <v>606</v>
      </c>
      <c r="G292" s="731" t="s">
        <v>607</v>
      </c>
      <c r="H292" s="731">
        <v>125366</v>
      </c>
      <c r="I292" s="731">
        <v>25366</v>
      </c>
      <c r="J292" s="731" t="s">
        <v>675</v>
      </c>
      <c r="K292" s="731" t="s">
        <v>676</v>
      </c>
      <c r="L292" s="734">
        <v>65.420000000000016</v>
      </c>
      <c r="M292" s="734">
        <v>3</v>
      </c>
      <c r="N292" s="735">
        <v>196.26000000000005</v>
      </c>
    </row>
    <row r="293" spans="1:14" ht="14.45" customHeight="1" x14ac:dyDescent="0.2">
      <c r="A293" s="729" t="s">
        <v>576</v>
      </c>
      <c r="B293" s="730" t="s">
        <v>577</v>
      </c>
      <c r="C293" s="731" t="s">
        <v>594</v>
      </c>
      <c r="D293" s="732" t="s">
        <v>595</v>
      </c>
      <c r="E293" s="733">
        <v>50113001</v>
      </c>
      <c r="F293" s="732" t="s">
        <v>606</v>
      </c>
      <c r="G293" s="731" t="s">
        <v>607</v>
      </c>
      <c r="H293" s="731">
        <v>210178</v>
      </c>
      <c r="I293" s="731">
        <v>210178</v>
      </c>
      <c r="J293" s="731" t="s">
        <v>1051</v>
      </c>
      <c r="K293" s="731" t="s">
        <v>1052</v>
      </c>
      <c r="L293" s="734">
        <v>1594.4700000000005</v>
      </c>
      <c r="M293" s="734">
        <v>1</v>
      </c>
      <c r="N293" s="735">
        <v>1594.4700000000005</v>
      </c>
    </row>
    <row r="294" spans="1:14" ht="14.45" customHeight="1" x14ac:dyDescent="0.2">
      <c r="A294" s="729" t="s">
        <v>576</v>
      </c>
      <c r="B294" s="730" t="s">
        <v>577</v>
      </c>
      <c r="C294" s="731" t="s">
        <v>594</v>
      </c>
      <c r="D294" s="732" t="s">
        <v>595</v>
      </c>
      <c r="E294" s="733">
        <v>50113001</v>
      </c>
      <c r="F294" s="732" t="s">
        <v>606</v>
      </c>
      <c r="G294" s="731" t="s">
        <v>607</v>
      </c>
      <c r="H294" s="731">
        <v>214355</v>
      </c>
      <c r="I294" s="731">
        <v>214355</v>
      </c>
      <c r="J294" s="731" t="s">
        <v>1053</v>
      </c>
      <c r="K294" s="731" t="s">
        <v>1054</v>
      </c>
      <c r="L294" s="734">
        <v>277.89999999999998</v>
      </c>
      <c r="M294" s="734">
        <v>1</v>
      </c>
      <c r="N294" s="735">
        <v>277.89999999999998</v>
      </c>
    </row>
    <row r="295" spans="1:14" ht="14.45" customHeight="1" x14ac:dyDescent="0.2">
      <c r="A295" s="729" t="s">
        <v>576</v>
      </c>
      <c r="B295" s="730" t="s">
        <v>577</v>
      </c>
      <c r="C295" s="731" t="s">
        <v>594</v>
      </c>
      <c r="D295" s="732" t="s">
        <v>595</v>
      </c>
      <c r="E295" s="733">
        <v>50113001</v>
      </c>
      <c r="F295" s="732" t="s">
        <v>606</v>
      </c>
      <c r="G295" s="731" t="s">
        <v>607</v>
      </c>
      <c r="H295" s="731">
        <v>223200</v>
      </c>
      <c r="I295" s="731">
        <v>223200</v>
      </c>
      <c r="J295" s="731" t="s">
        <v>683</v>
      </c>
      <c r="K295" s="731" t="s">
        <v>684</v>
      </c>
      <c r="L295" s="734">
        <v>121.94000000000003</v>
      </c>
      <c r="M295" s="734">
        <v>2</v>
      </c>
      <c r="N295" s="735">
        <v>243.88000000000005</v>
      </c>
    </row>
    <row r="296" spans="1:14" ht="14.45" customHeight="1" x14ac:dyDescent="0.2">
      <c r="A296" s="729" t="s">
        <v>576</v>
      </c>
      <c r="B296" s="730" t="s">
        <v>577</v>
      </c>
      <c r="C296" s="731" t="s">
        <v>594</v>
      </c>
      <c r="D296" s="732" t="s">
        <v>595</v>
      </c>
      <c r="E296" s="733">
        <v>50113001</v>
      </c>
      <c r="F296" s="732" t="s">
        <v>606</v>
      </c>
      <c r="G296" s="731" t="s">
        <v>607</v>
      </c>
      <c r="H296" s="731">
        <v>241992</v>
      </c>
      <c r="I296" s="731">
        <v>241992</v>
      </c>
      <c r="J296" s="731" t="s">
        <v>893</v>
      </c>
      <c r="K296" s="731" t="s">
        <v>894</v>
      </c>
      <c r="L296" s="734">
        <v>61.63</v>
      </c>
      <c r="M296" s="734">
        <v>2</v>
      </c>
      <c r="N296" s="735">
        <v>123.26</v>
      </c>
    </row>
    <row r="297" spans="1:14" ht="14.45" customHeight="1" x14ac:dyDescent="0.2">
      <c r="A297" s="729" t="s">
        <v>576</v>
      </c>
      <c r="B297" s="730" t="s">
        <v>577</v>
      </c>
      <c r="C297" s="731" t="s">
        <v>594</v>
      </c>
      <c r="D297" s="732" t="s">
        <v>595</v>
      </c>
      <c r="E297" s="733">
        <v>50113001</v>
      </c>
      <c r="F297" s="732" t="s">
        <v>606</v>
      </c>
      <c r="G297" s="731" t="s">
        <v>607</v>
      </c>
      <c r="H297" s="731">
        <v>224964</v>
      </c>
      <c r="I297" s="731">
        <v>224964</v>
      </c>
      <c r="J297" s="731" t="s">
        <v>1055</v>
      </c>
      <c r="K297" s="731" t="s">
        <v>1056</v>
      </c>
      <c r="L297" s="734">
        <v>107.74999999999999</v>
      </c>
      <c r="M297" s="734">
        <v>1</v>
      </c>
      <c r="N297" s="735">
        <v>107.74999999999999</v>
      </c>
    </row>
    <row r="298" spans="1:14" ht="14.45" customHeight="1" x14ac:dyDescent="0.2">
      <c r="A298" s="729" t="s">
        <v>576</v>
      </c>
      <c r="B298" s="730" t="s">
        <v>577</v>
      </c>
      <c r="C298" s="731" t="s">
        <v>594</v>
      </c>
      <c r="D298" s="732" t="s">
        <v>595</v>
      </c>
      <c r="E298" s="733">
        <v>50113001</v>
      </c>
      <c r="F298" s="732" t="s">
        <v>606</v>
      </c>
      <c r="G298" s="731" t="s">
        <v>607</v>
      </c>
      <c r="H298" s="731">
        <v>850724</v>
      </c>
      <c r="I298" s="731">
        <v>120325</v>
      </c>
      <c r="J298" s="731" t="s">
        <v>1057</v>
      </c>
      <c r="K298" s="731" t="s">
        <v>1058</v>
      </c>
      <c r="L298" s="734">
        <v>47.603333333333332</v>
      </c>
      <c r="M298" s="734">
        <v>3</v>
      </c>
      <c r="N298" s="735">
        <v>142.81</v>
      </c>
    </row>
    <row r="299" spans="1:14" ht="14.45" customHeight="1" x14ac:dyDescent="0.2">
      <c r="A299" s="729" t="s">
        <v>576</v>
      </c>
      <c r="B299" s="730" t="s">
        <v>577</v>
      </c>
      <c r="C299" s="731" t="s">
        <v>594</v>
      </c>
      <c r="D299" s="732" t="s">
        <v>595</v>
      </c>
      <c r="E299" s="733">
        <v>50113001</v>
      </c>
      <c r="F299" s="732" t="s">
        <v>606</v>
      </c>
      <c r="G299" s="731" t="s">
        <v>607</v>
      </c>
      <c r="H299" s="731">
        <v>202878</v>
      </c>
      <c r="I299" s="731">
        <v>202878</v>
      </c>
      <c r="J299" s="731" t="s">
        <v>1059</v>
      </c>
      <c r="K299" s="731" t="s">
        <v>1060</v>
      </c>
      <c r="L299" s="734">
        <v>50.639999999999993</v>
      </c>
      <c r="M299" s="734">
        <v>2</v>
      </c>
      <c r="N299" s="735">
        <v>101.27999999999999</v>
      </c>
    </row>
    <row r="300" spans="1:14" ht="14.45" customHeight="1" x14ac:dyDescent="0.2">
      <c r="A300" s="729" t="s">
        <v>576</v>
      </c>
      <c r="B300" s="730" t="s">
        <v>577</v>
      </c>
      <c r="C300" s="731" t="s">
        <v>594</v>
      </c>
      <c r="D300" s="732" t="s">
        <v>595</v>
      </c>
      <c r="E300" s="733">
        <v>50113001</v>
      </c>
      <c r="F300" s="732" t="s">
        <v>606</v>
      </c>
      <c r="G300" s="731" t="s">
        <v>607</v>
      </c>
      <c r="H300" s="731">
        <v>233478</v>
      </c>
      <c r="I300" s="731">
        <v>233478</v>
      </c>
      <c r="J300" s="731" t="s">
        <v>693</v>
      </c>
      <c r="K300" s="731" t="s">
        <v>694</v>
      </c>
      <c r="L300" s="734">
        <v>110.58000000000003</v>
      </c>
      <c r="M300" s="734">
        <v>1</v>
      </c>
      <c r="N300" s="735">
        <v>110.58000000000003</v>
      </c>
    </row>
    <row r="301" spans="1:14" ht="14.45" customHeight="1" x14ac:dyDescent="0.2">
      <c r="A301" s="729" t="s">
        <v>576</v>
      </c>
      <c r="B301" s="730" t="s">
        <v>577</v>
      </c>
      <c r="C301" s="731" t="s">
        <v>594</v>
      </c>
      <c r="D301" s="732" t="s">
        <v>595</v>
      </c>
      <c r="E301" s="733">
        <v>50113001</v>
      </c>
      <c r="F301" s="732" t="s">
        <v>606</v>
      </c>
      <c r="G301" s="731" t="s">
        <v>607</v>
      </c>
      <c r="H301" s="731">
        <v>117189</v>
      </c>
      <c r="I301" s="731">
        <v>17189</v>
      </c>
      <c r="J301" s="731" t="s">
        <v>695</v>
      </c>
      <c r="K301" s="731" t="s">
        <v>696</v>
      </c>
      <c r="L301" s="734">
        <v>73.54000000000002</v>
      </c>
      <c r="M301" s="734">
        <v>1</v>
      </c>
      <c r="N301" s="735">
        <v>73.54000000000002</v>
      </c>
    </row>
    <row r="302" spans="1:14" ht="14.45" customHeight="1" x14ac:dyDescent="0.2">
      <c r="A302" s="729" t="s">
        <v>576</v>
      </c>
      <c r="B302" s="730" t="s">
        <v>577</v>
      </c>
      <c r="C302" s="731" t="s">
        <v>594</v>
      </c>
      <c r="D302" s="732" t="s">
        <v>595</v>
      </c>
      <c r="E302" s="733">
        <v>50113001</v>
      </c>
      <c r="F302" s="732" t="s">
        <v>606</v>
      </c>
      <c r="G302" s="731" t="s">
        <v>607</v>
      </c>
      <c r="H302" s="731">
        <v>102486</v>
      </c>
      <c r="I302" s="731">
        <v>2486</v>
      </c>
      <c r="J302" s="731" t="s">
        <v>1061</v>
      </c>
      <c r="K302" s="731" t="s">
        <v>1062</v>
      </c>
      <c r="L302" s="734">
        <v>122.99000000000002</v>
      </c>
      <c r="M302" s="734">
        <v>1</v>
      </c>
      <c r="N302" s="735">
        <v>122.99000000000002</v>
      </c>
    </row>
    <row r="303" spans="1:14" ht="14.45" customHeight="1" x14ac:dyDescent="0.2">
      <c r="A303" s="729" t="s">
        <v>576</v>
      </c>
      <c r="B303" s="730" t="s">
        <v>577</v>
      </c>
      <c r="C303" s="731" t="s">
        <v>594</v>
      </c>
      <c r="D303" s="732" t="s">
        <v>595</v>
      </c>
      <c r="E303" s="733">
        <v>50113001</v>
      </c>
      <c r="F303" s="732" t="s">
        <v>606</v>
      </c>
      <c r="G303" s="731" t="s">
        <v>607</v>
      </c>
      <c r="H303" s="731">
        <v>845697</v>
      </c>
      <c r="I303" s="731">
        <v>200935</v>
      </c>
      <c r="J303" s="731" t="s">
        <v>697</v>
      </c>
      <c r="K303" s="731" t="s">
        <v>698</v>
      </c>
      <c r="L303" s="734">
        <v>44.789999999999992</v>
      </c>
      <c r="M303" s="734">
        <v>2</v>
      </c>
      <c r="N303" s="735">
        <v>89.579999999999984</v>
      </c>
    </row>
    <row r="304" spans="1:14" ht="14.45" customHeight="1" x14ac:dyDescent="0.2">
      <c r="A304" s="729" t="s">
        <v>576</v>
      </c>
      <c r="B304" s="730" t="s">
        <v>577</v>
      </c>
      <c r="C304" s="731" t="s">
        <v>594</v>
      </c>
      <c r="D304" s="732" t="s">
        <v>595</v>
      </c>
      <c r="E304" s="733">
        <v>50113001</v>
      </c>
      <c r="F304" s="732" t="s">
        <v>606</v>
      </c>
      <c r="G304" s="731" t="s">
        <v>625</v>
      </c>
      <c r="H304" s="731">
        <v>237595</v>
      </c>
      <c r="I304" s="731">
        <v>237595</v>
      </c>
      <c r="J304" s="731" t="s">
        <v>699</v>
      </c>
      <c r="K304" s="731" t="s">
        <v>700</v>
      </c>
      <c r="L304" s="734">
        <v>122.53399999999999</v>
      </c>
      <c r="M304" s="734">
        <v>5</v>
      </c>
      <c r="N304" s="735">
        <v>612.66999999999996</v>
      </c>
    </row>
    <row r="305" spans="1:14" ht="14.45" customHeight="1" x14ac:dyDescent="0.2">
      <c r="A305" s="729" t="s">
        <v>576</v>
      </c>
      <c r="B305" s="730" t="s">
        <v>577</v>
      </c>
      <c r="C305" s="731" t="s">
        <v>594</v>
      </c>
      <c r="D305" s="732" t="s">
        <v>595</v>
      </c>
      <c r="E305" s="733">
        <v>50113001</v>
      </c>
      <c r="F305" s="732" t="s">
        <v>606</v>
      </c>
      <c r="G305" s="731" t="s">
        <v>607</v>
      </c>
      <c r="H305" s="731">
        <v>394073</v>
      </c>
      <c r="I305" s="731">
        <v>1000</v>
      </c>
      <c r="J305" s="731" t="s">
        <v>703</v>
      </c>
      <c r="K305" s="731" t="s">
        <v>1063</v>
      </c>
      <c r="L305" s="734">
        <v>290.74061919344786</v>
      </c>
      <c r="M305" s="734">
        <v>1</v>
      </c>
      <c r="N305" s="735">
        <v>290.74061919344786</v>
      </c>
    </row>
    <row r="306" spans="1:14" ht="14.45" customHeight="1" x14ac:dyDescent="0.2">
      <c r="A306" s="729" t="s">
        <v>576</v>
      </c>
      <c r="B306" s="730" t="s">
        <v>577</v>
      </c>
      <c r="C306" s="731" t="s">
        <v>594</v>
      </c>
      <c r="D306" s="732" t="s">
        <v>595</v>
      </c>
      <c r="E306" s="733">
        <v>50113001</v>
      </c>
      <c r="F306" s="732" t="s">
        <v>606</v>
      </c>
      <c r="G306" s="731" t="s">
        <v>607</v>
      </c>
      <c r="H306" s="731">
        <v>119571</v>
      </c>
      <c r="I306" s="731">
        <v>19571</v>
      </c>
      <c r="J306" s="731" t="s">
        <v>1064</v>
      </c>
      <c r="K306" s="731" t="s">
        <v>1065</v>
      </c>
      <c r="L306" s="734">
        <v>260.56001959986179</v>
      </c>
      <c r="M306" s="734">
        <v>1</v>
      </c>
      <c r="N306" s="735">
        <v>260.56001959986179</v>
      </c>
    </row>
    <row r="307" spans="1:14" ht="14.45" customHeight="1" x14ac:dyDescent="0.2">
      <c r="A307" s="729" t="s">
        <v>576</v>
      </c>
      <c r="B307" s="730" t="s">
        <v>577</v>
      </c>
      <c r="C307" s="731" t="s">
        <v>594</v>
      </c>
      <c r="D307" s="732" t="s">
        <v>595</v>
      </c>
      <c r="E307" s="733">
        <v>50113001</v>
      </c>
      <c r="F307" s="732" t="s">
        <v>606</v>
      </c>
      <c r="G307" s="731" t="s">
        <v>625</v>
      </c>
      <c r="H307" s="731">
        <v>237787</v>
      </c>
      <c r="I307" s="731">
        <v>237787</v>
      </c>
      <c r="J307" s="731" t="s">
        <v>709</v>
      </c>
      <c r="K307" s="731" t="s">
        <v>710</v>
      </c>
      <c r="L307" s="734">
        <v>240.37999999999997</v>
      </c>
      <c r="M307" s="734">
        <v>5</v>
      </c>
      <c r="N307" s="735">
        <v>1201.8999999999999</v>
      </c>
    </row>
    <row r="308" spans="1:14" ht="14.45" customHeight="1" x14ac:dyDescent="0.2">
      <c r="A308" s="729" t="s">
        <v>576</v>
      </c>
      <c r="B308" s="730" t="s">
        <v>577</v>
      </c>
      <c r="C308" s="731" t="s">
        <v>594</v>
      </c>
      <c r="D308" s="732" t="s">
        <v>595</v>
      </c>
      <c r="E308" s="733">
        <v>50113001</v>
      </c>
      <c r="F308" s="732" t="s">
        <v>606</v>
      </c>
      <c r="G308" s="731" t="s">
        <v>625</v>
      </c>
      <c r="H308" s="731">
        <v>117121</v>
      </c>
      <c r="I308" s="731">
        <v>17121</v>
      </c>
      <c r="J308" s="731" t="s">
        <v>1066</v>
      </c>
      <c r="K308" s="731" t="s">
        <v>1067</v>
      </c>
      <c r="L308" s="734">
        <v>114.16</v>
      </c>
      <c r="M308" s="734">
        <v>1</v>
      </c>
      <c r="N308" s="735">
        <v>114.16</v>
      </c>
    </row>
    <row r="309" spans="1:14" ht="14.45" customHeight="1" x14ac:dyDescent="0.2">
      <c r="A309" s="729" t="s">
        <v>576</v>
      </c>
      <c r="B309" s="730" t="s">
        <v>577</v>
      </c>
      <c r="C309" s="731" t="s">
        <v>594</v>
      </c>
      <c r="D309" s="732" t="s">
        <v>595</v>
      </c>
      <c r="E309" s="733">
        <v>50113001</v>
      </c>
      <c r="F309" s="732" t="s">
        <v>606</v>
      </c>
      <c r="G309" s="731" t="s">
        <v>607</v>
      </c>
      <c r="H309" s="731">
        <v>235103</v>
      </c>
      <c r="I309" s="731">
        <v>235103</v>
      </c>
      <c r="J309" s="731" t="s">
        <v>711</v>
      </c>
      <c r="K309" s="731" t="s">
        <v>712</v>
      </c>
      <c r="L309" s="734">
        <v>259.61999999999995</v>
      </c>
      <c r="M309" s="734">
        <v>3</v>
      </c>
      <c r="N309" s="735">
        <v>778.8599999999999</v>
      </c>
    </row>
    <row r="310" spans="1:14" ht="14.45" customHeight="1" x14ac:dyDescent="0.2">
      <c r="A310" s="729" t="s">
        <v>576</v>
      </c>
      <c r="B310" s="730" t="s">
        <v>577</v>
      </c>
      <c r="C310" s="731" t="s">
        <v>594</v>
      </c>
      <c r="D310" s="732" t="s">
        <v>595</v>
      </c>
      <c r="E310" s="733">
        <v>50113001</v>
      </c>
      <c r="F310" s="732" t="s">
        <v>606</v>
      </c>
      <c r="G310" s="731" t="s">
        <v>607</v>
      </c>
      <c r="H310" s="731">
        <v>235105</v>
      </c>
      <c r="I310" s="731">
        <v>235105</v>
      </c>
      <c r="J310" s="731" t="s">
        <v>713</v>
      </c>
      <c r="K310" s="731" t="s">
        <v>714</v>
      </c>
      <c r="L310" s="734">
        <v>63.823333333333352</v>
      </c>
      <c r="M310" s="734">
        <v>3</v>
      </c>
      <c r="N310" s="735">
        <v>191.47000000000006</v>
      </c>
    </row>
    <row r="311" spans="1:14" ht="14.45" customHeight="1" x14ac:dyDescent="0.2">
      <c r="A311" s="729" t="s">
        <v>576</v>
      </c>
      <c r="B311" s="730" t="s">
        <v>577</v>
      </c>
      <c r="C311" s="731" t="s">
        <v>594</v>
      </c>
      <c r="D311" s="732" t="s">
        <v>595</v>
      </c>
      <c r="E311" s="733">
        <v>50113001</v>
      </c>
      <c r="F311" s="732" t="s">
        <v>606</v>
      </c>
      <c r="G311" s="731" t="s">
        <v>607</v>
      </c>
      <c r="H311" s="731">
        <v>225402</v>
      </c>
      <c r="I311" s="731">
        <v>225402</v>
      </c>
      <c r="J311" s="731" t="s">
        <v>1068</v>
      </c>
      <c r="K311" s="731" t="s">
        <v>1069</v>
      </c>
      <c r="L311" s="734">
        <v>111.95</v>
      </c>
      <c r="M311" s="734">
        <v>2</v>
      </c>
      <c r="N311" s="735">
        <v>223.9</v>
      </c>
    </row>
    <row r="312" spans="1:14" ht="14.45" customHeight="1" x14ac:dyDescent="0.2">
      <c r="A312" s="729" t="s">
        <v>576</v>
      </c>
      <c r="B312" s="730" t="s">
        <v>577</v>
      </c>
      <c r="C312" s="731" t="s">
        <v>594</v>
      </c>
      <c r="D312" s="732" t="s">
        <v>595</v>
      </c>
      <c r="E312" s="733">
        <v>50113001</v>
      </c>
      <c r="F312" s="732" t="s">
        <v>606</v>
      </c>
      <c r="G312" s="731" t="s">
        <v>625</v>
      </c>
      <c r="H312" s="731">
        <v>187427</v>
      </c>
      <c r="I312" s="731">
        <v>187427</v>
      </c>
      <c r="J312" s="731" t="s">
        <v>1070</v>
      </c>
      <c r="K312" s="731" t="s">
        <v>1071</v>
      </c>
      <c r="L312" s="734">
        <v>62.59</v>
      </c>
      <c r="M312" s="734">
        <v>1</v>
      </c>
      <c r="N312" s="735">
        <v>62.59</v>
      </c>
    </row>
    <row r="313" spans="1:14" ht="14.45" customHeight="1" x14ac:dyDescent="0.2">
      <c r="A313" s="729" t="s">
        <v>576</v>
      </c>
      <c r="B313" s="730" t="s">
        <v>577</v>
      </c>
      <c r="C313" s="731" t="s">
        <v>594</v>
      </c>
      <c r="D313" s="732" t="s">
        <v>595</v>
      </c>
      <c r="E313" s="733">
        <v>50113001</v>
      </c>
      <c r="F313" s="732" t="s">
        <v>606</v>
      </c>
      <c r="G313" s="731" t="s">
        <v>625</v>
      </c>
      <c r="H313" s="731">
        <v>169714</v>
      </c>
      <c r="I313" s="731">
        <v>169714</v>
      </c>
      <c r="J313" s="731" t="s">
        <v>1072</v>
      </c>
      <c r="K313" s="731" t="s">
        <v>1073</v>
      </c>
      <c r="L313" s="734">
        <v>112.13</v>
      </c>
      <c r="M313" s="734">
        <v>1</v>
      </c>
      <c r="N313" s="735">
        <v>112.13</v>
      </c>
    </row>
    <row r="314" spans="1:14" ht="14.45" customHeight="1" x14ac:dyDescent="0.2">
      <c r="A314" s="729" t="s">
        <v>576</v>
      </c>
      <c r="B314" s="730" t="s">
        <v>577</v>
      </c>
      <c r="C314" s="731" t="s">
        <v>594</v>
      </c>
      <c r="D314" s="732" t="s">
        <v>595</v>
      </c>
      <c r="E314" s="733">
        <v>50113001</v>
      </c>
      <c r="F314" s="732" t="s">
        <v>606</v>
      </c>
      <c r="G314" s="731" t="s">
        <v>625</v>
      </c>
      <c r="H314" s="731">
        <v>184245</v>
      </c>
      <c r="I314" s="731">
        <v>184245</v>
      </c>
      <c r="J314" s="731" t="s">
        <v>1074</v>
      </c>
      <c r="K314" s="731" t="s">
        <v>1075</v>
      </c>
      <c r="L314" s="734">
        <v>92.66</v>
      </c>
      <c r="M314" s="734">
        <v>1</v>
      </c>
      <c r="N314" s="735">
        <v>92.66</v>
      </c>
    </row>
    <row r="315" spans="1:14" ht="14.45" customHeight="1" x14ac:dyDescent="0.2">
      <c r="A315" s="729" t="s">
        <v>576</v>
      </c>
      <c r="B315" s="730" t="s">
        <v>577</v>
      </c>
      <c r="C315" s="731" t="s">
        <v>594</v>
      </c>
      <c r="D315" s="732" t="s">
        <v>595</v>
      </c>
      <c r="E315" s="733">
        <v>50113001</v>
      </c>
      <c r="F315" s="732" t="s">
        <v>606</v>
      </c>
      <c r="G315" s="731" t="s">
        <v>625</v>
      </c>
      <c r="H315" s="731">
        <v>128148</v>
      </c>
      <c r="I315" s="731">
        <v>28148</v>
      </c>
      <c r="J315" s="731" t="s">
        <v>1076</v>
      </c>
      <c r="K315" s="731" t="s">
        <v>1077</v>
      </c>
      <c r="L315" s="734">
        <v>1050.4000000000001</v>
      </c>
      <c r="M315" s="734">
        <v>1</v>
      </c>
      <c r="N315" s="735">
        <v>1050.4000000000001</v>
      </c>
    </row>
    <row r="316" spans="1:14" ht="14.45" customHeight="1" x14ac:dyDescent="0.2">
      <c r="A316" s="729" t="s">
        <v>576</v>
      </c>
      <c r="B316" s="730" t="s">
        <v>577</v>
      </c>
      <c r="C316" s="731" t="s">
        <v>594</v>
      </c>
      <c r="D316" s="732" t="s">
        <v>595</v>
      </c>
      <c r="E316" s="733">
        <v>50113001</v>
      </c>
      <c r="F316" s="732" t="s">
        <v>606</v>
      </c>
      <c r="G316" s="731" t="s">
        <v>607</v>
      </c>
      <c r="H316" s="731">
        <v>207946</v>
      </c>
      <c r="I316" s="731">
        <v>207946</v>
      </c>
      <c r="J316" s="731" t="s">
        <v>723</v>
      </c>
      <c r="K316" s="731" t="s">
        <v>724</v>
      </c>
      <c r="L316" s="734">
        <v>123.86500000000001</v>
      </c>
      <c r="M316" s="734">
        <v>2</v>
      </c>
      <c r="N316" s="735">
        <v>247.73000000000002</v>
      </c>
    </row>
    <row r="317" spans="1:14" ht="14.45" customHeight="1" x14ac:dyDescent="0.2">
      <c r="A317" s="729" t="s">
        <v>576</v>
      </c>
      <c r="B317" s="730" t="s">
        <v>577</v>
      </c>
      <c r="C317" s="731" t="s">
        <v>594</v>
      </c>
      <c r="D317" s="732" t="s">
        <v>595</v>
      </c>
      <c r="E317" s="733">
        <v>50113001</v>
      </c>
      <c r="F317" s="732" t="s">
        <v>606</v>
      </c>
      <c r="G317" s="731" t="s">
        <v>607</v>
      </c>
      <c r="H317" s="731">
        <v>196635</v>
      </c>
      <c r="I317" s="731">
        <v>96635</v>
      </c>
      <c r="J317" s="731" t="s">
        <v>1078</v>
      </c>
      <c r="K317" s="731" t="s">
        <v>1079</v>
      </c>
      <c r="L317" s="734">
        <v>111.46000000000002</v>
      </c>
      <c r="M317" s="734">
        <v>1</v>
      </c>
      <c r="N317" s="735">
        <v>111.46000000000002</v>
      </c>
    </row>
    <row r="318" spans="1:14" ht="14.45" customHeight="1" x14ac:dyDescent="0.2">
      <c r="A318" s="729" t="s">
        <v>576</v>
      </c>
      <c r="B318" s="730" t="s">
        <v>577</v>
      </c>
      <c r="C318" s="731" t="s">
        <v>594</v>
      </c>
      <c r="D318" s="732" t="s">
        <v>595</v>
      </c>
      <c r="E318" s="733">
        <v>50113001</v>
      </c>
      <c r="F318" s="732" t="s">
        <v>606</v>
      </c>
      <c r="G318" s="731" t="s">
        <v>607</v>
      </c>
      <c r="H318" s="731">
        <v>117992</v>
      </c>
      <c r="I318" s="731">
        <v>17992</v>
      </c>
      <c r="J318" s="731" t="s">
        <v>729</v>
      </c>
      <c r="K318" s="731" t="s">
        <v>730</v>
      </c>
      <c r="L318" s="734">
        <v>89.859999999999985</v>
      </c>
      <c r="M318" s="734">
        <v>2</v>
      </c>
      <c r="N318" s="735">
        <v>179.71999999999997</v>
      </c>
    </row>
    <row r="319" spans="1:14" ht="14.45" customHeight="1" x14ac:dyDescent="0.2">
      <c r="A319" s="729" t="s">
        <v>576</v>
      </c>
      <c r="B319" s="730" t="s">
        <v>577</v>
      </c>
      <c r="C319" s="731" t="s">
        <v>594</v>
      </c>
      <c r="D319" s="732" t="s">
        <v>595</v>
      </c>
      <c r="E319" s="733">
        <v>50113001</v>
      </c>
      <c r="F319" s="732" t="s">
        <v>606</v>
      </c>
      <c r="G319" s="731" t="s">
        <v>607</v>
      </c>
      <c r="H319" s="731">
        <v>234736</v>
      </c>
      <c r="I319" s="731">
        <v>234736</v>
      </c>
      <c r="J319" s="731" t="s">
        <v>1080</v>
      </c>
      <c r="K319" s="731" t="s">
        <v>1081</v>
      </c>
      <c r="L319" s="734">
        <v>120.54</v>
      </c>
      <c r="M319" s="734">
        <v>2</v>
      </c>
      <c r="N319" s="735">
        <v>241.08</v>
      </c>
    </row>
    <row r="320" spans="1:14" ht="14.45" customHeight="1" x14ac:dyDescent="0.2">
      <c r="A320" s="729" t="s">
        <v>576</v>
      </c>
      <c r="B320" s="730" t="s">
        <v>577</v>
      </c>
      <c r="C320" s="731" t="s">
        <v>594</v>
      </c>
      <c r="D320" s="732" t="s">
        <v>595</v>
      </c>
      <c r="E320" s="733">
        <v>50113001</v>
      </c>
      <c r="F320" s="732" t="s">
        <v>606</v>
      </c>
      <c r="G320" s="731" t="s">
        <v>607</v>
      </c>
      <c r="H320" s="731">
        <v>116593</v>
      </c>
      <c r="I320" s="731">
        <v>16593</v>
      </c>
      <c r="J320" s="731" t="s">
        <v>1082</v>
      </c>
      <c r="K320" s="731" t="s">
        <v>1083</v>
      </c>
      <c r="L320" s="734">
        <v>140.06999999999996</v>
      </c>
      <c r="M320" s="734">
        <v>1</v>
      </c>
      <c r="N320" s="735">
        <v>140.06999999999996</v>
      </c>
    </row>
    <row r="321" spans="1:14" ht="14.45" customHeight="1" x14ac:dyDescent="0.2">
      <c r="A321" s="729" t="s">
        <v>576</v>
      </c>
      <c r="B321" s="730" t="s">
        <v>577</v>
      </c>
      <c r="C321" s="731" t="s">
        <v>594</v>
      </c>
      <c r="D321" s="732" t="s">
        <v>595</v>
      </c>
      <c r="E321" s="733">
        <v>50113001</v>
      </c>
      <c r="F321" s="732" t="s">
        <v>606</v>
      </c>
      <c r="G321" s="731" t="s">
        <v>607</v>
      </c>
      <c r="H321" s="731">
        <v>13818</v>
      </c>
      <c r="I321" s="731">
        <v>13818</v>
      </c>
      <c r="J321" s="731" t="s">
        <v>1084</v>
      </c>
      <c r="K321" s="731" t="s">
        <v>1085</v>
      </c>
      <c r="L321" s="734">
        <v>500.19</v>
      </c>
      <c r="M321" s="734">
        <v>3</v>
      </c>
      <c r="N321" s="735">
        <v>1500.57</v>
      </c>
    </row>
    <row r="322" spans="1:14" ht="14.45" customHeight="1" x14ac:dyDescent="0.2">
      <c r="A322" s="729" t="s">
        <v>576</v>
      </c>
      <c r="B322" s="730" t="s">
        <v>577</v>
      </c>
      <c r="C322" s="731" t="s">
        <v>594</v>
      </c>
      <c r="D322" s="732" t="s">
        <v>595</v>
      </c>
      <c r="E322" s="733">
        <v>50113001</v>
      </c>
      <c r="F322" s="732" t="s">
        <v>606</v>
      </c>
      <c r="G322" s="731" t="s">
        <v>625</v>
      </c>
      <c r="H322" s="731">
        <v>187335</v>
      </c>
      <c r="I322" s="731">
        <v>187335</v>
      </c>
      <c r="J322" s="731" t="s">
        <v>738</v>
      </c>
      <c r="K322" s="731" t="s">
        <v>910</v>
      </c>
      <c r="L322" s="734">
        <v>325.19999999999993</v>
      </c>
      <c r="M322" s="734">
        <v>5</v>
      </c>
      <c r="N322" s="735">
        <v>1625.9999999999998</v>
      </c>
    </row>
    <row r="323" spans="1:14" ht="14.45" customHeight="1" x14ac:dyDescent="0.2">
      <c r="A323" s="729" t="s">
        <v>576</v>
      </c>
      <c r="B323" s="730" t="s">
        <v>577</v>
      </c>
      <c r="C323" s="731" t="s">
        <v>594</v>
      </c>
      <c r="D323" s="732" t="s">
        <v>595</v>
      </c>
      <c r="E323" s="733">
        <v>50113001</v>
      </c>
      <c r="F323" s="732" t="s">
        <v>606</v>
      </c>
      <c r="G323" s="731" t="s">
        <v>607</v>
      </c>
      <c r="H323" s="731">
        <v>845376</v>
      </c>
      <c r="I323" s="731">
        <v>107641</v>
      </c>
      <c r="J323" s="731" t="s">
        <v>742</v>
      </c>
      <c r="K323" s="731" t="s">
        <v>1086</v>
      </c>
      <c r="L323" s="734">
        <v>119.24499999999999</v>
      </c>
      <c r="M323" s="734">
        <v>4</v>
      </c>
      <c r="N323" s="735">
        <v>476.97999999999996</v>
      </c>
    </row>
    <row r="324" spans="1:14" ht="14.45" customHeight="1" x14ac:dyDescent="0.2">
      <c r="A324" s="729" t="s">
        <v>576</v>
      </c>
      <c r="B324" s="730" t="s">
        <v>577</v>
      </c>
      <c r="C324" s="731" t="s">
        <v>594</v>
      </c>
      <c r="D324" s="732" t="s">
        <v>595</v>
      </c>
      <c r="E324" s="733">
        <v>50113001</v>
      </c>
      <c r="F324" s="732" t="s">
        <v>606</v>
      </c>
      <c r="G324" s="731" t="s">
        <v>607</v>
      </c>
      <c r="H324" s="731">
        <v>845432</v>
      </c>
      <c r="I324" s="731">
        <v>107639</v>
      </c>
      <c r="J324" s="731" t="s">
        <v>742</v>
      </c>
      <c r="K324" s="731" t="s">
        <v>743</v>
      </c>
      <c r="L324" s="734">
        <v>59.661428571428551</v>
      </c>
      <c r="M324" s="734">
        <v>7</v>
      </c>
      <c r="N324" s="735">
        <v>417.62999999999988</v>
      </c>
    </row>
    <row r="325" spans="1:14" ht="14.45" customHeight="1" x14ac:dyDescent="0.2">
      <c r="A325" s="729" t="s">
        <v>576</v>
      </c>
      <c r="B325" s="730" t="s">
        <v>577</v>
      </c>
      <c r="C325" s="731" t="s">
        <v>594</v>
      </c>
      <c r="D325" s="732" t="s">
        <v>595</v>
      </c>
      <c r="E325" s="733">
        <v>50113001</v>
      </c>
      <c r="F325" s="732" t="s">
        <v>606</v>
      </c>
      <c r="G325" s="731" t="s">
        <v>607</v>
      </c>
      <c r="H325" s="731">
        <v>127796</v>
      </c>
      <c r="I325" s="731">
        <v>127796</v>
      </c>
      <c r="J325" s="731" t="s">
        <v>915</v>
      </c>
      <c r="K325" s="731" t="s">
        <v>916</v>
      </c>
      <c r="L325" s="734">
        <v>180.04</v>
      </c>
      <c r="M325" s="734">
        <v>2</v>
      </c>
      <c r="N325" s="735">
        <v>360.08</v>
      </c>
    </row>
    <row r="326" spans="1:14" ht="14.45" customHeight="1" x14ac:dyDescent="0.2">
      <c r="A326" s="729" t="s">
        <v>576</v>
      </c>
      <c r="B326" s="730" t="s">
        <v>577</v>
      </c>
      <c r="C326" s="731" t="s">
        <v>594</v>
      </c>
      <c r="D326" s="732" t="s">
        <v>595</v>
      </c>
      <c r="E326" s="733">
        <v>50113001</v>
      </c>
      <c r="F326" s="732" t="s">
        <v>606</v>
      </c>
      <c r="G326" s="731" t="s">
        <v>625</v>
      </c>
      <c r="H326" s="731">
        <v>116923</v>
      </c>
      <c r="I326" s="731">
        <v>16923</v>
      </c>
      <c r="J326" s="731" t="s">
        <v>1087</v>
      </c>
      <c r="K326" s="731" t="s">
        <v>1088</v>
      </c>
      <c r="L326" s="734">
        <v>78.409999999999982</v>
      </c>
      <c r="M326" s="734">
        <v>1</v>
      </c>
      <c r="N326" s="735">
        <v>78.409999999999982</v>
      </c>
    </row>
    <row r="327" spans="1:14" ht="14.45" customHeight="1" x14ac:dyDescent="0.2">
      <c r="A327" s="729" t="s">
        <v>576</v>
      </c>
      <c r="B327" s="730" t="s">
        <v>577</v>
      </c>
      <c r="C327" s="731" t="s">
        <v>594</v>
      </c>
      <c r="D327" s="732" t="s">
        <v>595</v>
      </c>
      <c r="E327" s="733">
        <v>50113001</v>
      </c>
      <c r="F327" s="732" t="s">
        <v>606</v>
      </c>
      <c r="G327" s="731" t="s">
        <v>625</v>
      </c>
      <c r="H327" s="731">
        <v>116932</v>
      </c>
      <c r="I327" s="731">
        <v>16932</v>
      </c>
      <c r="J327" s="731" t="s">
        <v>1089</v>
      </c>
      <c r="K327" s="731" t="s">
        <v>1090</v>
      </c>
      <c r="L327" s="734">
        <v>104.52999999999999</v>
      </c>
      <c r="M327" s="734">
        <v>1</v>
      </c>
      <c r="N327" s="735">
        <v>104.52999999999999</v>
      </c>
    </row>
    <row r="328" spans="1:14" ht="14.45" customHeight="1" x14ac:dyDescent="0.2">
      <c r="A328" s="729" t="s">
        <v>576</v>
      </c>
      <c r="B328" s="730" t="s">
        <v>577</v>
      </c>
      <c r="C328" s="731" t="s">
        <v>594</v>
      </c>
      <c r="D328" s="732" t="s">
        <v>595</v>
      </c>
      <c r="E328" s="733">
        <v>50113001</v>
      </c>
      <c r="F328" s="732" t="s">
        <v>606</v>
      </c>
      <c r="G328" s="731" t="s">
        <v>607</v>
      </c>
      <c r="H328" s="731">
        <v>223146</v>
      </c>
      <c r="I328" s="731">
        <v>223146</v>
      </c>
      <c r="J328" s="731" t="s">
        <v>1091</v>
      </c>
      <c r="K328" s="731" t="s">
        <v>1092</v>
      </c>
      <c r="L328" s="734">
        <v>89.160000000000011</v>
      </c>
      <c r="M328" s="734">
        <v>2</v>
      </c>
      <c r="N328" s="735">
        <v>178.32000000000002</v>
      </c>
    </row>
    <row r="329" spans="1:14" ht="14.45" customHeight="1" x14ac:dyDescent="0.2">
      <c r="A329" s="729" t="s">
        <v>576</v>
      </c>
      <c r="B329" s="730" t="s">
        <v>577</v>
      </c>
      <c r="C329" s="731" t="s">
        <v>594</v>
      </c>
      <c r="D329" s="732" t="s">
        <v>595</v>
      </c>
      <c r="E329" s="733">
        <v>50113001</v>
      </c>
      <c r="F329" s="732" t="s">
        <v>606</v>
      </c>
      <c r="G329" s="731" t="s">
        <v>607</v>
      </c>
      <c r="H329" s="731">
        <v>119686</v>
      </c>
      <c r="I329" s="731">
        <v>119686</v>
      </c>
      <c r="J329" s="731" t="s">
        <v>1093</v>
      </c>
      <c r="K329" s="731" t="s">
        <v>1094</v>
      </c>
      <c r="L329" s="734">
        <v>77.319999999999993</v>
      </c>
      <c r="M329" s="734">
        <v>3</v>
      </c>
      <c r="N329" s="735">
        <v>231.95999999999998</v>
      </c>
    </row>
    <row r="330" spans="1:14" ht="14.45" customHeight="1" x14ac:dyDescent="0.2">
      <c r="A330" s="729" t="s">
        <v>576</v>
      </c>
      <c r="B330" s="730" t="s">
        <v>577</v>
      </c>
      <c r="C330" s="731" t="s">
        <v>594</v>
      </c>
      <c r="D330" s="732" t="s">
        <v>595</v>
      </c>
      <c r="E330" s="733">
        <v>50113001</v>
      </c>
      <c r="F330" s="732" t="s">
        <v>606</v>
      </c>
      <c r="G330" s="731" t="s">
        <v>625</v>
      </c>
      <c r="H330" s="731">
        <v>112579</v>
      </c>
      <c r="I330" s="731">
        <v>112579</v>
      </c>
      <c r="J330" s="731" t="s">
        <v>1095</v>
      </c>
      <c r="K330" s="731" t="s">
        <v>1096</v>
      </c>
      <c r="L330" s="734">
        <v>139.82</v>
      </c>
      <c r="M330" s="734">
        <v>1</v>
      </c>
      <c r="N330" s="735">
        <v>139.82</v>
      </c>
    </row>
    <row r="331" spans="1:14" ht="14.45" customHeight="1" x14ac:dyDescent="0.2">
      <c r="A331" s="729" t="s">
        <v>576</v>
      </c>
      <c r="B331" s="730" t="s">
        <v>577</v>
      </c>
      <c r="C331" s="731" t="s">
        <v>594</v>
      </c>
      <c r="D331" s="732" t="s">
        <v>595</v>
      </c>
      <c r="E331" s="733">
        <v>50113001</v>
      </c>
      <c r="F331" s="732" t="s">
        <v>606</v>
      </c>
      <c r="G331" s="731" t="s">
        <v>625</v>
      </c>
      <c r="H331" s="731">
        <v>191788</v>
      </c>
      <c r="I331" s="731">
        <v>91788</v>
      </c>
      <c r="J331" s="731" t="s">
        <v>749</v>
      </c>
      <c r="K331" s="731" t="s">
        <v>750</v>
      </c>
      <c r="L331" s="734">
        <v>9.1519999999999992</v>
      </c>
      <c r="M331" s="734">
        <v>10</v>
      </c>
      <c r="N331" s="735">
        <v>91.52</v>
      </c>
    </row>
    <row r="332" spans="1:14" ht="14.45" customHeight="1" x14ac:dyDescent="0.2">
      <c r="A332" s="729" t="s">
        <v>576</v>
      </c>
      <c r="B332" s="730" t="s">
        <v>577</v>
      </c>
      <c r="C332" s="731" t="s">
        <v>594</v>
      </c>
      <c r="D332" s="732" t="s">
        <v>595</v>
      </c>
      <c r="E332" s="733">
        <v>50113001</v>
      </c>
      <c r="F332" s="732" t="s">
        <v>606</v>
      </c>
      <c r="G332" s="731" t="s">
        <v>625</v>
      </c>
      <c r="H332" s="731">
        <v>106618</v>
      </c>
      <c r="I332" s="731">
        <v>6618</v>
      </c>
      <c r="J332" s="731" t="s">
        <v>917</v>
      </c>
      <c r="K332" s="731" t="s">
        <v>918</v>
      </c>
      <c r="L332" s="734">
        <v>19.656666666666663</v>
      </c>
      <c r="M332" s="734">
        <v>6</v>
      </c>
      <c r="N332" s="735">
        <v>117.93999999999998</v>
      </c>
    </row>
    <row r="333" spans="1:14" ht="14.45" customHeight="1" x14ac:dyDescent="0.2">
      <c r="A333" s="729" t="s">
        <v>576</v>
      </c>
      <c r="B333" s="730" t="s">
        <v>577</v>
      </c>
      <c r="C333" s="731" t="s">
        <v>594</v>
      </c>
      <c r="D333" s="732" t="s">
        <v>595</v>
      </c>
      <c r="E333" s="733">
        <v>50113001</v>
      </c>
      <c r="F333" s="732" t="s">
        <v>606</v>
      </c>
      <c r="G333" s="731" t="s">
        <v>625</v>
      </c>
      <c r="H333" s="731">
        <v>184398</v>
      </c>
      <c r="I333" s="731">
        <v>84398</v>
      </c>
      <c r="J333" s="731" t="s">
        <v>1097</v>
      </c>
      <c r="K333" s="731" t="s">
        <v>1098</v>
      </c>
      <c r="L333" s="734">
        <v>114.03000000000002</v>
      </c>
      <c r="M333" s="734">
        <v>1</v>
      </c>
      <c r="N333" s="735">
        <v>114.03000000000002</v>
      </c>
    </row>
    <row r="334" spans="1:14" ht="14.45" customHeight="1" x14ac:dyDescent="0.2">
      <c r="A334" s="729" t="s">
        <v>576</v>
      </c>
      <c r="B334" s="730" t="s">
        <v>577</v>
      </c>
      <c r="C334" s="731" t="s">
        <v>594</v>
      </c>
      <c r="D334" s="732" t="s">
        <v>595</v>
      </c>
      <c r="E334" s="733">
        <v>50113001</v>
      </c>
      <c r="F334" s="732" t="s">
        <v>606</v>
      </c>
      <c r="G334" s="731" t="s">
        <v>625</v>
      </c>
      <c r="H334" s="731">
        <v>850106</v>
      </c>
      <c r="I334" s="731">
        <v>111898</v>
      </c>
      <c r="J334" s="731" t="s">
        <v>1099</v>
      </c>
      <c r="K334" s="731" t="s">
        <v>1100</v>
      </c>
      <c r="L334" s="734">
        <v>28.800000000000015</v>
      </c>
      <c r="M334" s="734">
        <v>1</v>
      </c>
      <c r="N334" s="735">
        <v>28.800000000000015</v>
      </c>
    </row>
    <row r="335" spans="1:14" ht="14.45" customHeight="1" x14ac:dyDescent="0.2">
      <c r="A335" s="729" t="s">
        <v>576</v>
      </c>
      <c r="B335" s="730" t="s">
        <v>577</v>
      </c>
      <c r="C335" s="731" t="s">
        <v>594</v>
      </c>
      <c r="D335" s="732" t="s">
        <v>595</v>
      </c>
      <c r="E335" s="733">
        <v>50113001</v>
      </c>
      <c r="F335" s="732" t="s">
        <v>606</v>
      </c>
      <c r="G335" s="731" t="s">
        <v>625</v>
      </c>
      <c r="H335" s="731">
        <v>155823</v>
      </c>
      <c r="I335" s="731">
        <v>55823</v>
      </c>
      <c r="J335" s="731" t="s">
        <v>751</v>
      </c>
      <c r="K335" s="731" t="s">
        <v>752</v>
      </c>
      <c r="L335" s="734">
        <v>33.010999999999996</v>
      </c>
      <c r="M335" s="734">
        <v>9</v>
      </c>
      <c r="N335" s="735">
        <v>297.09899999999999</v>
      </c>
    </row>
    <row r="336" spans="1:14" ht="14.45" customHeight="1" x14ac:dyDescent="0.2">
      <c r="A336" s="729" t="s">
        <v>576</v>
      </c>
      <c r="B336" s="730" t="s">
        <v>577</v>
      </c>
      <c r="C336" s="731" t="s">
        <v>594</v>
      </c>
      <c r="D336" s="732" t="s">
        <v>595</v>
      </c>
      <c r="E336" s="733">
        <v>50113001</v>
      </c>
      <c r="F336" s="732" t="s">
        <v>606</v>
      </c>
      <c r="G336" s="731" t="s">
        <v>625</v>
      </c>
      <c r="H336" s="731">
        <v>155824</v>
      </c>
      <c r="I336" s="731">
        <v>55824</v>
      </c>
      <c r="J336" s="731" t="s">
        <v>751</v>
      </c>
      <c r="K336" s="731" t="s">
        <v>1101</v>
      </c>
      <c r="L336" s="734">
        <v>41.47</v>
      </c>
      <c r="M336" s="734">
        <v>1</v>
      </c>
      <c r="N336" s="735">
        <v>41.47</v>
      </c>
    </row>
    <row r="337" spans="1:14" ht="14.45" customHeight="1" x14ac:dyDescent="0.2">
      <c r="A337" s="729" t="s">
        <v>576</v>
      </c>
      <c r="B337" s="730" t="s">
        <v>577</v>
      </c>
      <c r="C337" s="731" t="s">
        <v>594</v>
      </c>
      <c r="D337" s="732" t="s">
        <v>595</v>
      </c>
      <c r="E337" s="733">
        <v>50113001</v>
      </c>
      <c r="F337" s="732" t="s">
        <v>606</v>
      </c>
      <c r="G337" s="731" t="s">
        <v>625</v>
      </c>
      <c r="H337" s="731">
        <v>107981</v>
      </c>
      <c r="I337" s="731">
        <v>7981</v>
      </c>
      <c r="J337" s="731" t="s">
        <v>751</v>
      </c>
      <c r="K337" s="731" t="s">
        <v>753</v>
      </c>
      <c r="L337" s="734">
        <v>41.88</v>
      </c>
      <c r="M337" s="734">
        <v>1</v>
      </c>
      <c r="N337" s="735">
        <v>41.88</v>
      </c>
    </row>
    <row r="338" spans="1:14" ht="14.45" customHeight="1" x14ac:dyDescent="0.2">
      <c r="A338" s="729" t="s">
        <v>576</v>
      </c>
      <c r="B338" s="730" t="s">
        <v>577</v>
      </c>
      <c r="C338" s="731" t="s">
        <v>594</v>
      </c>
      <c r="D338" s="732" t="s">
        <v>595</v>
      </c>
      <c r="E338" s="733">
        <v>50113001</v>
      </c>
      <c r="F338" s="732" t="s">
        <v>606</v>
      </c>
      <c r="G338" s="731" t="s">
        <v>625</v>
      </c>
      <c r="H338" s="731">
        <v>126789</v>
      </c>
      <c r="I338" s="731">
        <v>26789</v>
      </c>
      <c r="J338" s="731" t="s">
        <v>1102</v>
      </c>
      <c r="K338" s="731" t="s">
        <v>1077</v>
      </c>
      <c r="L338" s="734">
        <v>670.66000000000008</v>
      </c>
      <c r="M338" s="734">
        <v>1</v>
      </c>
      <c r="N338" s="735">
        <v>670.66000000000008</v>
      </c>
    </row>
    <row r="339" spans="1:14" ht="14.45" customHeight="1" x14ac:dyDescent="0.2">
      <c r="A339" s="729" t="s">
        <v>576</v>
      </c>
      <c r="B339" s="730" t="s">
        <v>577</v>
      </c>
      <c r="C339" s="731" t="s">
        <v>594</v>
      </c>
      <c r="D339" s="732" t="s">
        <v>595</v>
      </c>
      <c r="E339" s="733">
        <v>50113001</v>
      </c>
      <c r="F339" s="732" t="s">
        <v>606</v>
      </c>
      <c r="G339" s="731" t="s">
        <v>329</v>
      </c>
      <c r="H339" s="731">
        <v>124023</v>
      </c>
      <c r="I339" s="731">
        <v>124023</v>
      </c>
      <c r="J339" s="731" t="s">
        <v>1103</v>
      </c>
      <c r="K339" s="731" t="s">
        <v>1104</v>
      </c>
      <c r="L339" s="734">
        <v>112.78</v>
      </c>
      <c r="M339" s="734">
        <v>1</v>
      </c>
      <c r="N339" s="735">
        <v>112.78</v>
      </c>
    </row>
    <row r="340" spans="1:14" ht="14.45" customHeight="1" x14ac:dyDescent="0.2">
      <c r="A340" s="729" t="s">
        <v>576</v>
      </c>
      <c r="B340" s="730" t="s">
        <v>577</v>
      </c>
      <c r="C340" s="731" t="s">
        <v>594</v>
      </c>
      <c r="D340" s="732" t="s">
        <v>595</v>
      </c>
      <c r="E340" s="733">
        <v>50113001</v>
      </c>
      <c r="F340" s="732" t="s">
        <v>606</v>
      </c>
      <c r="G340" s="731" t="s">
        <v>329</v>
      </c>
      <c r="H340" s="731">
        <v>234588</v>
      </c>
      <c r="I340" s="731">
        <v>234588</v>
      </c>
      <c r="J340" s="731" t="s">
        <v>754</v>
      </c>
      <c r="K340" s="731" t="s">
        <v>756</v>
      </c>
      <c r="L340" s="734">
        <v>113.78000000000002</v>
      </c>
      <c r="M340" s="734">
        <v>4</v>
      </c>
      <c r="N340" s="735">
        <v>455.12000000000006</v>
      </c>
    </row>
    <row r="341" spans="1:14" ht="14.45" customHeight="1" x14ac:dyDescent="0.2">
      <c r="A341" s="729" t="s">
        <v>576</v>
      </c>
      <c r="B341" s="730" t="s">
        <v>577</v>
      </c>
      <c r="C341" s="731" t="s">
        <v>594</v>
      </c>
      <c r="D341" s="732" t="s">
        <v>595</v>
      </c>
      <c r="E341" s="733">
        <v>50113001</v>
      </c>
      <c r="F341" s="732" t="s">
        <v>606</v>
      </c>
      <c r="G341" s="731" t="s">
        <v>625</v>
      </c>
      <c r="H341" s="731">
        <v>990180</v>
      </c>
      <c r="I341" s="731">
        <v>500764</v>
      </c>
      <c r="J341" s="731" t="s">
        <v>757</v>
      </c>
      <c r="K341" s="731" t="s">
        <v>629</v>
      </c>
      <c r="L341" s="734">
        <v>142.76</v>
      </c>
      <c r="M341" s="734">
        <v>4</v>
      </c>
      <c r="N341" s="735">
        <v>571.04</v>
      </c>
    </row>
    <row r="342" spans="1:14" ht="14.45" customHeight="1" x14ac:dyDescent="0.2">
      <c r="A342" s="729" t="s">
        <v>576</v>
      </c>
      <c r="B342" s="730" t="s">
        <v>577</v>
      </c>
      <c r="C342" s="731" t="s">
        <v>594</v>
      </c>
      <c r="D342" s="732" t="s">
        <v>595</v>
      </c>
      <c r="E342" s="733">
        <v>50113001</v>
      </c>
      <c r="F342" s="732" t="s">
        <v>606</v>
      </c>
      <c r="G342" s="731" t="s">
        <v>607</v>
      </c>
      <c r="H342" s="731">
        <v>140187</v>
      </c>
      <c r="I342" s="731">
        <v>140187</v>
      </c>
      <c r="J342" s="731" t="s">
        <v>1105</v>
      </c>
      <c r="K342" s="731" t="s">
        <v>1106</v>
      </c>
      <c r="L342" s="734">
        <v>25.626666666666669</v>
      </c>
      <c r="M342" s="734">
        <v>3</v>
      </c>
      <c r="N342" s="735">
        <v>76.88000000000001</v>
      </c>
    </row>
    <row r="343" spans="1:14" ht="14.45" customHeight="1" x14ac:dyDescent="0.2">
      <c r="A343" s="729" t="s">
        <v>576</v>
      </c>
      <c r="B343" s="730" t="s">
        <v>577</v>
      </c>
      <c r="C343" s="731" t="s">
        <v>594</v>
      </c>
      <c r="D343" s="732" t="s">
        <v>595</v>
      </c>
      <c r="E343" s="733">
        <v>50113001</v>
      </c>
      <c r="F343" s="732" t="s">
        <v>606</v>
      </c>
      <c r="G343" s="731" t="s">
        <v>607</v>
      </c>
      <c r="H343" s="731">
        <v>200863</v>
      </c>
      <c r="I343" s="731">
        <v>200863</v>
      </c>
      <c r="J343" s="731" t="s">
        <v>1107</v>
      </c>
      <c r="K343" s="731" t="s">
        <v>1108</v>
      </c>
      <c r="L343" s="734">
        <v>84.71</v>
      </c>
      <c r="M343" s="734">
        <v>3</v>
      </c>
      <c r="N343" s="735">
        <v>254.13</v>
      </c>
    </row>
    <row r="344" spans="1:14" ht="14.45" customHeight="1" x14ac:dyDescent="0.2">
      <c r="A344" s="729" t="s">
        <v>576</v>
      </c>
      <c r="B344" s="730" t="s">
        <v>577</v>
      </c>
      <c r="C344" s="731" t="s">
        <v>594</v>
      </c>
      <c r="D344" s="732" t="s">
        <v>595</v>
      </c>
      <c r="E344" s="733">
        <v>50113001</v>
      </c>
      <c r="F344" s="732" t="s">
        <v>606</v>
      </c>
      <c r="G344" s="731" t="s">
        <v>607</v>
      </c>
      <c r="H344" s="731">
        <v>101940</v>
      </c>
      <c r="I344" s="731">
        <v>1940</v>
      </c>
      <c r="J344" s="731" t="s">
        <v>760</v>
      </c>
      <c r="K344" s="731" t="s">
        <v>761</v>
      </c>
      <c r="L344" s="734">
        <v>34.691249999999997</v>
      </c>
      <c r="M344" s="734">
        <v>8</v>
      </c>
      <c r="N344" s="735">
        <v>277.52999999999997</v>
      </c>
    </row>
    <row r="345" spans="1:14" ht="14.45" customHeight="1" x14ac:dyDescent="0.2">
      <c r="A345" s="729" t="s">
        <v>576</v>
      </c>
      <c r="B345" s="730" t="s">
        <v>577</v>
      </c>
      <c r="C345" s="731" t="s">
        <v>594</v>
      </c>
      <c r="D345" s="732" t="s">
        <v>595</v>
      </c>
      <c r="E345" s="733">
        <v>50113001</v>
      </c>
      <c r="F345" s="732" t="s">
        <v>606</v>
      </c>
      <c r="G345" s="731" t="s">
        <v>607</v>
      </c>
      <c r="H345" s="731">
        <v>207820</v>
      </c>
      <c r="I345" s="731">
        <v>207820</v>
      </c>
      <c r="J345" s="731" t="s">
        <v>762</v>
      </c>
      <c r="K345" s="731" t="s">
        <v>763</v>
      </c>
      <c r="L345" s="734">
        <v>33.670000000000009</v>
      </c>
      <c r="M345" s="734">
        <v>3</v>
      </c>
      <c r="N345" s="735">
        <v>101.01000000000002</v>
      </c>
    </row>
    <row r="346" spans="1:14" ht="14.45" customHeight="1" x14ac:dyDescent="0.2">
      <c r="A346" s="729" t="s">
        <v>576</v>
      </c>
      <c r="B346" s="730" t="s">
        <v>577</v>
      </c>
      <c r="C346" s="731" t="s">
        <v>594</v>
      </c>
      <c r="D346" s="732" t="s">
        <v>595</v>
      </c>
      <c r="E346" s="733">
        <v>50113001</v>
      </c>
      <c r="F346" s="732" t="s">
        <v>606</v>
      </c>
      <c r="G346" s="731" t="s">
        <v>607</v>
      </c>
      <c r="H346" s="731">
        <v>850235</v>
      </c>
      <c r="I346" s="731">
        <v>160806</v>
      </c>
      <c r="J346" s="731" t="s">
        <v>1109</v>
      </c>
      <c r="K346" s="731" t="s">
        <v>1110</v>
      </c>
      <c r="L346" s="734">
        <v>196.57000000000005</v>
      </c>
      <c r="M346" s="734">
        <v>2</v>
      </c>
      <c r="N346" s="735">
        <v>393.1400000000001</v>
      </c>
    </row>
    <row r="347" spans="1:14" ht="14.45" customHeight="1" x14ac:dyDescent="0.2">
      <c r="A347" s="729" t="s">
        <v>576</v>
      </c>
      <c r="B347" s="730" t="s">
        <v>577</v>
      </c>
      <c r="C347" s="731" t="s">
        <v>594</v>
      </c>
      <c r="D347" s="732" t="s">
        <v>595</v>
      </c>
      <c r="E347" s="733">
        <v>50113001</v>
      </c>
      <c r="F347" s="732" t="s">
        <v>606</v>
      </c>
      <c r="G347" s="731" t="s">
        <v>607</v>
      </c>
      <c r="H347" s="731">
        <v>162389</v>
      </c>
      <c r="I347" s="731">
        <v>162389</v>
      </c>
      <c r="J347" s="731" t="s">
        <v>1111</v>
      </c>
      <c r="K347" s="731" t="s">
        <v>735</v>
      </c>
      <c r="L347" s="734">
        <v>64.7</v>
      </c>
      <c r="M347" s="734">
        <v>1</v>
      </c>
      <c r="N347" s="735">
        <v>64.7</v>
      </c>
    </row>
    <row r="348" spans="1:14" ht="14.45" customHeight="1" x14ac:dyDescent="0.2">
      <c r="A348" s="729" t="s">
        <v>576</v>
      </c>
      <c r="B348" s="730" t="s">
        <v>577</v>
      </c>
      <c r="C348" s="731" t="s">
        <v>594</v>
      </c>
      <c r="D348" s="732" t="s">
        <v>595</v>
      </c>
      <c r="E348" s="733">
        <v>50113001</v>
      </c>
      <c r="F348" s="732" t="s">
        <v>606</v>
      </c>
      <c r="G348" s="731" t="s">
        <v>625</v>
      </c>
      <c r="H348" s="731">
        <v>398010</v>
      </c>
      <c r="I348" s="731">
        <v>210546</v>
      </c>
      <c r="J348" s="731" t="s">
        <v>1112</v>
      </c>
      <c r="K348" s="731" t="s">
        <v>1113</v>
      </c>
      <c r="L348" s="734">
        <v>1036.8166666666668</v>
      </c>
      <c r="M348" s="734">
        <v>3</v>
      </c>
      <c r="N348" s="735">
        <v>3110.4500000000007</v>
      </c>
    </row>
    <row r="349" spans="1:14" ht="14.45" customHeight="1" x14ac:dyDescent="0.2">
      <c r="A349" s="729" t="s">
        <v>576</v>
      </c>
      <c r="B349" s="730" t="s">
        <v>577</v>
      </c>
      <c r="C349" s="731" t="s">
        <v>594</v>
      </c>
      <c r="D349" s="732" t="s">
        <v>595</v>
      </c>
      <c r="E349" s="733">
        <v>50113001</v>
      </c>
      <c r="F349" s="732" t="s">
        <v>606</v>
      </c>
      <c r="G349" s="731" t="s">
        <v>607</v>
      </c>
      <c r="H349" s="731">
        <v>846338</v>
      </c>
      <c r="I349" s="731">
        <v>122685</v>
      </c>
      <c r="J349" s="731" t="s">
        <v>770</v>
      </c>
      <c r="K349" s="731" t="s">
        <v>771</v>
      </c>
      <c r="L349" s="734">
        <v>115.91000000000003</v>
      </c>
      <c r="M349" s="734">
        <v>1</v>
      </c>
      <c r="N349" s="735">
        <v>115.91000000000003</v>
      </c>
    </row>
    <row r="350" spans="1:14" ht="14.45" customHeight="1" x14ac:dyDescent="0.2">
      <c r="A350" s="729" t="s">
        <v>576</v>
      </c>
      <c r="B350" s="730" t="s">
        <v>577</v>
      </c>
      <c r="C350" s="731" t="s">
        <v>594</v>
      </c>
      <c r="D350" s="732" t="s">
        <v>595</v>
      </c>
      <c r="E350" s="733">
        <v>50113001</v>
      </c>
      <c r="F350" s="732" t="s">
        <v>606</v>
      </c>
      <c r="G350" s="731" t="s">
        <v>607</v>
      </c>
      <c r="H350" s="731">
        <v>207692</v>
      </c>
      <c r="I350" s="731">
        <v>207692</v>
      </c>
      <c r="J350" s="731" t="s">
        <v>772</v>
      </c>
      <c r="K350" s="731" t="s">
        <v>773</v>
      </c>
      <c r="L350" s="734">
        <v>40.194000000000003</v>
      </c>
      <c r="M350" s="734">
        <v>10</v>
      </c>
      <c r="N350" s="735">
        <v>401.94</v>
      </c>
    </row>
    <row r="351" spans="1:14" ht="14.45" customHeight="1" x14ac:dyDescent="0.2">
      <c r="A351" s="729" t="s">
        <v>576</v>
      </c>
      <c r="B351" s="730" t="s">
        <v>577</v>
      </c>
      <c r="C351" s="731" t="s">
        <v>594</v>
      </c>
      <c r="D351" s="732" t="s">
        <v>595</v>
      </c>
      <c r="E351" s="733">
        <v>50113001</v>
      </c>
      <c r="F351" s="732" t="s">
        <v>606</v>
      </c>
      <c r="G351" s="731" t="s">
        <v>607</v>
      </c>
      <c r="H351" s="731">
        <v>230789</v>
      </c>
      <c r="I351" s="731">
        <v>230789</v>
      </c>
      <c r="J351" s="731" t="s">
        <v>774</v>
      </c>
      <c r="K351" s="731" t="s">
        <v>927</v>
      </c>
      <c r="L351" s="734">
        <v>112.68</v>
      </c>
      <c r="M351" s="734">
        <v>2</v>
      </c>
      <c r="N351" s="735">
        <v>225.36</v>
      </c>
    </row>
    <row r="352" spans="1:14" ht="14.45" customHeight="1" x14ac:dyDescent="0.2">
      <c r="A352" s="729" t="s">
        <v>576</v>
      </c>
      <c r="B352" s="730" t="s">
        <v>577</v>
      </c>
      <c r="C352" s="731" t="s">
        <v>594</v>
      </c>
      <c r="D352" s="732" t="s">
        <v>595</v>
      </c>
      <c r="E352" s="733">
        <v>50113001</v>
      </c>
      <c r="F352" s="732" t="s">
        <v>606</v>
      </c>
      <c r="G352" s="731" t="s">
        <v>607</v>
      </c>
      <c r="H352" s="731">
        <v>230759</v>
      </c>
      <c r="I352" s="731">
        <v>230759</v>
      </c>
      <c r="J352" s="731" t="s">
        <v>928</v>
      </c>
      <c r="K352" s="731" t="s">
        <v>929</v>
      </c>
      <c r="L352" s="734">
        <v>42.76</v>
      </c>
      <c r="M352" s="734">
        <v>5</v>
      </c>
      <c r="N352" s="735">
        <v>213.79999999999998</v>
      </c>
    </row>
    <row r="353" spans="1:14" ht="14.45" customHeight="1" x14ac:dyDescent="0.2">
      <c r="A353" s="729" t="s">
        <v>576</v>
      </c>
      <c r="B353" s="730" t="s">
        <v>577</v>
      </c>
      <c r="C353" s="731" t="s">
        <v>594</v>
      </c>
      <c r="D353" s="732" t="s">
        <v>595</v>
      </c>
      <c r="E353" s="733">
        <v>50113001</v>
      </c>
      <c r="F353" s="732" t="s">
        <v>606</v>
      </c>
      <c r="G353" s="731" t="s">
        <v>329</v>
      </c>
      <c r="H353" s="731">
        <v>142865</v>
      </c>
      <c r="I353" s="731">
        <v>142865</v>
      </c>
      <c r="J353" s="731" t="s">
        <v>931</v>
      </c>
      <c r="K353" s="731" t="s">
        <v>929</v>
      </c>
      <c r="L353" s="734">
        <v>43.927999999999997</v>
      </c>
      <c r="M353" s="734">
        <v>5</v>
      </c>
      <c r="N353" s="735">
        <v>219.64</v>
      </c>
    </row>
    <row r="354" spans="1:14" ht="14.45" customHeight="1" x14ac:dyDescent="0.2">
      <c r="A354" s="729" t="s">
        <v>576</v>
      </c>
      <c r="B354" s="730" t="s">
        <v>577</v>
      </c>
      <c r="C354" s="731" t="s">
        <v>594</v>
      </c>
      <c r="D354" s="732" t="s">
        <v>595</v>
      </c>
      <c r="E354" s="733">
        <v>50113001</v>
      </c>
      <c r="F354" s="732" t="s">
        <v>606</v>
      </c>
      <c r="G354" s="731" t="s">
        <v>607</v>
      </c>
      <c r="H354" s="731">
        <v>222328</v>
      </c>
      <c r="I354" s="731">
        <v>222328</v>
      </c>
      <c r="J354" s="731" t="s">
        <v>932</v>
      </c>
      <c r="K354" s="731" t="s">
        <v>933</v>
      </c>
      <c r="L354" s="734">
        <v>1.1200000000000001</v>
      </c>
      <c r="M354" s="734">
        <v>1</v>
      </c>
      <c r="N354" s="735">
        <v>1.1200000000000001</v>
      </c>
    </row>
    <row r="355" spans="1:14" ht="14.45" customHeight="1" x14ac:dyDescent="0.2">
      <c r="A355" s="729" t="s">
        <v>576</v>
      </c>
      <c r="B355" s="730" t="s">
        <v>577</v>
      </c>
      <c r="C355" s="731" t="s">
        <v>594</v>
      </c>
      <c r="D355" s="732" t="s">
        <v>595</v>
      </c>
      <c r="E355" s="733">
        <v>50113001</v>
      </c>
      <c r="F355" s="732" t="s">
        <v>606</v>
      </c>
      <c r="G355" s="731" t="s">
        <v>607</v>
      </c>
      <c r="H355" s="731">
        <v>995633</v>
      </c>
      <c r="I355" s="731">
        <v>222337</v>
      </c>
      <c r="J355" s="731" t="s">
        <v>932</v>
      </c>
      <c r="K355" s="731" t="s">
        <v>934</v>
      </c>
      <c r="L355" s="734">
        <v>1.1200000000000001</v>
      </c>
      <c r="M355" s="734">
        <v>1</v>
      </c>
      <c r="N355" s="735">
        <v>1.1200000000000001</v>
      </c>
    </row>
    <row r="356" spans="1:14" ht="14.45" customHeight="1" x14ac:dyDescent="0.2">
      <c r="A356" s="729" t="s">
        <v>576</v>
      </c>
      <c r="B356" s="730" t="s">
        <v>577</v>
      </c>
      <c r="C356" s="731" t="s">
        <v>594</v>
      </c>
      <c r="D356" s="732" t="s">
        <v>595</v>
      </c>
      <c r="E356" s="733">
        <v>50113001</v>
      </c>
      <c r="F356" s="732" t="s">
        <v>606</v>
      </c>
      <c r="G356" s="731" t="s">
        <v>607</v>
      </c>
      <c r="H356" s="731">
        <v>994270</v>
      </c>
      <c r="I356" s="731">
        <v>222320</v>
      </c>
      <c r="J356" s="731" t="s">
        <v>932</v>
      </c>
      <c r="K356" s="731" t="s">
        <v>936</v>
      </c>
      <c r="L356" s="734">
        <v>1.1200000000000001</v>
      </c>
      <c r="M356" s="734">
        <v>1</v>
      </c>
      <c r="N356" s="735">
        <v>1.1200000000000001</v>
      </c>
    </row>
    <row r="357" spans="1:14" ht="14.45" customHeight="1" x14ac:dyDescent="0.2">
      <c r="A357" s="729" t="s">
        <v>576</v>
      </c>
      <c r="B357" s="730" t="s">
        <v>577</v>
      </c>
      <c r="C357" s="731" t="s">
        <v>594</v>
      </c>
      <c r="D357" s="732" t="s">
        <v>595</v>
      </c>
      <c r="E357" s="733">
        <v>50113001</v>
      </c>
      <c r="F357" s="732" t="s">
        <v>606</v>
      </c>
      <c r="G357" s="731" t="s">
        <v>607</v>
      </c>
      <c r="H357" s="731">
        <v>994269</v>
      </c>
      <c r="I357" s="731">
        <v>222310</v>
      </c>
      <c r="J357" s="731" t="s">
        <v>932</v>
      </c>
      <c r="K357" s="731" t="s">
        <v>935</v>
      </c>
      <c r="L357" s="734">
        <v>1.1200000000000001</v>
      </c>
      <c r="M357" s="734">
        <v>1</v>
      </c>
      <c r="N357" s="735">
        <v>1.1200000000000001</v>
      </c>
    </row>
    <row r="358" spans="1:14" ht="14.45" customHeight="1" x14ac:dyDescent="0.2">
      <c r="A358" s="729" t="s">
        <v>576</v>
      </c>
      <c r="B358" s="730" t="s">
        <v>577</v>
      </c>
      <c r="C358" s="731" t="s">
        <v>594</v>
      </c>
      <c r="D358" s="732" t="s">
        <v>595</v>
      </c>
      <c r="E358" s="733">
        <v>50113001</v>
      </c>
      <c r="F358" s="732" t="s">
        <v>606</v>
      </c>
      <c r="G358" s="731" t="s">
        <v>625</v>
      </c>
      <c r="H358" s="731">
        <v>211169</v>
      </c>
      <c r="I358" s="731">
        <v>211169</v>
      </c>
      <c r="J358" s="731" t="s">
        <v>1114</v>
      </c>
      <c r="K358" s="731" t="s">
        <v>1115</v>
      </c>
      <c r="L358" s="734">
        <v>1614.0199999999998</v>
      </c>
      <c r="M358" s="734">
        <v>1</v>
      </c>
      <c r="N358" s="735">
        <v>1614.0199999999998</v>
      </c>
    </row>
    <row r="359" spans="1:14" ht="14.45" customHeight="1" x14ac:dyDescent="0.2">
      <c r="A359" s="729" t="s">
        <v>576</v>
      </c>
      <c r="B359" s="730" t="s">
        <v>577</v>
      </c>
      <c r="C359" s="731" t="s">
        <v>594</v>
      </c>
      <c r="D359" s="732" t="s">
        <v>595</v>
      </c>
      <c r="E359" s="733">
        <v>50113001</v>
      </c>
      <c r="F359" s="732" t="s">
        <v>606</v>
      </c>
      <c r="G359" s="731" t="s">
        <v>607</v>
      </c>
      <c r="H359" s="731">
        <v>118305</v>
      </c>
      <c r="I359" s="731">
        <v>18305</v>
      </c>
      <c r="J359" s="731" t="s">
        <v>778</v>
      </c>
      <c r="K359" s="731" t="s">
        <v>779</v>
      </c>
      <c r="L359" s="734">
        <v>242</v>
      </c>
      <c r="M359" s="734">
        <v>0.5</v>
      </c>
      <c r="N359" s="735">
        <v>121</v>
      </c>
    </row>
    <row r="360" spans="1:14" ht="14.45" customHeight="1" x14ac:dyDescent="0.2">
      <c r="A360" s="729" t="s">
        <v>576</v>
      </c>
      <c r="B360" s="730" t="s">
        <v>577</v>
      </c>
      <c r="C360" s="731" t="s">
        <v>594</v>
      </c>
      <c r="D360" s="732" t="s">
        <v>595</v>
      </c>
      <c r="E360" s="733">
        <v>50113001</v>
      </c>
      <c r="F360" s="732" t="s">
        <v>606</v>
      </c>
      <c r="G360" s="731" t="s">
        <v>607</v>
      </c>
      <c r="H360" s="731">
        <v>845414</v>
      </c>
      <c r="I360" s="731">
        <v>104692</v>
      </c>
      <c r="J360" s="731" t="s">
        <v>1116</v>
      </c>
      <c r="K360" s="731" t="s">
        <v>1117</v>
      </c>
      <c r="L360" s="734">
        <v>2593.65</v>
      </c>
      <c r="M360" s="734">
        <v>2</v>
      </c>
      <c r="N360" s="735">
        <v>5187.3</v>
      </c>
    </row>
    <row r="361" spans="1:14" ht="14.45" customHeight="1" x14ac:dyDescent="0.2">
      <c r="A361" s="729" t="s">
        <v>576</v>
      </c>
      <c r="B361" s="730" t="s">
        <v>577</v>
      </c>
      <c r="C361" s="731" t="s">
        <v>594</v>
      </c>
      <c r="D361" s="732" t="s">
        <v>595</v>
      </c>
      <c r="E361" s="733">
        <v>50113001</v>
      </c>
      <c r="F361" s="732" t="s">
        <v>606</v>
      </c>
      <c r="G361" s="731" t="s">
        <v>607</v>
      </c>
      <c r="H361" s="731">
        <v>114957</v>
      </c>
      <c r="I361" s="731">
        <v>14957</v>
      </c>
      <c r="J361" s="731" t="s">
        <v>782</v>
      </c>
      <c r="K361" s="731" t="s">
        <v>783</v>
      </c>
      <c r="L361" s="734">
        <v>40.029999999999994</v>
      </c>
      <c r="M361" s="734">
        <v>11</v>
      </c>
      <c r="N361" s="735">
        <v>440.32999999999993</v>
      </c>
    </row>
    <row r="362" spans="1:14" ht="14.45" customHeight="1" x14ac:dyDescent="0.2">
      <c r="A362" s="729" t="s">
        <v>576</v>
      </c>
      <c r="B362" s="730" t="s">
        <v>577</v>
      </c>
      <c r="C362" s="731" t="s">
        <v>594</v>
      </c>
      <c r="D362" s="732" t="s">
        <v>595</v>
      </c>
      <c r="E362" s="733">
        <v>50113001</v>
      </c>
      <c r="F362" s="732" t="s">
        <v>606</v>
      </c>
      <c r="G362" s="731" t="s">
        <v>607</v>
      </c>
      <c r="H362" s="731">
        <v>845286</v>
      </c>
      <c r="I362" s="731">
        <v>114364</v>
      </c>
      <c r="J362" s="731" t="s">
        <v>788</v>
      </c>
      <c r="K362" s="731" t="s">
        <v>789</v>
      </c>
      <c r="L362" s="734">
        <v>125.42222222222222</v>
      </c>
      <c r="M362" s="734">
        <v>9</v>
      </c>
      <c r="N362" s="735">
        <v>1128.8</v>
      </c>
    </row>
    <row r="363" spans="1:14" ht="14.45" customHeight="1" x14ac:dyDescent="0.2">
      <c r="A363" s="729" t="s">
        <v>576</v>
      </c>
      <c r="B363" s="730" t="s">
        <v>577</v>
      </c>
      <c r="C363" s="731" t="s">
        <v>594</v>
      </c>
      <c r="D363" s="732" t="s">
        <v>595</v>
      </c>
      <c r="E363" s="733">
        <v>50113001</v>
      </c>
      <c r="F363" s="732" t="s">
        <v>606</v>
      </c>
      <c r="G363" s="731" t="s">
        <v>329</v>
      </c>
      <c r="H363" s="731">
        <v>237909</v>
      </c>
      <c r="I363" s="731">
        <v>237909</v>
      </c>
      <c r="J363" s="731" t="s">
        <v>1118</v>
      </c>
      <c r="K363" s="731" t="s">
        <v>1119</v>
      </c>
      <c r="L363" s="734">
        <v>212.97</v>
      </c>
      <c r="M363" s="734">
        <v>1</v>
      </c>
      <c r="N363" s="735">
        <v>212.97</v>
      </c>
    </row>
    <row r="364" spans="1:14" ht="14.45" customHeight="1" x14ac:dyDescent="0.2">
      <c r="A364" s="729" t="s">
        <v>576</v>
      </c>
      <c r="B364" s="730" t="s">
        <v>577</v>
      </c>
      <c r="C364" s="731" t="s">
        <v>594</v>
      </c>
      <c r="D364" s="732" t="s">
        <v>595</v>
      </c>
      <c r="E364" s="733">
        <v>50113001</v>
      </c>
      <c r="F364" s="732" t="s">
        <v>606</v>
      </c>
      <c r="G364" s="731" t="s">
        <v>607</v>
      </c>
      <c r="H364" s="731">
        <v>145551</v>
      </c>
      <c r="I364" s="731">
        <v>145551</v>
      </c>
      <c r="J364" s="731" t="s">
        <v>1120</v>
      </c>
      <c r="K364" s="731" t="s">
        <v>924</v>
      </c>
      <c r="L364" s="734">
        <v>41</v>
      </c>
      <c r="M364" s="734">
        <v>6</v>
      </c>
      <c r="N364" s="735">
        <v>246</v>
      </c>
    </row>
    <row r="365" spans="1:14" ht="14.45" customHeight="1" x14ac:dyDescent="0.2">
      <c r="A365" s="729" t="s">
        <v>576</v>
      </c>
      <c r="B365" s="730" t="s">
        <v>577</v>
      </c>
      <c r="C365" s="731" t="s">
        <v>594</v>
      </c>
      <c r="D365" s="732" t="s">
        <v>595</v>
      </c>
      <c r="E365" s="733">
        <v>50113001</v>
      </c>
      <c r="F365" s="732" t="s">
        <v>606</v>
      </c>
      <c r="G365" s="731" t="s">
        <v>607</v>
      </c>
      <c r="H365" s="731">
        <v>145567</v>
      </c>
      <c r="I365" s="731">
        <v>145567</v>
      </c>
      <c r="J365" s="731" t="s">
        <v>1121</v>
      </c>
      <c r="K365" s="731" t="s">
        <v>974</v>
      </c>
      <c r="L365" s="734">
        <v>63.07</v>
      </c>
      <c r="M365" s="734">
        <v>3</v>
      </c>
      <c r="N365" s="735">
        <v>189.21</v>
      </c>
    </row>
    <row r="366" spans="1:14" ht="14.45" customHeight="1" x14ac:dyDescent="0.2">
      <c r="A366" s="729" t="s">
        <v>576</v>
      </c>
      <c r="B366" s="730" t="s">
        <v>577</v>
      </c>
      <c r="C366" s="731" t="s">
        <v>594</v>
      </c>
      <c r="D366" s="732" t="s">
        <v>595</v>
      </c>
      <c r="E366" s="733">
        <v>50113001</v>
      </c>
      <c r="F366" s="732" t="s">
        <v>606</v>
      </c>
      <c r="G366" s="731" t="s">
        <v>607</v>
      </c>
      <c r="H366" s="731">
        <v>224314</v>
      </c>
      <c r="I366" s="731">
        <v>224314</v>
      </c>
      <c r="J366" s="731" t="s">
        <v>1122</v>
      </c>
      <c r="K366" s="731" t="s">
        <v>1123</v>
      </c>
      <c r="L366" s="734">
        <v>248.44999999999993</v>
      </c>
      <c r="M366" s="734">
        <v>2</v>
      </c>
      <c r="N366" s="735">
        <v>496.89999999999986</v>
      </c>
    </row>
    <row r="367" spans="1:14" ht="14.45" customHeight="1" x14ac:dyDescent="0.2">
      <c r="A367" s="729" t="s">
        <v>576</v>
      </c>
      <c r="B367" s="730" t="s">
        <v>577</v>
      </c>
      <c r="C367" s="731" t="s">
        <v>594</v>
      </c>
      <c r="D367" s="732" t="s">
        <v>595</v>
      </c>
      <c r="E367" s="733">
        <v>50113001</v>
      </c>
      <c r="F367" s="732" t="s">
        <v>606</v>
      </c>
      <c r="G367" s="731" t="s">
        <v>607</v>
      </c>
      <c r="H367" s="731">
        <v>921047</v>
      </c>
      <c r="I367" s="731">
        <v>1000</v>
      </c>
      <c r="J367" s="731" t="s">
        <v>1124</v>
      </c>
      <c r="K367" s="731" t="s">
        <v>329</v>
      </c>
      <c r="L367" s="734">
        <v>214.37922005012601</v>
      </c>
      <c r="M367" s="734">
        <v>1</v>
      </c>
      <c r="N367" s="735">
        <v>214.37922005012601</v>
      </c>
    </row>
    <row r="368" spans="1:14" ht="14.45" customHeight="1" x14ac:dyDescent="0.2">
      <c r="A368" s="729" t="s">
        <v>576</v>
      </c>
      <c r="B368" s="730" t="s">
        <v>577</v>
      </c>
      <c r="C368" s="731" t="s">
        <v>594</v>
      </c>
      <c r="D368" s="732" t="s">
        <v>595</v>
      </c>
      <c r="E368" s="733">
        <v>50113001</v>
      </c>
      <c r="F368" s="732" t="s">
        <v>606</v>
      </c>
      <c r="G368" s="731" t="s">
        <v>625</v>
      </c>
      <c r="H368" s="731">
        <v>191922</v>
      </c>
      <c r="I368" s="731">
        <v>191922</v>
      </c>
      <c r="J368" s="731" t="s">
        <v>792</v>
      </c>
      <c r="K368" s="731" t="s">
        <v>793</v>
      </c>
      <c r="L368" s="734">
        <v>70.39</v>
      </c>
      <c r="M368" s="734">
        <v>2</v>
      </c>
      <c r="N368" s="735">
        <v>140.78</v>
      </c>
    </row>
    <row r="369" spans="1:14" ht="14.45" customHeight="1" x14ac:dyDescent="0.2">
      <c r="A369" s="729" t="s">
        <v>576</v>
      </c>
      <c r="B369" s="730" t="s">
        <v>577</v>
      </c>
      <c r="C369" s="731" t="s">
        <v>594</v>
      </c>
      <c r="D369" s="732" t="s">
        <v>595</v>
      </c>
      <c r="E369" s="733">
        <v>50113001</v>
      </c>
      <c r="F369" s="732" t="s">
        <v>606</v>
      </c>
      <c r="G369" s="731" t="s">
        <v>625</v>
      </c>
      <c r="H369" s="731">
        <v>208207</v>
      </c>
      <c r="I369" s="731">
        <v>208207</v>
      </c>
      <c r="J369" s="731" t="s">
        <v>941</v>
      </c>
      <c r="K369" s="731" t="s">
        <v>942</v>
      </c>
      <c r="L369" s="734">
        <v>80.989999999999981</v>
      </c>
      <c r="M369" s="734">
        <v>1</v>
      </c>
      <c r="N369" s="735">
        <v>80.989999999999981</v>
      </c>
    </row>
    <row r="370" spans="1:14" ht="14.45" customHeight="1" x14ac:dyDescent="0.2">
      <c r="A370" s="729" t="s">
        <v>576</v>
      </c>
      <c r="B370" s="730" t="s">
        <v>577</v>
      </c>
      <c r="C370" s="731" t="s">
        <v>594</v>
      </c>
      <c r="D370" s="732" t="s">
        <v>595</v>
      </c>
      <c r="E370" s="733">
        <v>50113001</v>
      </c>
      <c r="F370" s="732" t="s">
        <v>606</v>
      </c>
      <c r="G370" s="731" t="s">
        <v>625</v>
      </c>
      <c r="H370" s="731">
        <v>158172</v>
      </c>
      <c r="I370" s="731">
        <v>58172</v>
      </c>
      <c r="J370" s="731" t="s">
        <v>794</v>
      </c>
      <c r="K370" s="731" t="s">
        <v>795</v>
      </c>
      <c r="L370" s="734">
        <v>251.48000000000002</v>
      </c>
      <c r="M370" s="734">
        <v>7</v>
      </c>
      <c r="N370" s="735">
        <v>1760.3600000000001</v>
      </c>
    </row>
    <row r="371" spans="1:14" ht="14.45" customHeight="1" x14ac:dyDescent="0.2">
      <c r="A371" s="729" t="s">
        <v>576</v>
      </c>
      <c r="B371" s="730" t="s">
        <v>577</v>
      </c>
      <c r="C371" s="731" t="s">
        <v>594</v>
      </c>
      <c r="D371" s="732" t="s">
        <v>595</v>
      </c>
      <c r="E371" s="733">
        <v>50113001</v>
      </c>
      <c r="F371" s="732" t="s">
        <v>606</v>
      </c>
      <c r="G371" s="731" t="s">
        <v>607</v>
      </c>
      <c r="H371" s="731">
        <v>848866</v>
      </c>
      <c r="I371" s="731">
        <v>119654</v>
      </c>
      <c r="J371" s="731" t="s">
        <v>1125</v>
      </c>
      <c r="K371" s="731" t="s">
        <v>1126</v>
      </c>
      <c r="L371" s="734">
        <v>255.1</v>
      </c>
      <c r="M371" s="734">
        <v>1</v>
      </c>
      <c r="N371" s="735">
        <v>255.1</v>
      </c>
    </row>
    <row r="372" spans="1:14" ht="14.45" customHeight="1" x14ac:dyDescent="0.2">
      <c r="A372" s="729" t="s">
        <v>576</v>
      </c>
      <c r="B372" s="730" t="s">
        <v>577</v>
      </c>
      <c r="C372" s="731" t="s">
        <v>594</v>
      </c>
      <c r="D372" s="732" t="s">
        <v>595</v>
      </c>
      <c r="E372" s="733">
        <v>50113001</v>
      </c>
      <c r="F372" s="732" t="s">
        <v>606</v>
      </c>
      <c r="G372" s="731" t="s">
        <v>607</v>
      </c>
      <c r="H372" s="731">
        <v>124903</v>
      </c>
      <c r="I372" s="731">
        <v>124903</v>
      </c>
      <c r="J372" s="731" t="s">
        <v>1127</v>
      </c>
      <c r="K372" s="731" t="s">
        <v>1128</v>
      </c>
      <c r="L372" s="734">
        <v>257.20999999999998</v>
      </c>
      <c r="M372" s="734">
        <v>2</v>
      </c>
      <c r="N372" s="735">
        <v>514.41999999999996</v>
      </c>
    </row>
    <row r="373" spans="1:14" ht="14.45" customHeight="1" x14ac:dyDescent="0.2">
      <c r="A373" s="729" t="s">
        <v>576</v>
      </c>
      <c r="B373" s="730" t="s">
        <v>577</v>
      </c>
      <c r="C373" s="731" t="s">
        <v>594</v>
      </c>
      <c r="D373" s="732" t="s">
        <v>595</v>
      </c>
      <c r="E373" s="733">
        <v>50113001</v>
      </c>
      <c r="F373" s="732" t="s">
        <v>606</v>
      </c>
      <c r="G373" s="731" t="s">
        <v>607</v>
      </c>
      <c r="H373" s="731">
        <v>241249</v>
      </c>
      <c r="I373" s="731">
        <v>241249</v>
      </c>
      <c r="J373" s="731" t="s">
        <v>800</v>
      </c>
      <c r="K373" s="731" t="s">
        <v>801</v>
      </c>
      <c r="L373" s="734">
        <v>367.10999999999996</v>
      </c>
      <c r="M373" s="734">
        <v>3</v>
      </c>
      <c r="N373" s="735">
        <v>1101.33</v>
      </c>
    </row>
    <row r="374" spans="1:14" ht="14.45" customHeight="1" x14ac:dyDescent="0.2">
      <c r="A374" s="729" t="s">
        <v>576</v>
      </c>
      <c r="B374" s="730" t="s">
        <v>577</v>
      </c>
      <c r="C374" s="731" t="s">
        <v>594</v>
      </c>
      <c r="D374" s="732" t="s">
        <v>595</v>
      </c>
      <c r="E374" s="733">
        <v>50113001</v>
      </c>
      <c r="F374" s="732" t="s">
        <v>606</v>
      </c>
      <c r="G374" s="731" t="s">
        <v>607</v>
      </c>
      <c r="H374" s="731">
        <v>244980</v>
      </c>
      <c r="I374" s="731">
        <v>244980</v>
      </c>
      <c r="J374" s="731" t="s">
        <v>803</v>
      </c>
      <c r="K374" s="731" t="s">
        <v>804</v>
      </c>
      <c r="L374" s="734">
        <v>58.283333333333331</v>
      </c>
      <c r="M374" s="734">
        <v>3</v>
      </c>
      <c r="N374" s="735">
        <v>174.85</v>
      </c>
    </row>
    <row r="375" spans="1:14" ht="14.45" customHeight="1" x14ac:dyDescent="0.2">
      <c r="A375" s="729" t="s">
        <v>576</v>
      </c>
      <c r="B375" s="730" t="s">
        <v>577</v>
      </c>
      <c r="C375" s="731" t="s">
        <v>594</v>
      </c>
      <c r="D375" s="732" t="s">
        <v>595</v>
      </c>
      <c r="E375" s="733">
        <v>50113001</v>
      </c>
      <c r="F375" s="732" t="s">
        <v>606</v>
      </c>
      <c r="G375" s="731" t="s">
        <v>607</v>
      </c>
      <c r="H375" s="731">
        <v>186652</v>
      </c>
      <c r="I375" s="731">
        <v>186652</v>
      </c>
      <c r="J375" s="731" t="s">
        <v>1129</v>
      </c>
      <c r="K375" s="731" t="s">
        <v>1130</v>
      </c>
      <c r="L375" s="734">
        <v>141.19</v>
      </c>
      <c r="M375" s="734">
        <v>1</v>
      </c>
      <c r="N375" s="735">
        <v>141.19</v>
      </c>
    </row>
    <row r="376" spans="1:14" ht="14.45" customHeight="1" x14ac:dyDescent="0.2">
      <c r="A376" s="729" t="s">
        <v>576</v>
      </c>
      <c r="B376" s="730" t="s">
        <v>577</v>
      </c>
      <c r="C376" s="731" t="s">
        <v>594</v>
      </c>
      <c r="D376" s="732" t="s">
        <v>595</v>
      </c>
      <c r="E376" s="733">
        <v>50113001</v>
      </c>
      <c r="F376" s="732" t="s">
        <v>606</v>
      </c>
      <c r="G376" s="731" t="s">
        <v>625</v>
      </c>
      <c r="H376" s="731">
        <v>180087</v>
      </c>
      <c r="I376" s="731">
        <v>180087</v>
      </c>
      <c r="J376" s="731" t="s">
        <v>1131</v>
      </c>
      <c r="K376" s="731" t="s">
        <v>1132</v>
      </c>
      <c r="L376" s="734">
        <v>493.79</v>
      </c>
      <c r="M376" s="734">
        <v>1</v>
      </c>
      <c r="N376" s="735">
        <v>493.79</v>
      </c>
    </row>
    <row r="377" spans="1:14" ht="14.45" customHeight="1" x14ac:dyDescent="0.2">
      <c r="A377" s="729" t="s">
        <v>576</v>
      </c>
      <c r="B377" s="730" t="s">
        <v>577</v>
      </c>
      <c r="C377" s="731" t="s">
        <v>594</v>
      </c>
      <c r="D377" s="732" t="s">
        <v>595</v>
      </c>
      <c r="E377" s="733">
        <v>50113001</v>
      </c>
      <c r="F377" s="732" t="s">
        <v>606</v>
      </c>
      <c r="G377" s="731" t="s">
        <v>607</v>
      </c>
      <c r="H377" s="731">
        <v>210449</v>
      </c>
      <c r="I377" s="731">
        <v>210449</v>
      </c>
      <c r="J377" s="731" t="s">
        <v>1133</v>
      </c>
      <c r="K377" s="731" t="s">
        <v>1134</v>
      </c>
      <c r="L377" s="734">
        <v>3102.42</v>
      </c>
      <c r="M377" s="734">
        <v>1</v>
      </c>
      <c r="N377" s="735">
        <v>3102.42</v>
      </c>
    </row>
    <row r="378" spans="1:14" ht="14.45" customHeight="1" x14ac:dyDescent="0.2">
      <c r="A378" s="729" t="s">
        <v>576</v>
      </c>
      <c r="B378" s="730" t="s">
        <v>577</v>
      </c>
      <c r="C378" s="731" t="s">
        <v>594</v>
      </c>
      <c r="D378" s="732" t="s">
        <v>595</v>
      </c>
      <c r="E378" s="733">
        <v>50113001</v>
      </c>
      <c r="F378" s="732" t="s">
        <v>606</v>
      </c>
      <c r="G378" s="731" t="s">
        <v>607</v>
      </c>
      <c r="H378" s="731">
        <v>100610</v>
      </c>
      <c r="I378" s="731">
        <v>610</v>
      </c>
      <c r="J378" s="731" t="s">
        <v>805</v>
      </c>
      <c r="K378" s="731" t="s">
        <v>806</v>
      </c>
      <c r="L378" s="734">
        <v>72.419999999999987</v>
      </c>
      <c r="M378" s="734">
        <v>2</v>
      </c>
      <c r="N378" s="735">
        <v>144.83999999999997</v>
      </c>
    </row>
    <row r="379" spans="1:14" ht="14.45" customHeight="1" x14ac:dyDescent="0.2">
      <c r="A379" s="729" t="s">
        <v>576</v>
      </c>
      <c r="B379" s="730" t="s">
        <v>577</v>
      </c>
      <c r="C379" s="731" t="s">
        <v>594</v>
      </c>
      <c r="D379" s="732" t="s">
        <v>595</v>
      </c>
      <c r="E379" s="733">
        <v>50113001</v>
      </c>
      <c r="F379" s="732" t="s">
        <v>606</v>
      </c>
      <c r="G379" s="731" t="s">
        <v>607</v>
      </c>
      <c r="H379" s="731">
        <v>145989</v>
      </c>
      <c r="I379" s="731">
        <v>45989</v>
      </c>
      <c r="J379" s="731" t="s">
        <v>1135</v>
      </c>
      <c r="K379" s="731" t="s">
        <v>1136</v>
      </c>
      <c r="L379" s="734">
        <v>70.459999999999965</v>
      </c>
      <c r="M379" s="734">
        <v>7</v>
      </c>
      <c r="N379" s="735">
        <v>493.21999999999974</v>
      </c>
    </row>
    <row r="380" spans="1:14" ht="14.45" customHeight="1" x14ac:dyDescent="0.2">
      <c r="A380" s="729" t="s">
        <v>576</v>
      </c>
      <c r="B380" s="730" t="s">
        <v>577</v>
      </c>
      <c r="C380" s="731" t="s">
        <v>594</v>
      </c>
      <c r="D380" s="732" t="s">
        <v>595</v>
      </c>
      <c r="E380" s="733">
        <v>50113001</v>
      </c>
      <c r="F380" s="732" t="s">
        <v>606</v>
      </c>
      <c r="G380" s="731" t="s">
        <v>607</v>
      </c>
      <c r="H380" s="731">
        <v>116445</v>
      </c>
      <c r="I380" s="731">
        <v>16445</v>
      </c>
      <c r="J380" s="731" t="s">
        <v>1137</v>
      </c>
      <c r="K380" s="731" t="s">
        <v>1138</v>
      </c>
      <c r="L380" s="734">
        <v>121.44</v>
      </c>
      <c r="M380" s="734">
        <v>1</v>
      </c>
      <c r="N380" s="735">
        <v>121.44</v>
      </c>
    </row>
    <row r="381" spans="1:14" ht="14.45" customHeight="1" x14ac:dyDescent="0.2">
      <c r="A381" s="729" t="s">
        <v>576</v>
      </c>
      <c r="B381" s="730" t="s">
        <v>577</v>
      </c>
      <c r="C381" s="731" t="s">
        <v>594</v>
      </c>
      <c r="D381" s="732" t="s">
        <v>595</v>
      </c>
      <c r="E381" s="733">
        <v>50113001</v>
      </c>
      <c r="F381" s="732" t="s">
        <v>606</v>
      </c>
      <c r="G381" s="731" t="s">
        <v>607</v>
      </c>
      <c r="H381" s="731">
        <v>158198</v>
      </c>
      <c r="I381" s="731">
        <v>158198</v>
      </c>
      <c r="J381" s="731" t="s">
        <v>1139</v>
      </c>
      <c r="K381" s="731" t="s">
        <v>1140</v>
      </c>
      <c r="L381" s="734">
        <v>196.91</v>
      </c>
      <c r="M381" s="734">
        <v>1</v>
      </c>
      <c r="N381" s="735">
        <v>196.91</v>
      </c>
    </row>
    <row r="382" spans="1:14" ht="14.45" customHeight="1" x14ac:dyDescent="0.2">
      <c r="A382" s="729" t="s">
        <v>576</v>
      </c>
      <c r="B382" s="730" t="s">
        <v>577</v>
      </c>
      <c r="C382" s="731" t="s">
        <v>594</v>
      </c>
      <c r="D382" s="732" t="s">
        <v>595</v>
      </c>
      <c r="E382" s="733">
        <v>50113001</v>
      </c>
      <c r="F382" s="732" t="s">
        <v>606</v>
      </c>
      <c r="G382" s="731" t="s">
        <v>607</v>
      </c>
      <c r="H382" s="731">
        <v>184360</v>
      </c>
      <c r="I382" s="731">
        <v>84360</v>
      </c>
      <c r="J382" s="731" t="s">
        <v>1141</v>
      </c>
      <c r="K382" s="731" t="s">
        <v>1142</v>
      </c>
      <c r="L382" s="734">
        <v>149.49999999999997</v>
      </c>
      <c r="M382" s="734">
        <v>3</v>
      </c>
      <c r="N382" s="735">
        <v>448.49999999999989</v>
      </c>
    </row>
    <row r="383" spans="1:14" ht="14.45" customHeight="1" x14ac:dyDescent="0.2">
      <c r="A383" s="729" t="s">
        <v>576</v>
      </c>
      <c r="B383" s="730" t="s">
        <v>577</v>
      </c>
      <c r="C383" s="731" t="s">
        <v>594</v>
      </c>
      <c r="D383" s="732" t="s">
        <v>595</v>
      </c>
      <c r="E383" s="733">
        <v>50113001</v>
      </c>
      <c r="F383" s="732" t="s">
        <v>606</v>
      </c>
      <c r="G383" s="731" t="s">
        <v>607</v>
      </c>
      <c r="H383" s="731">
        <v>172034</v>
      </c>
      <c r="I383" s="731">
        <v>172034</v>
      </c>
      <c r="J383" s="731" t="s">
        <v>1143</v>
      </c>
      <c r="K383" s="731" t="s">
        <v>1144</v>
      </c>
      <c r="L383" s="734">
        <v>23.23</v>
      </c>
      <c r="M383" s="734">
        <v>2</v>
      </c>
      <c r="N383" s="735">
        <v>46.46</v>
      </c>
    </row>
    <row r="384" spans="1:14" ht="14.45" customHeight="1" x14ac:dyDescent="0.2">
      <c r="A384" s="729" t="s">
        <v>576</v>
      </c>
      <c r="B384" s="730" t="s">
        <v>577</v>
      </c>
      <c r="C384" s="731" t="s">
        <v>594</v>
      </c>
      <c r="D384" s="732" t="s">
        <v>595</v>
      </c>
      <c r="E384" s="733">
        <v>50113001</v>
      </c>
      <c r="F384" s="732" t="s">
        <v>606</v>
      </c>
      <c r="G384" s="731" t="s">
        <v>607</v>
      </c>
      <c r="H384" s="731">
        <v>189677</v>
      </c>
      <c r="I384" s="731">
        <v>189677</v>
      </c>
      <c r="J384" s="731" t="s">
        <v>1145</v>
      </c>
      <c r="K384" s="731" t="s">
        <v>1146</v>
      </c>
      <c r="L384" s="734">
        <v>66.09</v>
      </c>
      <c r="M384" s="734">
        <v>1</v>
      </c>
      <c r="N384" s="735">
        <v>66.09</v>
      </c>
    </row>
    <row r="385" spans="1:14" ht="14.45" customHeight="1" x14ac:dyDescent="0.2">
      <c r="A385" s="729" t="s">
        <v>576</v>
      </c>
      <c r="B385" s="730" t="s">
        <v>577</v>
      </c>
      <c r="C385" s="731" t="s">
        <v>594</v>
      </c>
      <c r="D385" s="732" t="s">
        <v>595</v>
      </c>
      <c r="E385" s="733">
        <v>50113001</v>
      </c>
      <c r="F385" s="732" t="s">
        <v>606</v>
      </c>
      <c r="G385" s="731" t="s">
        <v>607</v>
      </c>
      <c r="H385" s="731">
        <v>846846</v>
      </c>
      <c r="I385" s="731">
        <v>0</v>
      </c>
      <c r="J385" s="731" t="s">
        <v>1147</v>
      </c>
      <c r="K385" s="731" t="s">
        <v>329</v>
      </c>
      <c r="L385" s="734">
        <v>43.1</v>
      </c>
      <c r="M385" s="734">
        <v>3</v>
      </c>
      <c r="N385" s="735">
        <v>129.30000000000001</v>
      </c>
    </row>
    <row r="386" spans="1:14" ht="14.45" customHeight="1" x14ac:dyDescent="0.2">
      <c r="A386" s="729" t="s">
        <v>576</v>
      </c>
      <c r="B386" s="730" t="s">
        <v>577</v>
      </c>
      <c r="C386" s="731" t="s">
        <v>594</v>
      </c>
      <c r="D386" s="732" t="s">
        <v>595</v>
      </c>
      <c r="E386" s="733">
        <v>50113001</v>
      </c>
      <c r="F386" s="732" t="s">
        <v>606</v>
      </c>
      <c r="G386" s="731" t="s">
        <v>607</v>
      </c>
      <c r="H386" s="731">
        <v>990345</v>
      </c>
      <c r="I386" s="731">
        <v>0</v>
      </c>
      <c r="J386" s="731" t="s">
        <v>1148</v>
      </c>
      <c r="K386" s="731" t="s">
        <v>329</v>
      </c>
      <c r="L386" s="734">
        <v>79.02000000000001</v>
      </c>
      <c r="M386" s="734">
        <v>5</v>
      </c>
      <c r="N386" s="735">
        <v>395.1</v>
      </c>
    </row>
    <row r="387" spans="1:14" ht="14.45" customHeight="1" x14ac:dyDescent="0.2">
      <c r="A387" s="729" t="s">
        <v>576</v>
      </c>
      <c r="B387" s="730" t="s">
        <v>577</v>
      </c>
      <c r="C387" s="731" t="s">
        <v>594</v>
      </c>
      <c r="D387" s="732" t="s">
        <v>595</v>
      </c>
      <c r="E387" s="733">
        <v>50113001</v>
      </c>
      <c r="F387" s="732" t="s">
        <v>606</v>
      </c>
      <c r="G387" s="731" t="s">
        <v>607</v>
      </c>
      <c r="H387" s="731">
        <v>101845</v>
      </c>
      <c r="I387" s="731">
        <v>1845</v>
      </c>
      <c r="J387" s="731" t="s">
        <v>809</v>
      </c>
      <c r="K387" s="731" t="s">
        <v>811</v>
      </c>
      <c r="L387" s="734">
        <v>75.019999999999982</v>
      </c>
      <c r="M387" s="734">
        <v>3</v>
      </c>
      <c r="N387" s="735">
        <v>225.05999999999995</v>
      </c>
    </row>
    <row r="388" spans="1:14" ht="14.45" customHeight="1" x14ac:dyDescent="0.2">
      <c r="A388" s="729" t="s">
        <v>576</v>
      </c>
      <c r="B388" s="730" t="s">
        <v>577</v>
      </c>
      <c r="C388" s="731" t="s">
        <v>594</v>
      </c>
      <c r="D388" s="732" t="s">
        <v>595</v>
      </c>
      <c r="E388" s="733">
        <v>50113001</v>
      </c>
      <c r="F388" s="732" t="s">
        <v>606</v>
      </c>
      <c r="G388" s="731" t="s">
        <v>607</v>
      </c>
      <c r="H388" s="731">
        <v>102429</v>
      </c>
      <c r="I388" s="731">
        <v>2429</v>
      </c>
      <c r="J388" s="731" t="s">
        <v>809</v>
      </c>
      <c r="K388" s="731" t="s">
        <v>810</v>
      </c>
      <c r="L388" s="734">
        <v>47.86999999999999</v>
      </c>
      <c r="M388" s="734">
        <v>1</v>
      </c>
      <c r="N388" s="735">
        <v>47.86999999999999</v>
      </c>
    </row>
    <row r="389" spans="1:14" ht="14.45" customHeight="1" x14ac:dyDescent="0.2">
      <c r="A389" s="729" t="s">
        <v>576</v>
      </c>
      <c r="B389" s="730" t="s">
        <v>577</v>
      </c>
      <c r="C389" s="731" t="s">
        <v>594</v>
      </c>
      <c r="D389" s="732" t="s">
        <v>595</v>
      </c>
      <c r="E389" s="733">
        <v>50113001</v>
      </c>
      <c r="F389" s="732" t="s">
        <v>606</v>
      </c>
      <c r="G389" s="731" t="s">
        <v>607</v>
      </c>
      <c r="H389" s="731">
        <v>210402</v>
      </c>
      <c r="I389" s="731">
        <v>210402</v>
      </c>
      <c r="J389" s="731" t="s">
        <v>1149</v>
      </c>
      <c r="K389" s="731" t="s">
        <v>1150</v>
      </c>
      <c r="L389" s="734">
        <v>913.81</v>
      </c>
      <c r="M389" s="734">
        <v>1</v>
      </c>
      <c r="N389" s="735">
        <v>913.81</v>
      </c>
    </row>
    <row r="390" spans="1:14" ht="14.45" customHeight="1" x14ac:dyDescent="0.2">
      <c r="A390" s="729" t="s">
        <v>576</v>
      </c>
      <c r="B390" s="730" t="s">
        <v>577</v>
      </c>
      <c r="C390" s="731" t="s">
        <v>594</v>
      </c>
      <c r="D390" s="732" t="s">
        <v>595</v>
      </c>
      <c r="E390" s="733">
        <v>50113001</v>
      </c>
      <c r="F390" s="732" t="s">
        <v>606</v>
      </c>
      <c r="G390" s="731" t="s">
        <v>625</v>
      </c>
      <c r="H390" s="731">
        <v>56976</v>
      </c>
      <c r="I390" s="731">
        <v>56976</v>
      </c>
      <c r="J390" s="731" t="s">
        <v>1151</v>
      </c>
      <c r="K390" s="731" t="s">
        <v>1152</v>
      </c>
      <c r="L390" s="734">
        <v>12.420000207612903</v>
      </c>
      <c r="M390" s="734">
        <v>9</v>
      </c>
      <c r="N390" s="735">
        <v>111.78000186851612</v>
      </c>
    </row>
    <row r="391" spans="1:14" ht="14.45" customHeight="1" x14ac:dyDescent="0.2">
      <c r="A391" s="729" t="s">
        <v>576</v>
      </c>
      <c r="B391" s="730" t="s">
        <v>577</v>
      </c>
      <c r="C391" s="731" t="s">
        <v>594</v>
      </c>
      <c r="D391" s="732" t="s">
        <v>595</v>
      </c>
      <c r="E391" s="733">
        <v>50113001</v>
      </c>
      <c r="F391" s="732" t="s">
        <v>606</v>
      </c>
      <c r="G391" s="731" t="s">
        <v>625</v>
      </c>
      <c r="H391" s="731">
        <v>156981</v>
      </c>
      <c r="I391" s="731">
        <v>56981</v>
      </c>
      <c r="J391" s="731" t="s">
        <v>1153</v>
      </c>
      <c r="K391" s="731" t="s">
        <v>1154</v>
      </c>
      <c r="L391" s="734">
        <v>31.659999999999997</v>
      </c>
      <c r="M391" s="734">
        <v>2</v>
      </c>
      <c r="N391" s="735">
        <v>63.319999999999993</v>
      </c>
    </row>
    <row r="392" spans="1:14" ht="14.45" customHeight="1" x14ac:dyDescent="0.2">
      <c r="A392" s="729" t="s">
        <v>576</v>
      </c>
      <c r="B392" s="730" t="s">
        <v>577</v>
      </c>
      <c r="C392" s="731" t="s">
        <v>594</v>
      </c>
      <c r="D392" s="732" t="s">
        <v>595</v>
      </c>
      <c r="E392" s="733">
        <v>50113001</v>
      </c>
      <c r="F392" s="732" t="s">
        <v>606</v>
      </c>
      <c r="G392" s="731" t="s">
        <v>607</v>
      </c>
      <c r="H392" s="731">
        <v>228981</v>
      </c>
      <c r="I392" s="731">
        <v>228981</v>
      </c>
      <c r="J392" s="731" t="s">
        <v>1155</v>
      </c>
      <c r="K392" s="731" t="s">
        <v>1156</v>
      </c>
      <c r="L392" s="734">
        <v>102.11000000000003</v>
      </c>
      <c r="M392" s="734">
        <v>1</v>
      </c>
      <c r="N392" s="735">
        <v>102.11000000000003</v>
      </c>
    </row>
    <row r="393" spans="1:14" ht="14.45" customHeight="1" x14ac:dyDescent="0.2">
      <c r="A393" s="729" t="s">
        <v>576</v>
      </c>
      <c r="B393" s="730" t="s">
        <v>577</v>
      </c>
      <c r="C393" s="731" t="s">
        <v>594</v>
      </c>
      <c r="D393" s="732" t="s">
        <v>595</v>
      </c>
      <c r="E393" s="733">
        <v>50113001</v>
      </c>
      <c r="F393" s="732" t="s">
        <v>606</v>
      </c>
      <c r="G393" s="731" t="s">
        <v>607</v>
      </c>
      <c r="H393" s="731">
        <v>146444</v>
      </c>
      <c r="I393" s="731">
        <v>46444</v>
      </c>
      <c r="J393" s="731" t="s">
        <v>954</v>
      </c>
      <c r="K393" s="731" t="s">
        <v>955</v>
      </c>
      <c r="L393" s="734">
        <v>250.69999999999996</v>
      </c>
      <c r="M393" s="734">
        <v>4</v>
      </c>
      <c r="N393" s="735">
        <v>1002.7999999999998</v>
      </c>
    </row>
    <row r="394" spans="1:14" ht="14.45" customHeight="1" x14ac:dyDescent="0.2">
      <c r="A394" s="729" t="s">
        <v>576</v>
      </c>
      <c r="B394" s="730" t="s">
        <v>577</v>
      </c>
      <c r="C394" s="731" t="s">
        <v>594</v>
      </c>
      <c r="D394" s="732" t="s">
        <v>595</v>
      </c>
      <c r="E394" s="733">
        <v>50113001</v>
      </c>
      <c r="F394" s="732" t="s">
        <v>606</v>
      </c>
      <c r="G394" s="731" t="s">
        <v>607</v>
      </c>
      <c r="H394" s="731">
        <v>154094</v>
      </c>
      <c r="I394" s="731">
        <v>54094</v>
      </c>
      <c r="J394" s="731" t="s">
        <v>956</v>
      </c>
      <c r="K394" s="731" t="s">
        <v>957</v>
      </c>
      <c r="L394" s="734">
        <v>93.469999999999985</v>
      </c>
      <c r="M394" s="734">
        <v>6</v>
      </c>
      <c r="N394" s="735">
        <v>560.81999999999994</v>
      </c>
    </row>
    <row r="395" spans="1:14" ht="14.45" customHeight="1" x14ac:dyDescent="0.2">
      <c r="A395" s="729" t="s">
        <v>576</v>
      </c>
      <c r="B395" s="730" t="s">
        <v>577</v>
      </c>
      <c r="C395" s="731" t="s">
        <v>594</v>
      </c>
      <c r="D395" s="732" t="s">
        <v>595</v>
      </c>
      <c r="E395" s="733">
        <v>50113001</v>
      </c>
      <c r="F395" s="732" t="s">
        <v>606</v>
      </c>
      <c r="G395" s="731" t="s">
        <v>607</v>
      </c>
      <c r="H395" s="731">
        <v>188165</v>
      </c>
      <c r="I395" s="731">
        <v>188165</v>
      </c>
      <c r="J395" s="731" t="s">
        <v>1157</v>
      </c>
      <c r="K395" s="731" t="s">
        <v>1158</v>
      </c>
      <c r="L395" s="734">
        <v>367.1</v>
      </c>
      <c r="M395" s="734">
        <v>4</v>
      </c>
      <c r="N395" s="735">
        <v>1468.4</v>
      </c>
    </row>
    <row r="396" spans="1:14" ht="14.45" customHeight="1" x14ac:dyDescent="0.2">
      <c r="A396" s="729" t="s">
        <v>576</v>
      </c>
      <c r="B396" s="730" t="s">
        <v>577</v>
      </c>
      <c r="C396" s="731" t="s">
        <v>594</v>
      </c>
      <c r="D396" s="732" t="s">
        <v>595</v>
      </c>
      <c r="E396" s="733">
        <v>50113001</v>
      </c>
      <c r="F396" s="732" t="s">
        <v>606</v>
      </c>
      <c r="G396" s="731" t="s">
        <v>625</v>
      </c>
      <c r="H396" s="731">
        <v>150309</v>
      </c>
      <c r="I396" s="731">
        <v>50309</v>
      </c>
      <c r="J396" s="731" t="s">
        <v>958</v>
      </c>
      <c r="K396" s="731" t="s">
        <v>924</v>
      </c>
      <c r="L396" s="734">
        <v>20.319999999999997</v>
      </c>
      <c r="M396" s="734">
        <v>3</v>
      </c>
      <c r="N396" s="735">
        <v>60.959999999999994</v>
      </c>
    </row>
    <row r="397" spans="1:14" ht="14.45" customHeight="1" x14ac:dyDescent="0.2">
      <c r="A397" s="729" t="s">
        <v>576</v>
      </c>
      <c r="B397" s="730" t="s">
        <v>577</v>
      </c>
      <c r="C397" s="731" t="s">
        <v>594</v>
      </c>
      <c r="D397" s="732" t="s">
        <v>595</v>
      </c>
      <c r="E397" s="733">
        <v>50113001</v>
      </c>
      <c r="F397" s="732" t="s">
        <v>606</v>
      </c>
      <c r="G397" s="731" t="s">
        <v>607</v>
      </c>
      <c r="H397" s="731">
        <v>197864</v>
      </c>
      <c r="I397" s="731">
        <v>97864</v>
      </c>
      <c r="J397" s="731" t="s">
        <v>819</v>
      </c>
      <c r="K397" s="731" t="s">
        <v>820</v>
      </c>
      <c r="L397" s="734">
        <v>300.08</v>
      </c>
      <c r="M397" s="734">
        <v>2</v>
      </c>
      <c r="N397" s="735">
        <v>600.16</v>
      </c>
    </row>
    <row r="398" spans="1:14" ht="14.45" customHeight="1" x14ac:dyDescent="0.2">
      <c r="A398" s="729" t="s">
        <v>576</v>
      </c>
      <c r="B398" s="730" t="s">
        <v>577</v>
      </c>
      <c r="C398" s="731" t="s">
        <v>594</v>
      </c>
      <c r="D398" s="732" t="s">
        <v>595</v>
      </c>
      <c r="E398" s="733">
        <v>50113001</v>
      </c>
      <c r="F398" s="732" t="s">
        <v>606</v>
      </c>
      <c r="G398" s="731" t="s">
        <v>607</v>
      </c>
      <c r="H398" s="731">
        <v>849695</v>
      </c>
      <c r="I398" s="731">
        <v>500578</v>
      </c>
      <c r="J398" s="731" t="s">
        <v>962</v>
      </c>
      <c r="K398" s="731" t="s">
        <v>963</v>
      </c>
      <c r="L398" s="734">
        <v>260.12</v>
      </c>
      <c r="M398" s="734">
        <v>2</v>
      </c>
      <c r="N398" s="735">
        <v>520.24</v>
      </c>
    </row>
    <row r="399" spans="1:14" ht="14.45" customHeight="1" x14ac:dyDescent="0.2">
      <c r="A399" s="729" t="s">
        <v>576</v>
      </c>
      <c r="B399" s="730" t="s">
        <v>577</v>
      </c>
      <c r="C399" s="731" t="s">
        <v>594</v>
      </c>
      <c r="D399" s="732" t="s">
        <v>595</v>
      </c>
      <c r="E399" s="733">
        <v>50113001</v>
      </c>
      <c r="F399" s="732" t="s">
        <v>606</v>
      </c>
      <c r="G399" s="731" t="s">
        <v>625</v>
      </c>
      <c r="H399" s="731">
        <v>233735</v>
      </c>
      <c r="I399" s="731">
        <v>233735</v>
      </c>
      <c r="J399" s="731" t="s">
        <v>966</v>
      </c>
      <c r="K399" s="731" t="s">
        <v>1159</v>
      </c>
      <c r="L399" s="734">
        <v>301.44</v>
      </c>
      <c r="M399" s="734">
        <v>1</v>
      </c>
      <c r="N399" s="735">
        <v>301.44</v>
      </c>
    </row>
    <row r="400" spans="1:14" ht="14.45" customHeight="1" x14ac:dyDescent="0.2">
      <c r="A400" s="729" t="s">
        <v>576</v>
      </c>
      <c r="B400" s="730" t="s">
        <v>577</v>
      </c>
      <c r="C400" s="731" t="s">
        <v>594</v>
      </c>
      <c r="D400" s="732" t="s">
        <v>595</v>
      </c>
      <c r="E400" s="733">
        <v>50113001</v>
      </c>
      <c r="F400" s="732" t="s">
        <v>606</v>
      </c>
      <c r="G400" s="731" t="s">
        <v>625</v>
      </c>
      <c r="H400" s="731">
        <v>231956</v>
      </c>
      <c r="I400" s="731">
        <v>231956</v>
      </c>
      <c r="J400" s="731" t="s">
        <v>823</v>
      </c>
      <c r="K400" s="731" t="s">
        <v>824</v>
      </c>
      <c r="L400" s="734">
        <v>49.76</v>
      </c>
      <c r="M400" s="734">
        <v>2</v>
      </c>
      <c r="N400" s="735">
        <v>99.52</v>
      </c>
    </row>
    <row r="401" spans="1:14" ht="14.45" customHeight="1" x14ac:dyDescent="0.2">
      <c r="A401" s="729" t="s">
        <v>576</v>
      </c>
      <c r="B401" s="730" t="s">
        <v>577</v>
      </c>
      <c r="C401" s="731" t="s">
        <v>594</v>
      </c>
      <c r="D401" s="732" t="s">
        <v>595</v>
      </c>
      <c r="E401" s="733">
        <v>50113001</v>
      </c>
      <c r="F401" s="732" t="s">
        <v>606</v>
      </c>
      <c r="G401" s="731" t="s">
        <v>607</v>
      </c>
      <c r="H401" s="731">
        <v>216472</v>
      </c>
      <c r="I401" s="731">
        <v>216472</v>
      </c>
      <c r="J401" s="731" t="s">
        <v>1160</v>
      </c>
      <c r="K401" s="731" t="s">
        <v>1161</v>
      </c>
      <c r="L401" s="734">
        <v>232.87</v>
      </c>
      <c r="M401" s="734">
        <v>2</v>
      </c>
      <c r="N401" s="735">
        <v>465.74</v>
      </c>
    </row>
    <row r="402" spans="1:14" ht="14.45" customHeight="1" x14ac:dyDescent="0.2">
      <c r="A402" s="729" t="s">
        <v>576</v>
      </c>
      <c r="B402" s="730" t="s">
        <v>577</v>
      </c>
      <c r="C402" s="731" t="s">
        <v>594</v>
      </c>
      <c r="D402" s="732" t="s">
        <v>595</v>
      </c>
      <c r="E402" s="733">
        <v>50113001</v>
      </c>
      <c r="F402" s="732" t="s">
        <v>606</v>
      </c>
      <c r="G402" s="731" t="s">
        <v>607</v>
      </c>
      <c r="H402" s="731">
        <v>226992</v>
      </c>
      <c r="I402" s="731">
        <v>226992</v>
      </c>
      <c r="J402" s="731" t="s">
        <v>1162</v>
      </c>
      <c r="K402" s="731" t="s">
        <v>1163</v>
      </c>
      <c r="L402" s="734">
        <v>129.94999999999996</v>
      </c>
      <c r="M402" s="734">
        <v>1</v>
      </c>
      <c r="N402" s="735">
        <v>129.94999999999996</v>
      </c>
    </row>
    <row r="403" spans="1:14" ht="14.45" customHeight="1" x14ac:dyDescent="0.2">
      <c r="A403" s="729" t="s">
        <v>576</v>
      </c>
      <c r="B403" s="730" t="s">
        <v>577</v>
      </c>
      <c r="C403" s="731" t="s">
        <v>594</v>
      </c>
      <c r="D403" s="732" t="s">
        <v>595</v>
      </c>
      <c r="E403" s="733">
        <v>50113001</v>
      </c>
      <c r="F403" s="732" t="s">
        <v>606</v>
      </c>
      <c r="G403" s="731" t="s">
        <v>607</v>
      </c>
      <c r="H403" s="731">
        <v>173302</v>
      </c>
      <c r="I403" s="731">
        <v>173302</v>
      </c>
      <c r="J403" s="731" t="s">
        <v>1164</v>
      </c>
      <c r="K403" s="731" t="s">
        <v>1165</v>
      </c>
      <c r="L403" s="734">
        <v>155.49</v>
      </c>
      <c r="M403" s="734">
        <v>2</v>
      </c>
      <c r="N403" s="735">
        <v>310.98</v>
      </c>
    </row>
    <row r="404" spans="1:14" ht="14.45" customHeight="1" x14ac:dyDescent="0.2">
      <c r="A404" s="729" t="s">
        <v>576</v>
      </c>
      <c r="B404" s="730" t="s">
        <v>577</v>
      </c>
      <c r="C404" s="731" t="s">
        <v>594</v>
      </c>
      <c r="D404" s="732" t="s">
        <v>595</v>
      </c>
      <c r="E404" s="733">
        <v>50113001</v>
      </c>
      <c r="F404" s="732" t="s">
        <v>606</v>
      </c>
      <c r="G404" s="731" t="s">
        <v>607</v>
      </c>
      <c r="H404" s="731">
        <v>173303</v>
      </c>
      <c r="I404" s="731">
        <v>173303</v>
      </c>
      <c r="J404" s="731" t="s">
        <v>1164</v>
      </c>
      <c r="K404" s="731" t="s">
        <v>1166</v>
      </c>
      <c r="L404" s="734">
        <v>255.75999999999996</v>
      </c>
      <c r="M404" s="734">
        <v>2</v>
      </c>
      <c r="N404" s="735">
        <v>511.51999999999992</v>
      </c>
    </row>
    <row r="405" spans="1:14" ht="14.45" customHeight="1" x14ac:dyDescent="0.2">
      <c r="A405" s="729" t="s">
        <v>576</v>
      </c>
      <c r="B405" s="730" t="s">
        <v>577</v>
      </c>
      <c r="C405" s="731" t="s">
        <v>594</v>
      </c>
      <c r="D405" s="732" t="s">
        <v>595</v>
      </c>
      <c r="E405" s="733">
        <v>50113001</v>
      </c>
      <c r="F405" s="732" t="s">
        <v>606</v>
      </c>
      <c r="G405" s="731" t="s">
        <v>607</v>
      </c>
      <c r="H405" s="731">
        <v>246013</v>
      </c>
      <c r="I405" s="731">
        <v>246013</v>
      </c>
      <c r="J405" s="731" t="s">
        <v>1164</v>
      </c>
      <c r="K405" s="731" t="s">
        <v>1167</v>
      </c>
      <c r="L405" s="734">
        <v>355.3599999999999</v>
      </c>
      <c r="M405" s="734">
        <v>2</v>
      </c>
      <c r="N405" s="735">
        <v>710.7199999999998</v>
      </c>
    </row>
    <row r="406" spans="1:14" ht="14.45" customHeight="1" x14ac:dyDescent="0.2">
      <c r="A406" s="729" t="s">
        <v>576</v>
      </c>
      <c r="B406" s="730" t="s">
        <v>577</v>
      </c>
      <c r="C406" s="731" t="s">
        <v>594</v>
      </c>
      <c r="D406" s="732" t="s">
        <v>595</v>
      </c>
      <c r="E406" s="733">
        <v>50113001</v>
      </c>
      <c r="F406" s="732" t="s">
        <v>606</v>
      </c>
      <c r="G406" s="731" t="s">
        <v>625</v>
      </c>
      <c r="H406" s="731">
        <v>192340</v>
      </c>
      <c r="I406" s="731">
        <v>192340</v>
      </c>
      <c r="J406" s="731" t="s">
        <v>1168</v>
      </c>
      <c r="K406" s="731" t="s">
        <v>1169</v>
      </c>
      <c r="L406" s="734">
        <v>75.88</v>
      </c>
      <c r="M406" s="734">
        <v>1</v>
      </c>
      <c r="N406" s="735">
        <v>75.88</v>
      </c>
    </row>
    <row r="407" spans="1:14" ht="14.45" customHeight="1" x14ac:dyDescent="0.2">
      <c r="A407" s="729" t="s">
        <v>576</v>
      </c>
      <c r="B407" s="730" t="s">
        <v>577</v>
      </c>
      <c r="C407" s="731" t="s">
        <v>594</v>
      </c>
      <c r="D407" s="732" t="s">
        <v>595</v>
      </c>
      <c r="E407" s="733">
        <v>50113001</v>
      </c>
      <c r="F407" s="732" t="s">
        <v>606</v>
      </c>
      <c r="G407" s="731" t="s">
        <v>607</v>
      </c>
      <c r="H407" s="731">
        <v>148673</v>
      </c>
      <c r="I407" s="731">
        <v>148673</v>
      </c>
      <c r="J407" s="731" t="s">
        <v>827</v>
      </c>
      <c r="K407" s="731" t="s">
        <v>828</v>
      </c>
      <c r="L407" s="734">
        <v>146.11999999999995</v>
      </c>
      <c r="M407" s="734">
        <v>2</v>
      </c>
      <c r="N407" s="735">
        <v>292.2399999999999</v>
      </c>
    </row>
    <row r="408" spans="1:14" ht="14.45" customHeight="1" x14ac:dyDescent="0.2">
      <c r="A408" s="729" t="s">
        <v>576</v>
      </c>
      <c r="B408" s="730" t="s">
        <v>577</v>
      </c>
      <c r="C408" s="731" t="s">
        <v>594</v>
      </c>
      <c r="D408" s="732" t="s">
        <v>595</v>
      </c>
      <c r="E408" s="733">
        <v>50113001</v>
      </c>
      <c r="F408" s="732" t="s">
        <v>606</v>
      </c>
      <c r="G408" s="731" t="s">
        <v>295</v>
      </c>
      <c r="H408" s="731">
        <v>183101</v>
      </c>
      <c r="I408" s="731">
        <v>83101</v>
      </c>
      <c r="J408" s="731" t="s">
        <v>1170</v>
      </c>
      <c r="K408" s="731" t="s">
        <v>1171</v>
      </c>
      <c r="L408" s="734">
        <v>325.93</v>
      </c>
      <c r="M408" s="734">
        <v>1</v>
      </c>
      <c r="N408" s="735">
        <v>325.93</v>
      </c>
    </row>
    <row r="409" spans="1:14" ht="14.45" customHeight="1" x14ac:dyDescent="0.2">
      <c r="A409" s="729" t="s">
        <v>576</v>
      </c>
      <c r="B409" s="730" t="s">
        <v>577</v>
      </c>
      <c r="C409" s="731" t="s">
        <v>594</v>
      </c>
      <c r="D409" s="732" t="s">
        <v>595</v>
      </c>
      <c r="E409" s="733">
        <v>50113001</v>
      </c>
      <c r="F409" s="732" t="s">
        <v>606</v>
      </c>
      <c r="G409" s="731" t="s">
        <v>625</v>
      </c>
      <c r="H409" s="731">
        <v>144637</v>
      </c>
      <c r="I409" s="731">
        <v>44637</v>
      </c>
      <c r="J409" s="731" t="s">
        <v>1172</v>
      </c>
      <c r="K409" s="731" t="s">
        <v>1173</v>
      </c>
      <c r="L409" s="734">
        <v>629.23000000000013</v>
      </c>
      <c r="M409" s="734">
        <v>1</v>
      </c>
      <c r="N409" s="735">
        <v>629.23000000000013</v>
      </c>
    </row>
    <row r="410" spans="1:14" ht="14.45" customHeight="1" x14ac:dyDescent="0.2">
      <c r="A410" s="729" t="s">
        <v>576</v>
      </c>
      <c r="B410" s="730" t="s">
        <v>577</v>
      </c>
      <c r="C410" s="731" t="s">
        <v>594</v>
      </c>
      <c r="D410" s="732" t="s">
        <v>595</v>
      </c>
      <c r="E410" s="733">
        <v>50113001</v>
      </c>
      <c r="F410" s="732" t="s">
        <v>606</v>
      </c>
      <c r="G410" s="731" t="s">
        <v>625</v>
      </c>
      <c r="H410" s="731">
        <v>144645</v>
      </c>
      <c r="I410" s="731">
        <v>44645</v>
      </c>
      <c r="J410" s="731" t="s">
        <v>1174</v>
      </c>
      <c r="K410" s="731" t="s">
        <v>1175</v>
      </c>
      <c r="L410" s="734">
        <v>1312.7700000000002</v>
      </c>
      <c r="M410" s="734">
        <v>1</v>
      </c>
      <c r="N410" s="735">
        <v>1312.7700000000002</v>
      </c>
    </row>
    <row r="411" spans="1:14" ht="14.45" customHeight="1" x14ac:dyDescent="0.2">
      <c r="A411" s="729" t="s">
        <v>576</v>
      </c>
      <c r="B411" s="730" t="s">
        <v>577</v>
      </c>
      <c r="C411" s="731" t="s">
        <v>594</v>
      </c>
      <c r="D411" s="732" t="s">
        <v>595</v>
      </c>
      <c r="E411" s="733">
        <v>50113001</v>
      </c>
      <c r="F411" s="732" t="s">
        <v>606</v>
      </c>
      <c r="G411" s="731" t="s">
        <v>625</v>
      </c>
      <c r="H411" s="731">
        <v>166030</v>
      </c>
      <c r="I411" s="731">
        <v>66030</v>
      </c>
      <c r="J411" s="731" t="s">
        <v>829</v>
      </c>
      <c r="K411" s="731" t="s">
        <v>746</v>
      </c>
      <c r="L411" s="734">
        <v>29.72</v>
      </c>
      <c r="M411" s="734">
        <v>2</v>
      </c>
      <c r="N411" s="735">
        <v>59.44</v>
      </c>
    </row>
    <row r="412" spans="1:14" ht="14.45" customHeight="1" x14ac:dyDescent="0.2">
      <c r="A412" s="729" t="s">
        <v>576</v>
      </c>
      <c r="B412" s="730" t="s">
        <v>577</v>
      </c>
      <c r="C412" s="731" t="s">
        <v>594</v>
      </c>
      <c r="D412" s="732" t="s">
        <v>595</v>
      </c>
      <c r="E412" s="733">
        <v>50113001</v>
      </c>
      <c r="F412" s="732" t="s">
        <v>606</v>
      </c>
      <c r="G412" s="731" t="s">
        <v>625</v>
      </c>
      <c r="H412" s="731">
        <v>153951</v>
      </c>
      <c r="I412" s="731">
        <v>53951</v>
      </c>
      <c r="J412" s="731" t="s">
        <v>831</v>
      </c>
      <c r="K412" s="731" t="s">
        <v>832</v>
      </c>
      <c r="L412" s="734">
        <v>183.29</v>
      </c>
      <c r="M412" s="734">
        <v>5</v>
      </c>
      <c r="N412" s="735">
        <v>916.44999999999993</v>
      </c>
    </row>
    <row r="413" spans="1:14" ht="14.45" customHeight="1" x14ac:dyDescent="0.2">
      <c r="A413" s="729" t="s">
        <v>576</v>
      </c>
      <c r="B413" s="730" t="s">
        <v>577</v>
      </c>
      <c r="C413" s="731" t="s">
        <v>594</v>
      </c>
      <c r="D413" s="732" t="s">
        <v>595</v>
      </c>
      <c r="E413" s="733">
        <v>50113001</v>
      </c>
      <c r="F413" s="732" t="s">
        <v>606</v>
      </c>
      <c r="G413" s="731" t="s">
        <v>625</v>
      </c>
      <c r="H413" s="731">
        <v>233366</v>
      </c>
      <c r="I413" s="731">
        <v>233366</v>
      </c>
      <c r="J413" s="731" t="s">
        <v>835</v>
      </c>
      <c r="K413" s="731" t="s">
        <v>836</v>
      </c>
      <c r="L413" s="734">
        <v>45.49</v>
      </c>
      <c r="M413" s="734">
        <v>13</v>
      </c>
      <c r="N413" s="735">
        <v>591.37</v>
      </c>
    </row>
    <row r="414" spans="1:14" ht="14.45" customHeight="1" x14ac:dyDescent="0.2">
      <c r="A414" s="729" t="s">
        <v>576</v>
      </c>
      <c r="B414" s="730" t="s">
        <v>577</v>
      </c>
      <c r="C414" s="731" t="s">
        <v>594</v>
      </c>
      <c r="D414" s="732" t="s">
        <v>595</v>
      </c>
      <c r="E414" s="733">
        <v>50113001</v>
      </c>
      <c r="F414" s="732" t="s">
        <v>606</v>
      </c>
      <c r="G414" s="731" t="s">
        <v>625</v>
      </c>
      <c r="H414" s="731">
        <v>242527</v>
      </c>
      <c r="I414" s="731">
        <v>242527</v>
      </c>
      <c r="J414" s="731" t="s">
        <v>1176</v>
      </c>
      <c r="K414" s="731" t="s">
        <v>1177</v>
      </c>
      <c r="L414" s="734">
        <v>247.89999999999995</v>
      </c>
      <c r="M414" s="734">
        <v>4</v>
      </c>
      <c r="N414" s="735">
        <v>991.5999999999998</v>
      </c>
    </row>
    <row r="415" spans="1:14" ht="14.45" customHeight="1" x14ac:dyDescent="0.2">
      <c r="A415" s="729" t="s">
        <v>576</v>
      </c>
      <c r="B415" s="730" t="s">
        <v>577</v>
      </c>
      <c r="C415" s="731" t="s">
        <v>594</v>
      </c>
      <c r="D415" s="732" t="s">
        <v>595</v>
      </c>
      <c r="E415" s="733">
        <v>50113001</v>
      </c>
      <c r="F415" s="732" t="s">
        <v>606</v>
      </c>
      <c r="G415" s="731" t="s">
        <v>625</v>
      </c>
      <c r="H415" s="731">
        <v>987698</v>
      </c>
      <c r="I415" s="731">
        <v>500873</v>
      </c>
      <c r="J415" s="731" t="s">
        <v>837</v>
      </c>
      <c r="K415" s="731" t="s">
        <v>838</v>
      </c>
      <c r="L415" s="734">
        <v>2179.2600000000002</v>
      </c>
      <c r="M415" s="734">
        <v>2</v>
      </c>
      <c r="N415" s="735">
        <v>4358.5200000000004</v>
      </c>
    </row>
    <row r="416" spans="1:14" ht="14.45" customHeight="1" x14ac:dyDescent="0.2">
      <c r="A416" s="729" t="s">
        <v>576</v>
      </c>
      <c r="B416" s="730" t="s">
        <v>577</v>
      </c>
      <c r="C416" s="731" t="s">
        <v>594</v>
      </c>
      <c r="D416" s="732" t="s">
        <v>595</v>
      </c>
      <c r="E416" s="733">
        <v>50113001</v>
      </c>
      <c r="F416" s="732" t="s">
        <v>606</v>
      </c>
      <c r="G416" s="731" t="s">
        <v>625</v>
      </c>
      <c r="H416" s="731">
        <v>988071</v>
      </c>
      <c r="I416" s="731">
        <v>500874</v>
      </c>
      <c r="J416" s="731" t="s">
        <v>839</v>
      </c>
      <c r="K416" s="731" t="s">
        <v>840</v>
      </c>
      <c r="L416" s="734">
        <v>2889.84</v>
      </c>
      <c r="M416" s="734">
        <v>1</v>
      </c>
      <c r="N416" s="735">
        <v>2889.84</v>
      </c>
    </row>
    <row r="417" spans="1:14" ht="14.45" customHeight="1" x14ac:dyDescent="0.2">
      <c r="A417" s="729" t="s">
        <v>576</v>
      </c>
      <c r="B417" s="730" t="s">
        <v>577</v>
      </c>
      <c r="C417" s="731" t="s">
        <v>594</v>
      </c>
      <c r="D417" s="732" t="s">
        <v>595</v>
      </c>
      <c r="E417" s="733">
        <v>50113001</v>
      </c>
      <c r="F417" s="732" t="s">
        <v>606</v>
      </c>
      <c r="G417" s="731" t="s">
        <v>607</v>
      </c>
      <c r="H417" s="731">
        <v>125918</v>
      </c>
      <c r="I417" s="731">
        <v>25918</v>
      </c>
      <c r="J417" s="731" t="s">
        <v>1178</v>
      </c>
      <c r="K417" s="731" t="s">
        <v>1179</v>
      </c>
      <c r="L417" s="734">
        <v>194.20999999999998</v>
      </c>
      <c r="M417" s="734">
        <v>2</v>
      </c>
      <c r="N417" s="735">
        <v>388.41999999999996</v>
      </c>
    </row>
    <row r="418" spans="1:14" ht="14.45" customHeight="1" x14ac:dyDescent="0.2">
      <c r="A418" s="729" t="s">
        <v>576</v>
      </c>
      <c r="B418" s="730" t="s">
        <v>577</v>
      </c>
      <c r="C418" s="731" t="s">
        <v>594</v>
      </c>
      <c r="D418" s="732" t="s">
        <v>595</v>
      </c>
      <c r="E418" s="733">
        <v>50113013</v>
      </c>
      <c r="F418" s="732" t="s">
        <v>851</v>
      </c>
      <c r="G418" s="731" t="s">
        <v>607</v>
      </c>
      <c r="H418" s="731">
        <v>203097</v>
      </c>
      <c r="I418" s="731">
        <v>203097</v>
      </c>
      <c r="J418" s="731" t="s">
        <v>854</v>
      </c>
      <c r="K418" s="731" t="s">
        <v>855</v>
      </c>
      <c r="L418" s="734">
        <v>165.91</v>
      </c>
      <c r="M418" s="734">
        <v>3</v>
      </c>
      <c r="N418" s="735">
        <v>497.73</v>
      </c>
    </row>
    <row r="419" spans="1:14" ht="14.45" customHeight="1" x14ac:dyDescent="0.2">
      <c r="A419" s="729" t="s">
        <v>576</v>
      </c>
      <c r="B419" s="730" t="s">
        <v>577</v>
      </c>
      <c r="C419" s="731" t="s">
        <v>594</v>
      </c>
      <c r="D419" s="732" t="s">
        <v>595</v>
      </c>
      <c r="E419" s="733">
        <v>50113013</v>
      </c>
      <c r="F419" s="732" t="s">
        <v>851</v>
      </c>
      <c r="G419" s="731" t="s">
        <v>607</v>
      </c>
      <c r="H419" s="731">
        <v>225543</v>
      </c>
      <c r="I419" s="731">
        <v>225543</v>
      </c>
      <c r="J419" s="731" t="s">
        <v>1180</v>
      </c>
      <c r="K419" s="731" t="s">
        <v>1181</v>
      </c>
      <c r="L419" s="734">
        <v>390.64000000000004</v>
      </c>
      <c r="M419" s="734">
        <v>3</v>
      </c>
      <c r="N419" s="735">
        <v>1171.92</v>
      </c>
    </row>
    <row r="420" spans="1:14" ht="14.45" customHeight="1" x14ac:dyDescent="0.2">
      <c r="A420" s="729" t="s">
        <v>576</v>
      </c>
      <c r="B420" s="730" t="s">
        <v>577</v>
      </c>
      <c r="C420" s="731" t="s">
        <v>594</v>
      </c>
      <c r="D420" s="732" t="s">
        <v>595</v>
      </c>
      <c r="E420" s="733">
        <v>50113013</v>
      </c>
      <c r="F420" s="732" t="s">
        <v>851</v>
      </c>
      <c r="G420" s="731" t="s">
        <v>607</v>
      </c>
      <c r="H420" s="731">
        <v>225173</v>
      </c>
      <c r="I420" s="731">
        <v>225173</v>
      </c>
      <c r="J420" s="731" t="s">
        <v>1182</v>
      </c>
      <c r="K420" s="731" t="s">
        <v>1183</v>
      </c>
      <c r="L420" s="734">
        <v>93.27000000000001</v>
      </c>
      <c r="M420" s="734">
        <v>1</v>
      </c>
      <c r="N420" s="735">
        <v>93.27000000000001</v>
      </c>
    </row>
    <row r="421" spans="1:14" ht="14.45" customHeight="1" x14ac:dyDescent="0.2">
      <c r="A421" s="729" t="s">
        <v>576</v>
      </c>
      <c r="B421" s="730" t="s">
        <v>577</v>
      </c>
      <c r="C421" s="731" t="s">
        <v>597</v>
      </c>
      <c r="D421" s="732" t="s">
        <v>598</v>
      </c>
      <c r="E421" s="733">
        <v>50113001</v>
      </c>
      <c r="F421" s="732" t="s">
        <v>606</v>
      </c>
      <c r="G421" s="731" t="s">
        <v>607</v>
      </c>
      <c r="H421" s="731">
        <v>194643</v>
      </c>
      <c r="I421" s="731">
        <v>194643</v>
      </c>
      <c r="J421" s="731" t="s">
        <v>610</v>
      </c>
      <c r="K421" s="731" t="s">
        <v>611</v>
      </c>
      <c r="L421" s="734">
        <v>5755.3400000000011</v>
      </c>
      <c r="M421" s="734">
        <v>16</v>
      </c>
      <c r="N421" s="735">
        <v>92085.440000000017</v>
      </c>
    </row>
    <row r="422" spans="1:14" ht="14.45" customHeight="1" x14ac:dyDescent="0.2">
      <c r="A422" s="729" t="s">
        <v>576</v>
      </c>
      <c r="B422" s="730" t="s">
        <v>577</v>
      </c>
      <c r="C422" s="731" t="s">
        <v>597</v>
      </c>
      <c r="D422" s="732" t="s">
        <v>598</v>
      </c>
      <c r="E422" s="733">
        <v>50113001</v>
      </c>
      <c r="F422" s="732" t="s">
        <v>606</v>
      </c>
      <c r="G422" s="731" t="s">
        <v>607</v>
      </c>
      <c r="H422" s="731">
        <v>100362</v>
      </c>
      <c r="I422" s="731">
        <v>362</v>
      </c>
      <c r="J422" s="731" t="s">
        <v>612</v>
      </c>
      <c r="K422" s="731" t="s">
        <v>613</v>
      </c>
      <c r="L422" s="734">
        <v>72.860000000000014</v>
      </c>
      <c r="M422" s="734">
        <v>1</v>
      </c>
      <c r="N422" s="735">
        <v>72.860000000000014</v>
      </c>
    </row>
    <row r="423" spans="1:14" ht="14.45" customHeight="1" x14ac:dyDescent="0.2">
      <c r="A423" s="729" t="s">
        <v>576</v>
      </c>
      <c r="B423" s="730" t="s">
        <v>577</v>
      </c>
      <c r="C423" s="731" t="s">
        <v>597</v>
      </c>
      <c r="D423" s="732" t="s">
        <v>598</v>
      </c>
      <c r="E423" s="733">
        <v>50113001</v>
      </c>
      <c r="F423" s="732" t="s">
        <v>606</v>
      </c>
      <c r="G423" s="731" t="s">
        <v>607</v>
      </c>
      <c r="H423" s="731">
        <v>185369</v>
      </c>
      <c r="I423" s="731">
        <v>185369</v>
      </c>
      <c r="J423" s="731" t="s">
        <v>975</v>
      </c>
      <c r="K423" s="731" t="s">
        <v>976</v>
      </c>
      <c r="L423" s="734">
        <v>360.28</v>
      </c>
      <c r="M423" s="734">
        <v>4</v>
      </c>
      <c r="N423" s="735">
        <v>1441.12</v>
      </c>
    </row>
    <row r="424" spans="1:14" ht="14.45" customHeight="1" x14ac:dyDescent="0.2">
      <c r="A424" s="729" t="s">
        <v>576</v>
      </c>
      <c r="B424" s="730" t="s">
        <v>577</v>
      </c>
      <c r="C424" s="731" t="s">
        <v>597</v>
      </c>
      <c r="D424" s="732" t="s">
        <v>598</v>
      </c>
      <c r="E424" s="733">
        <v>50113001</v>
      </c>
      <c r="F424" s="732" t="s">
        <v>606</v>
      </c>
      <c r="G424" s="731" t="s">
        <v>607</v>
      </c>
      <c r="H424" s="731">
        <v>223528</v>
      </c>
      <c r="I424" s="731">
        <v>223528</v>
      </c>
      <c r="J424" s="731" t="s">
        <v>1184</v>
      </c>
      <c r="K424" s="731" t="s">
        <v>1185</v>
      </c>
      <c r="L424" s="734">
        <v>618.16999999999996</v>
      </c>
      <c r="M424" s="734">
        <v>16</v>
      </c>
      <c r="N424" s="735">
        <v>9890.7199999999993</v>
      </c>
    </row>
    <row r="425" spans="1:14" ht="14.45" customHeight="1" x14ac:dyDescent="0.2">
      <c r="A425" s="729" t="s">
        <v>576</v>
      </c>
      <c r="B425" s="730" t="s">
        <v>577</v>
      </c>
      <c r="C425" s="731" t="s">
        <v>597</v>
      </c>
      <c r="D425" s="732" t="s">
        <v>598</v>
      </c>
      <c r="E425" s="733">
        <v>50113001</v>
      </c>
      <c r="F425" s="732" t="s">
        <v>606</v>
      </c>
      <c r="G425" s="731" t="s">
        <v>607</v>
      </c>
      <c r="H425" s="731">
        <v>186901</v>
      </c>
      <c r="I425" s="731">
        <v>86901</v>
      </c>
      <c r="J425" s="731" t="s">
        <v>1186</v>
      </c>
      <c r="K425" s="731" t="s">
        <v>1187</v>
      </c>
      <c r="L425" s="734">
        <v>480.94666666666672</v>
      </c>
      <c r="M425" s="734">
        <v>3</v>
      </c>
      <c r="N425" s="735">
        <v>1442.8400000000001</v>
      </c>
    </row>
    <row r="426" spans="1:14" ht="14.45" customHeight="1" x14ac:dyDescent="0.2">
      <c r="A426" s="729" t="s">
        <v>576</v>
      </c>
      <c r="B426" s="730" t="s">
        <v>577</v>
      </c>
      <c r="C426" s="731" t="s">
        <v>597</v>
      </c>
      <c r="D426" s="732" t="s">
        <v>598</v>
      </c>
      <c r="E426" s="733">
        <v>50113001</v>
      </c>
      <c r="F426" s="732" t="s">
        <v>606</v>
      </c>
      <c r="G426" s="731" t="s">
        <v>607</v>
      </c>
      <c r="H426" s="731">
        <v>498449</v>
      </c>
      <c r="I426" s="731">
        <v>0</v>
      </c>
      <c r="J426" s="731" t="s">
        <v>1188</v>
      </c>
      <c r="K426" s="731" t="s">
        <v>1189</v>
      </c>
      <c r="L426" s="734">
        <v>17.099999999999998</v>
      </c>
      <c r="M426" s="734">
        <v>1</v>
      </c>
      <c r="N426" s="735">
        <v>17.099999999999998</v>
      </c>
    </row>
    <row r="427" spans="1:14" ht="14.45" customHeight="1" x14ac:dyDescent="0.2">
      <c r="A427" s="729" t="s">
        <v>576</v>
      </c>
      <c r="B427" s="730" t="s">
        <v>577</v>
      </c>
      <c r="C427" s="731" t="s">
        <v>597</v>
      </c>
      <c r="D427" s="732" t="s">
        <v>598</v>
      </c>
      <c r="E427" s="733">
        <v>50113001</v>
      </c>
      <c r="F427" s="732" t="s">
        <v>606</v>
      </c>
      <c r="G427" s="731" t="s">
        <v>607</v>
      </c>
      <c r="H427" s="731">
        <v>501596</v>
      </c>
      <c r="I427" s="731">
        <v>0</v>
      </c>
      <c r="J427" s="731" t="s">
        <v>1190</v>
      </c>
      <c r="K427" s="731" t="s">
        <v>1189</v>
      </c>
      <c r="L427" s="734">
        <v>113.25999999999999</v>
      </c>
      <c r="M427" s="734">
        <v>1</v>
      </c>
      <c r="N427" s="735">
        <v>113.25999999999999</v>
      </c>
    </row>
    <row r="428" spans="1:14" ht="14.45" customHeight="1" x14ac:dyDescent="0.2">
      <c r="A428" s="729" t="s">
        <v>576</v>
      </c>
      <c r="B428" s="730" t="s">
        <v>577</v>
      </c>
      <c r="C428" s="731" t="s">
        <v>597</v>
      </c>
      <c r="D428" s="732" t="s">
        <v>598</v>
      </c>
      <c r="E428" s="733">
        <v>50113001</v>
      </c>
      <c r="F428" s="732" t="s">
        <v>606</v>
      </c>
      <c r="G428" s="731" t="s">
        <v>607</v>
      </c>
      <c r="H428" s="731">
        <v>191830</v>
      </c>
      <c r="I428" s="731">
        <v>91830</v>
      </c>
      <c r="J428" s="731" t="s">
        <v>1042</v>
      </c>
      <c r="K428" s="731" t="s">
        <v>1043</v>
      </c>
      <c r="L428" s="734">
        <v>609.45499999999993</v>
      </c>
      <c r="M428" s="734">
        <v>2</v>
      </c>
      <c r="N428" s="735">
        <v>1218.9099999999999</v>
      </c>
    </row>
    <row r="429" spans="1:14" ht="14.45" customHeight="1" x14ac:dyDescent="0.2">
      <c r="A429" s="729" t="s">
        <v>576</v>
      </c>
      <c r="B429" s="730" t="s">
        <v>577</v>
      </c>
      <c r="C429" s="731" t="s">
        <v>597</v>
      </c>
      <c r="D429" s="732" t="s">
        <v>598</v>
      </c>
      <c r="E429" s="733">
        <v>50113001</v>
      </c>
      <c r="F429" s="732" t="s">
        <v>606</v>
      </c>
      <c r="G429" s="731" t="s">
        <v>607</v>
      </c>
      <c r="H429" s="731">
        <v>112061</v>
      </c>
      <c r="I429" s="731">
        <v>12061</v>
      </c>
      <c r="J429" s="731" t="s">
        <v>673</v>
      </c>
      <c r="K429" s="731" t="s">
        <v>674</v>
      </c>
      <c r="L429" s="734">
        <v>168.79599999999999</v>
      </c>
      <c r="M429" s="734">
        <v>5</v>
      </c>
      <c r="N429" s="735">
        <v>843.98</v>
      </c>
    </row>
    <row r="430" spans="1:14" ht="14.45" customHeight="1" x14ac:dyDescent="0.2">
      <c r="A430" s="729" t="s">
        <v>576</v>
      </c>
      <c r="B430" s="730" t="s">
        <v>577</v>
      </c>
      <c r="C430" s="731" t="s">
        <v>597</v>
      </c>
      <c r="D430" s="732" t="s">
        <v>598</v>
      </c>
      <c r="E430" s="733">
        <v>50113001</v>
      </c>
      <c r="F430" s="732" t="s">
        <v>606</v>
      </c>
      <c r="G430" s="731" t="s">
        <v>607</v>
      </c>
      <c r="H430" s="731">
        <v>501886</v>
      </c>
      <c r="I430" s="731">
        <v>0</v>
      </c>
      <c r="J430" s="731" t="s">
        <v>1191</v>
      </c>
      <c r="K430" s="731" t="s">
        <v>329</v>
      </c>
      <c r="L430" s="734">
        <v>1007.29</v>
      </c>
      <c r="M430" s="734">
        <v>3</v>
      </c>
      <c r="N430" s="735">
        <v>3021.87</v>
      </c>
    </row>
    <row r="431" spans="1:14" ht="14.45" customHeight="1" x14ac:dyDescent="0.2">
      <c r="A431" s="729" t="s">
        <v>576</v>
      </c>
      <c r="B431" s="730" t="s">
        <v>577</v>
      </c>
      <c r="C431" s="731" t="s">
        <v>597</v>
      </c>
      <c r="D431" s="732" t="s">
        <v>598</v>
      </c>
      <c r="E431" s="733">
        <v>50113001</v>
      </c>
      <c r="F431" s="732" t="s">
        <v>606</v>
      </c>
      <c r="G431" s="731" t="s">
        <v>607</v>
      </c>
      <c r="H431" s="731">
        <v>845414</v>
      </c>
      <c r="I431" s="731">
        <v>104692</v>
      </c>
      <c r="J431" s="731" t="s">
        <v>1116</v>
      </c>
      <c r="K431" s="731" t="s">
        <v>1117</v>
      </c>
      <c r="L431" s="734">
        <v>2593.6499877204237</v>
      </c>
      <c r="M431" s="734">
        <v>14</v>
      </c>
      <c r="N431" s="735">
        <v>36311.099828085935</v>
      </c>
    </row>
    <row r="432" spans="1:14" ht="14.45" customHeight="1" x14ac:dyDescent="0.2">
      <c r="A432" s="729" t="s">
        <v>576</v>
      </c>
      <c r="B432" s="730" t="s">
        <v>577</v>
      </c>
      <c r="C432" s="731" t="s">
        <v>597</v>
      </c>
      <c r="D432" s="732" t="s">
        <v>598</v>
      </c>
      <c r="E432" s="733">
        <v>50113001</v>
      </c>
      <c r="F432" s="732" t="s">
        <v>606</v>
      </c>
      <c r="G432" s="731" t="s">
        <v>607</v>
      </c>
      <c r="H432" s="731">
        <v>845134</v>
      </c>
      <c r="I432" s="731">
        <v>104691</v>
      </c>
      <c r="J432" s="731" t="s">
        <v>1192</v>
      </c>
      <c r="K432" s="731" t="s">
        <v>1193</v>
      </c>
      <c r="L432" s="734">
        <v>3127.4699999999993</v>
      </c>
      <c r="M432" s="734">
        <v>17</v>
      </c>
      <c r="N432" s="735">
        <v>53166.989999999991</v>
      </c>
    </row>
    <row r="433" spans="1:14" ht="14.45" customHeight="1" x14ac:dyDescent="0.2">
      <c r="A433" s="729" t="s">
        <v>576</v>
      </c>
      <c r="B433" s="730" t="s">
        <v>577</v>
      </c>
      <c r="C433" s="731" t="s">
        <v>597</v>
      </c>
      <c r="D433" s="732" t="s">
        <v>598</v>
      </c>
      <c r="E433" s="733">
        <v>50113001</v>
      </c>
      <c r="F433" s="732" t="s">
        <v>606</v>
      </c>
      <c r="G433" s="731" t="s">
        <v>607</v>
      </c>
      <c r="H433" s="731">
        <v>395080</v>
      </c>
      <c r="I433" s="731">
        <v>168089</v>
      </c>
      <c r="J433" s="731" t="s">
        <v>1194</v>
      </c>
      <c r="K433" s="731" t="s">
        <v>1195</v>
      </c>
      <c r="L433" s="734">
        <v>6981.1299881351788</v>
      </c>
      <c r="M433" s="734">
        <v>13</v>
      </c>
      <c r="N433" s="735">
        <v>90754.689845757326</v>
      </c>
    </row>
    <row r="434" spans="1:14" ht="14.45" customHeight="1" x14ac:dyDescent="0.2">
      <c r="A434" s="729" t="s">
        <v>576</v>
      </c>
      <c r="B434" s="730" t="s">
        <v>577</v>
      </c>
      <c r="C434" s="731" t="s">
        <v>597</v>
      </c>
      <c r="D434" s="732" t="s">
        <v>598</v>
      </c>
      <c r="E434" s="733">
        <v>50113001</v>
      </c>
      <c r="F434" s="732" t="s">
        <v>606</v>
      </c>
      <c r="G434" s="731" t="s">
        <v>607</v>
      </c>
      <c r="H434" s="731">
        <v>395081</v>
      </c>
      <c r="I434" s="731">
        <v>168090</v>
      </c>
      <c r="J434" s="731" t="s">
        <v>1196</v>
      </c>
      <c r="K434" s="731" t="s">
        <v>329</v>
      </c>
      <c r="L434" s="734">
        <v>10372.839999999998</v>
      </c>
      <c r="M434" s="734">
        <v>3</v>
      </c>
      <c r="N434" s="735">
        <v>31118.519999999997</v>
      </c>
    </row>
    <row r="435" spans="1:14" ht="14.45" customHeight="1" x14ac:dyDescent="0.2">
      <c r="A435" s="729" t="s">
        <v>576</v>
      </c>
      <c r="B435" s="730" t="s">
        <v>577</v>
      </c>
      <c r="C435" s="731" t="s">
        <v>597</v>
      </c>
      <c r="D435" s="732" t="s">
        <v>598</v>
      </c>
      <c r="E435" s="733">
        <v>50113001</v>
      </c>
      <c r="F435" s="732" t="s">
        <v>606</v>
      </c>
      <c r="G435" s="731" t="s">
        <v>607</v>
      </c>
      <c r="H435" s="731">
        <v>395079</v>
      </c>
      <c r="I435" s="731">
        <v>168088</v>
      </c>
      <c r="J435" s="731" t="s">
        <v>1197</v>
      </c>
      <c r="K435" s="731" t="s">
        <v>329</v>
      </c>
      <c r="L435" s="734">
        <v>5644.95</v>
      </c>
      <c r="M435" s="734">
        <v>6</v>
      </c>
      <c r="N435" s="735">
        <v>33869.699999999997</v>
      </c>
    </row>
    <row r="436" spans="1:14" ht="14.45" customHeight="1" x14ac:dyDescent="0.2">
      <c r="A436" s="729" t="s">
        <v>576</v>
      </c>
      <c r="B436" s="730" t="s">
        <v>577</v>
      </c>
      <c r="C436" s="731" t="s">
        <v>597</v>
      </c>
      <c r="D436" s="732" t="s">
        <v>598</v>
      </c>
      <c r="E436" s="733">
        <v>50113001</v>
      </c>
      <c r="F436" s="732" t="s">
        <v>606</v>
      </c>
      <c r="G436" s="731" t="s">
        <v>625</v>
      </c>
      <c r="H436" s="731">
        <v>987698</v>
      </c>
      <c r="I436" s="731">
        <v>500873</v>
      </c>
      <c r="J436" s="731" t="s">
        <v>837</v>
      </c>
      <c r="K436" s="731" t="s">
        <v>838</v>
      </c>
      <c r="L436" s="734">
        <v>2179.2600000000007</v>
      </c>
      <c r="M436" s="734">
        <v>10</v>
      </c>
      <c r="N436" s="735">
        <v>21792.600000000006</v>
      </c>
    </row>
    <row r="437" spans="1:14" ht="14.45" customHeight="1" x14ac:dyDescent="0.2">
      <c r="A437" s="729" t="s">
        <v>576</v>
      </c>
      <c r="B437" s="730" t="s">
        <v>577</v>
      </c>
      <c r="C437" s="731" t="s">
        <v>597</v>
      </c>
      <c r="D437" s="732" t="s">
        <v>598</v>
      </c>
      <c r="E437" s="733">
        <v>50113001</v>
      </c>
      <c r="F437" s="732" t="s">
        <v>606</v>
      </c>
      <c r="G437" s="731" t="s">
        <v>625</v>
      </c>
      <c r="H437" s="731">
        <v>988071</v>
      </c>
      <c r="I437" s="731">
        <v>500874</v>
      </c>
      <c r="J437" s="731" t="s">
        <v>839</v>
      </c>
      <c r="K437" s="731" t="s">
        <v>840</v>
      </c>
      <c r="L437" s="734">
        <v>2932.4105882352937</v>
      </c>
      <c r="M437" s="734">
        <v>34</v>
      </c>
      <c r="N437" s="735">
        <v>99701.959999999992</v>
      </c>
    </row>
    <row r="438" spans="1:14" ht="14.45" customHeight="1" x14ac:dyDescent="0.2">
      <c r="A438" s="729" t="s">
        <v>576</v>
      </c>
      <c r="B438" s="730" t="s">
        <v>577</v>
      </c>
      <c r="C438" s="731" t="s">
        <v>600</v>
      </c>
      <c r="D438" s="732" t="s">
        <v>601</v>
      </c>
      <c r="E438" s="733">
        <v>50113001</v>
      </c>
      <c r="F438" s="732" t="s">
        <v>606</v>
      </c>
      <c r="G438" s="731" t="s">
        <v>607</v>
      </c>
      <c r="H438" s="731">
        <v>100362</v>
      </c>
      <c r="I438" s="731">
        <v>362</v>
      </c>
      <c r="J438" s="731" t="s">
        <v>612</v>
      </c>
      <c r="K438" s="731" t="s">
        <v>613</v>
      </c>
      <c r="L438" s="734">
        <v>72.860000000000014</v>
      </c>
      <c r="M438" s="734">
        <v>1</v>
      </c>
      <c r="N438" s="735">
        <v>72.860000000000014</v>
      </c>
    </row>
    <row r="439" spans="1:14" ht="14.45" customHeight="1" x14ac:dyDescent="0.2">
      <c r="A439" s="729" t="s">
        <v>576</v>
      </c>
      <c r="B439" s="730" t="s">
        <v>577</v>
      </c>
      <c r="C439" s="731" t="s">
        <v>600</v>
      </c>
      <c r="D439" s="732" t="s">
        <v>601</v>
      </c>
      <c r="E439" s="733">
        <v>50113001</v>
      </c>
      <c r="F439" s="732" t="s">
        <v>606</v>
      </c>
      <c r="G439" s="731" t="s">
        <v>607</v>
      </c>
      <c r="H439" s="731">
        <v>185369</v>
      </c>
      <c r="I439" s="731">
        <v>185369</v>
      </c>
      <c r="J439" s="731" t="s">
        <v>975</v>
      </c>
      <c r="K439" s="731" t="s">
        <v>976</v>
      </c>
      <c r="L439" s="734">
        <v>360.28</v>
      </c>
      <c r="M439" s="734">
        <v>1</v>
      </c>
      <c r="N439" s="735">
        <v>360.28</v>
      </c>
    </row>
    <row r="440" spans="1:14" ht="14.45" customHeight="1" x14ac:dyDescent="0.2">
      <c r="A440" s="729" t="s">
        <v>576</v>
      </c>
      <c r="B440" s="730" t="s">
        <v>577</v>
      </c>
      <c r="C440" s="731" t="s">
        <v>600</v>
      </c>
      <c r="D440" s="732" t="s">
        <v>601</v>
      </c>
      <c r="E440" s="733">
        <v>50113001</v>
      </c>
      <c r="F440" s="732" t="s">
        <v>606</v>
      </c>
      <c r="G440" s="731" t="s">
        <v>607</v>
      </c>
      <c r="H440" s="731">
        <v>230423</v>
      </c>
      <c r="I440" s="731">
        <v>230423</v>
      </c>
      <c r="J440" s="731" t="s">
        <v>647</v>
      </c>
      <c r="K440" s="731" t="s">
        <v>648</v>
      </c>
      <c r="L440" s="734">
        <v>39.51</v>
      </c>
      <c r="M440" s="734">
        <v>3</v>
      </c>
      <c r="N440" s="735">
        <v>118.53</v>
      </c>
    </row>
    <row r="441" spans="1:14" ht="14.45" customHeight="1" x14ac:dyDescent="0.2">
      <c r="A441" s="729" t="s">
        <v>576</v>
      </c>
      <c r="B441" s="730" t="s">
        <v>577</v>
      </c>
      <c r="C441" s="731" t="s">
        <v>600</v>
      </c>
      <c r="D441" s="732" t="s">
        <v>601</v>
      </c>
      <c r="E441" s="733">
        <v>50113001</v>
      </c>
      <c r="F441" s="732" t="s">
        <v>606</v>
      </c>
      <c r="G441" s="731" t="s">
        <v>607</v>
      </c>
      <c r="H441" s="731">
        <v>230421</v>
      </c>
      <c r="I441" s="731">
        <v>230421</v>
      </c>
      <c r="J441" s="731" t="s">
        <v>647</v>
      </c>
      <c r="K441" s="731" t="s">
        <v>649</v>
      </c>
      <c r="L441" s="734">
        <v>76.546666666666667</v>
      </c>
      <c r="M441" s="734">
        <v>3</v>
      </c>
      <c r="N441" s="735">
        <v>229.64</v>
      </c>
    </row>
    <row r="442" spans="1:14" ht="14.45" customHeight="1" x14ac:dyDescent="0.2">
      <c r="A442" s="729" t="s">
        <v>576</v>
      </c>
      <c r="B442" s="730" t="s">
        <v>577</v>
      </c>
      <c r="C442" s="731" t="s">
        <v>600</v>
      </c>
      <c r="D442" s="732" t="s">
        <v>601</v>
      </c>
      <c r="E442" s="733">
        <v>50113001</v>
      </c>
      <c r="F442" s="732" t="s">
        <v>606</v>
      </c>
      <c r="G442" s="731" t="s">
        <v>607</v>
      </c>
      <c r="H442" s="731">
        <v>498449</v>
      </c>
      <c r="I442" s="731">
        <v>0</v>
      </c>
      <c r="J442" s="731" t="s">
        <v>1188</v>
      </c>
      <c r="K442" s="731" t="s">
        <v>1189</v>
      </c>
      <c r="L442" s="734">
        <v>17.099999999999998</v>
      </c>
      <c r="M442" s="734">
        <v>1</v>
      </c>
      <c r="N442" s="735">
        <v>17.099999999999998</v>
      </c>
    </row>
    <row r="443" spans="1:14" ht="14.45" customHeight="1" x14ac:dyDescent="0.2">
      <c r="A443" s="729" t="s">
        <v>576</v>
      </c>
      <c r="B443" s="730" t="s">
        <v>577</v>
      </c>
      <c r="C443" s="731" t="s">
        <v>600</v>
      </c>
      <c r="D443" s="732" t="s">
        <v>601</v>
      </c>
      <c r="E443" s="733">
        <v>50113001</v>
      </c>
      <c r="F443" s="732" t="s">
        <v>606</v>
      </c>
      <c r="G443" s="731" t="s">
        <v>607</v>
      </c>
      <c r="H443" s="731">
        <v>501596</v>
      </c>
      <c r="I443" s="731">
        <v>0</v>
      </c>
      <c r="J443" s="731" t="s">
        <v>1190</v>
      </c>
      <c r="K443" s="731" t="s">
        <v>1189</v>
      </c>
      <c r="L443" s="734">
        <v>113.25999999999998</v>
      </c>
      <c r="M443" s="734">
        <v>1</v>
      </c>
      <c r="N443" s="735">
        <v>113.25999999999998</v>
      </c>
    </row>
    <row r="444" spans="1:14" ht="14.45" customHeight="1" x14ac:dyDescent="0.2">
      <c r="A444" s="729" t="s">
        <v>576</v>
      </c>
      <c r="B444" s="730" t="s">
        <v>577</v>
      </c>
      <c r="C444" s="731" t="s">
        <v>600</v>
      </c>
      <c r="D444" s="732" t="s">
        <v>601</v>
      </c>
      <c r="E444" s="733">
        <v>50113001</v>
      </c>
      <c r="F444" s="732" t="s">
        <v>606</v>
      </c>
      <c r="G444" s="731" t="s">
        <v>607</v>
      </c>
      <c r="H444" s="731">
        <v>191830</v>
      </c>
      <c r="I444" s="731">
        <v>91830</v>
      </c>
      <c r="J444" s="731" t="s">
        <v>1042</v>
      </c>
      <c r="K444" s="731" t="s">
        <v>1043</v>
      </c>
      <c r="L444" s="734">
        <v>609.45499999999993</v>
      </c>
      <c r="M444" s="734">
        <v>2</v>
      </c>
      <c r="N444" s="735">
        <v>1218.9099999999999</v>
      </c>
    </row>
    <row r="445" spans="1:14" ht="14.45" customHeight="1" x14ac:dyDescent="0.2">
      <c r="A445" s="729" t="s">
        <v>576</v>
      </c>
      <c r="B445" s="730" t="s">
        <v>577</v>
      </c>
      <c r="C445" s="731" t="s">
        <v>600</v>
      </c>
      <c r="D445" s="732" t="s">
        <v>601</v>
      </c>
      <c r="E445" s="733">
        <v>50113001</v>
      </c>
      <c r="F445" s="732" t="s">
        <v>606</v>
      </c>
      <c r="G445" s="731" t="s">
        <v>607</v>
      </c>
      <c r="H445" s="731">
        <v>109139</v>
      </c>
      <c r="I445" s="731">
        <v>176129</v>
      </c>
      <c r="J445" s="731" t="s">
        <v>677</v>
      </c>
      <c r="K445" s="731" t="s">
        <v>678</v>
      </c>
      <c r="L445" s="734">
        <v>639.1400000000001</v>
      </c>
      <c r="M445" s="734">
        <v>2</v>
      </c>
      <c r="N445" s="735">
        <v>1278.2800000000002</v>
      </c>
    </row>
    <row r="446" spans="1:14" ht="14.45" customHeight="1" x14ac:dyDescent="0.2">
      <c r="A446" s="729" t="s">
        <v>576</v>
      </c>
      <c r="B446" s="730" t="s">
        <v>577</v>
      </c>
      <c r="C446" s="731" t="s">
        <v>600</v>
      </c>
      <c r="D446" s="732" t="s">
        <v>601</v>
      </c>
      <c r="E446" s="733">
        <v>50113001</v>
      </c>
      <c r="F446" s="732" t="s">
        <v>606</v>
      </c>
      <c r="G446" s="731" t="s">
        <v>607</v>
      </c>
      <c r="H446" s="731">
        <v>500981</v>
      </c>
      <c r="I446" s="731">
        <v>0</v>
      </c>
      <c r="J446" s="731" t="s">
        <v>1198</v>
      </c>
      <c r="K446" s="731" t="s">
        <v>329</v>
      </c>
      <c r="L446" s="734">
        <v>247.86340974406659</v>
      </c>
      <c r="M446" s="734">
        <v>64</v>
      </c>
      <c r="N446" s="735">
        <v>15863.258223620262</v>
      </c>
    </row>
    <row r="447" spans="1:14" ht="14.45" customHeight="1" x14ac:dyDescent="0.2">
      <c r="A447" s="729" t="s">
        <v>576</v>
      </c>
      <c r="B447" s="730" t="s">
        <v>577</v>
      </c>
      <c r="C447" s="731" t="s">
        <v>600</v>
      </c>
      <c r="D447" s="732" t="s">
        <v>601</v>
      </c>
      <c r="E447" s="733">
        <v>50113001</v>
      </c>
      <c r="F447" s="732" t="s">
        <v>606</v>
      </c>
      <c r="G447" s="731" t="s">
        <v>607</v>
      </c>
      <c r="H447" s="731">
        <v>500038</v>
      </c>
      <c r="I447" s="731">
        <v>0</v>
      </c>
      <c r="J447" s="731" t="s">
        <v>1199</v>
      </c>
      <c r="K447" s="731" t="s">
        <v>1200</v>
      </c>
      <c r="L447" s="734">
        <v>2798.600865520049</v>
      </c>
      <c r="M447" s="734">
        <v>1</v>
      </c>
      <c r="N447" s="735">
        <v>2798.600865520049</v>
      </c>
    </row>
    <row r="448" spans="1:14" ht="14.45" customHeight="1" x14ac:dyDescent="0.2">
      <c r="A448" s="729" t="s">
        <v>576</v>
      </c>
      <c r="B448" s="730" t="s">
        <v>577</v>
      </c>
      <c r="C448" s="731" t="s">
        <v>600</v>
      </c>
      <c r="D448" s="732" t="s">
        <v>601</v>
      </c>
      <c r="E448" s="733">
        <v>50113001</v>
      </c>
      <c r="F448" s="732" t="s">
        <v>606</v>
      </c>
      <c r="G448" s="731" t="s">
        <v>607</v>
      </c>
      <c r="H448" s="731">
        <v>501065</v>
      </c>
      <c r="I448" s="731">
        <v>0</v>
      </c>
      <c r="J448" s="731" t="s">
        <v>1201</v>
      </c>
      <c r="K448" s="731" t="s">
        <v>329</v>
      </c>
      <c r="L448" s="734">
        <v>1002.97</v>
      </c>
      <c r="M448" s="734">
        <v>1</v>
      </c>
      <c r="N448" s="735">
        <v>1002.97</v>
      </c>
    </row>
    <row r="449" spans="1:14" ht="14.45" customHeight="1" x14ac:dyDescent="0.2">
      <c r="A449" s="729" t="s">
        <v>576</v>
      </c>
      <c r="B449" s="730" t="s">
        <v>577</v>
      </c>
      <c r="C449" s="731" t="s">
        <v>600</v>
      </c>
      <c r="D449" s="732" t="s">
        <v>601</v>
      </c>
      <c r="E449" s="733">
        <v>50113001</v>
      </c>
      <c r="F449" s="732" t="s">
        <v>606</v>
      </c>
      <c r="G449" s="731" t="s">
        <v>607</v>
      </c>
      <c r="H449" s="731">
        <v>207820</v>
      </c>
      <c r="I449" s="731">
        <v>207820</v>
      </c>
      <c r="J449" s="731" t="s">
        <v>762</v>
      </c>
      <c r="K449" s="731" t="s">
        <v>763</v>
      </c>
      <c r="L449" s="734">
        <v>33.670000000000009</v>
      </c>
      <c r="M449" s="734">
        <v>1</v>
      </c>
      <c r="N449" s="735">
        <v>33.670000000000009</v>
      </c>
    </row>
    <row r="450" spans="1:14" ht="14.45" customHeight="1" thickBot="1" x14ac:dyDescent="0.25">
      <c r="A450" s="736" t="s">
        <v>576</v>
      </c>
      <c r="B450" s="737" t="s">
        <v>577</v>
      </c>
      <c r="C450" s="738" t="s">
        <v>600</v>
      </c>
      <c r="D450" s="739" t="s">
        <v>601</v>
      </c>
      <c r="E450" s="740">
        <v>50113001</v>
      </c>
      <c r="F450" s="739" t="s">
        <v>606</v>
      </c>
      <c r="G450" s="738" t="s">
        <v>607</v>
      </c>
      <c r="H450" s="738">
        <v>395080</v>
      </c>
      <c r="I450" s="738">
        <v>168089</v>
      </c>
      <c r="J450" s="738" t="s">
        <v>1194</v>
      </c>
      <c r="K450" s="738" t="s">
        <v>1195</v>
      </c>
      <c r="L450" s="741">
        <v>6981.1299742928895</v>
      </c>
      <c r="M450" s="741">
        <v>3</v>
      </c>
      <c r="N450" s="742">
        <v>20943.389922878669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FB43AD6-647C-412C-B2B8-A752B495D1B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1202</v>
      </c>
      <c r="B5" s="727">
        <v>1598.8899999999999</v>
      </c>
      <c r="C5" s="747">
        <v>4.9604180114692926E-2</v>
      </c>
      <c r="D5" s="727">
        <v>30634.079001868518</v>
      </c>
      <c r="E5" s="747">
        <v>0.95039581988530708</v>
      </c>
      <c r="F5" s="728">
        <v>32232.969001868518</v>
      </c>
    </row>
    <row r="6" spans="1:6" ht="14.45" customHeight="1" x14ac:dyDescent="0.2">
      <c r="A6" s="758" t="s">
        <v>1203</v>
      </c>
      <c r="B6" s="734">
        <v>1070.1800000000003</v>
      </c>
      <c r="C6" s="748">
        <v>0.15706890040762073</v>
      </c>
      <c r="D6" s="734">
        <v>5743.2629999999981</v>
      </c>
      <c r="E6" s="748">
        <v>0.84293109959237933</v>
      </c>
      <c r="F6" s="735">
        <v>6813.4429999999984</v>
      </c>
    </row>
    <row r="7" spans="1:6" ht="14.45" customHeight="1" x14ac:dyDescent="0.2">
      <c r="A7" s="758" t="s">
        <v>1204</v>
      </c>
      <c r="B7" s="734">
        <v>1433.38</v>
      </c>
      <c r="C7" s="748">
        <v>9.6471849903483065E-2</v>
      </c>
      <c r="D7" s="734">
        <v>13424.632999999998</v>
      </c>
      <c r="E7" s="748">
        <v>0.90352815009651688</v>
      </c>
      <c r="F7" s="735">
        <v>14858.012999999999</v>
      </c>
    </row>
    <row r="8" spans="1:6" ht="14.45" customHeight="1" thickBot="1" x14ac:dyDescent="0.25">
      <c r="A8" s="759" t="s">
        <v>1205</v>
      </c>
      <c r="B8" s="750"/>
      <c r="C8" s="751">
        <v>0</v>
      </c>
      <c r="D8" s="750">
        <v>121494.56</v>
      </c>
      <c r="E8" s="751">
        <v>1</v>
      </c>
      <c r="F8" s="752">
        <v>121494.56</v>
      </c>
    </row>
    <row r="9" spans="1:6" ht="14.45" customHeight="1" thickBot="1" x14ac:dyDescent="0.25">
      <c r="A9" s="753" t="s">
        <v>3</v>
      </c>
      <c r="B9" s="754">
        <v>4102.4500000000007</v>
      </c>
      <c r="C9" s="755">
        <v>2.3389245952342871E-2</v>
      </c>
      <c r="D9" s="754">
        <v>171296.5350018685</v>
      </c>
      <c r="E9" s="755">
        <v>0.97661075404765707</v>
      </c>
      <c r="F9" s="756">
        <v>175398.98500186851</v>
      </c>
    </row>
    <row r="10" spans="1:6" ht="14.45" customHeight="1" thickBot="1" x14ac:dyDescent="0.25"/>
    <row r="11" spans="1:6" ht="14.45" customHeight="1" x14ac:dyDescent="0.2">
      <c r="A11" s="757" t="s">
        <v>1206</v>
      </c>
      <c r="B11" s="727"/>
      <c r="C11" s="747">
        <v>0</v>
      </c>
      <c r="D11" s="727">
        <v>48.839999999999996</v>
      </c>
      <c r="E11" s="747">
        <v>1</v>
      </c>
      <c r="F11" s="728">
        <v>48.839999999999996</v>
      </c>
    </row>
    <row r="12" spans="1:6" ht="14.45" customHeight="1" x14ac:dyDescent="0.2">
      <c r="A12" s="758" t="s">
        <v>1207</v>
      </c>
      <c r="B12" s="734"/>
      <c r="C12" s="748">
        <v>0</v>
      </c>
      <c r="D12" s="734">
        <v>114.16</v>
      </c>
      <c r="E12" s="748">
        <v>1</v>
      </c>
      <c r="F12" s="735">
        <v>114.16</v>
      </c>
    </row>
    <row r="13" spans="1:6" ht="14.45" customHeight="1" x14ac:dyDescent="0.2">
      <c r="A13" s="758" t="s">
        <v>1208</v>
      </c>
      <c r="B13" s="734"/>
      <c r="C13" s="748">
        <v>0</v>
      </c>
      <c r="D13" s="734">
        <v>373.14999999999992</v>
      </c>
      <c r="E13" s="748">
        <v>1</v>
      </c>
      <c r="F13" s="735">
        <v>373.14999999999992</v>
      </c>
    </row>
    <row r="14" spans="1:6" ht="14.45" customHeight="1" x14ac:dyDescent="0.2">
      <c r="A14" s="758" t="s">
        <v>1209</v>
      </c>
      <c r="B14" s="734"/>
      <c r="C14" s="748">
        <v>0</v>
      </c>
      <c r="D14" s="734">
        <v>75.88</v>
      </c>
      <c r="E14" s="748">
        <v>1</v>
      </c>
      <c r="F14" s="735">
        <v>75.88</v>
      </c>
    </row>
    <row r="15" spans="1:6" ht="14.45" customHeight="1" x14ac:dyDescent="0.2">
      <c r="A15" s="758" t="s">
        <v>1210</v>
      </c>
      <c r="B15" s="734"/>
      <c r="C15" s="748">
        <v>0</v>
      </c>
      <c r="D15" s="734">
        <v>2841.52</v>
      </c>
      <c r="E15" s="748">
        <v>1</v>
      </c>
      <c r="F15" s="735">
        <v>2841.52</v>
      </c>
    </row>
    <row r="16" spans="1:6" ht="14.45" customHeight="1" x14ac:dyDescent="0.2">
      <c r="A16" s="758" t="s">
        <v>1211</v>
      </c>
      <c r="B16" s="734"/>
      <c r="C16" s="748">
        <v>0</v>
      </c>
      <c r="D16" s="734">
        <v>182.93999999999997</v>
      </c>
      <c r="E16" s="748">
        <v>1</v>
      </c>
      <c r="F16" s="735">
        <v>182.93999999999997</v>
      </c>
    </row>
    <row r="17" spans="1:6" ht="14.45" customHeight="1" x14ac:dyDescent="0.2">
      <c r="A17" s="758" t="s">
        <v>1212</v>
      </c>
      <c r="B17" s="734"/>
      <c r="C17" s="748">
        <v>0</v>
      </c>
      <c r="D17" s="734">
        <v>204.51000000000005</v>
      </c>
      <c r="E17" s="748">
        <v>1</v>
      </c>
      <c r="F17" s="735">
        <v>204.51000000000005</v>
      </c>
    </row>
    <row r="18" spans="1:6" ht="14.45" customHeight="1" x14ac:dyDescent="0.2">
      <c r="A18" s="758" t="s">
        <v>1213</v>
      </c>
      <c r="B18" s="734"/>
      <c r="C18" s="748">
        <v>0</v>
      </c>
      <c r="D18" s="734">
        <v>118.58</v>
      </c>
      <c r="E18" s="748">
        <v>1</v>
      </c>
      <c r="F18" s="735">
        <v>118.58</v>
      </c>
    </row>
    <row r="19" spans="1:6" ht="14.45" customHeight="1" x14ac:dyDescent="0.2">
      <c r="A19" s="758" t="s">
        <v>1214</v>
      </c>
      <c r="B19" s="734"/>
      <c r="C19" s="748">
        <v>0</v>
      </c>
      <c r="D19" s="734">
        <v>705.8599999999999</v>
      </c>
      <c r="E19" s="748">
        <v>1</v>
      </c>
      <c r="F19" s="735">
        <v>705.8599999999999</v>
      </c>
    </row>
    <row r="20" spans="1:6" ht="14.45" customHeight="1" x14ac:dyDescent="0.2">
      <c r="A20" s="758" t="s">
        <v>1215</v>
      </c>
      <c r="B20" s="734"/>
      <c r="C20" s="748">
        <v>0</v>
      </c>
      <c r="D20" s="734">
        <v>54.89</v>
      </c>
      <c r="E20" s="748">
        <v>1</v>
      </c>
      <c r="F20" s="735">
        <v>54.89</v>
      </c>
    </row>
    <row r="21" spans="1:6" ht="14.45" customHeight="1" x14ac:dyDescent="0.2">
      <c r="A21" s="758" t="s">
        <v>1216</v>
      </c>
      <c r="B21" s="734"/>
      <c r="C21" s="748">
        <v>0</v>
      </c>
      <c r="D21" s="734">
        <v>130.55000000000001</v>
      </c>
      <c r="E21" s="748">
        <v>1</v>
      </c>
      <c r="F21" s="735">
        <v>130.55000000000001</v>
      </c>
    </row>
    <row r="22" spans="1:6" ht="14.45" customHeight="1" x14ac:dyDescent="0.2">
      <c r="A22" s="758" t="s">
        <v>1217</v>
      </c>
      <c r="B22" s="734"/>
      <c r="C22" s="748">
        <v>0</v>
      </c>
      <c r="D22" s="734">
        <v>139.82</v>
      </c>
      <c r="E22" s="748">
        <v>1</v>
      </c>
      <c r="F22" s="735">
        <v>139.82</v>
      </c>
    </row>
    <row r="23" spans="1:6" ht="14.45" customHeight="1" x14ac:dyDescent="0.2">
      <c r="A23" s="758" t="s">
        <v>1218</v>
      </c>
      <c r="B23" s="734"/>
      <c r="C23" s="748">
        <v>0</v>
      </c>
      <c r="D23" s="734">
        <v>8.6199999999999974</v>
      </c>
      <c r="E23" s="748">
        <v>1</v>
      </c>
      <c r="F23" s="735">
        <v>8.6199999999999974</v>
      </c>
    </row>
    <row r="24" spans="1:6" ht="14.45" customHeight="1" x14ac:dyDescent="0.2">
      <c r="A24" s="758" t="s">
        <v>1219</v>
      </c>
      <c r="B24" s="734"/>
      <c r="C24" s="748">
        <v>0</v>
      </c>
      <c r="D24" s="734">
        <v>28.800000000000015</v>
      </c>
      <c r="E24" s="748">
        <v>1</v>
      </c>
      <c r="F24" s="735">
        <v>28.800000000000015</v>
      </c>
    </row>
    <row r="25" spans="1:6" ht="14.45" customHeight="1" x14ac:dyDescent="0.2">
      <c r="A25" s="758" t="s">
        <v>1220</v>
      </c>
      <c r="B25" s="734"/>
      <c r="C25" s="748">
        <v>0</v>
      </c>
      <c r="D25" s="734">
        <v>141.28</v>
      </c>
      <c r="E25" s="748">
        <v>1</v>
      </c>
      <c r="F25" s="735">
        <v>141.28</v>
      </c>
    </row>
    <row r="26" spans="1:6" ht="14.45" customHeight="1" x14ac:dyDescent="0.2">
      <c r="A26" s="758" t="s">
        <v>1221</v>
      </c>
      <c r="B26" s="734"/>
      <c r="C26" s="748">
        <v>0</v>
      </c>
      <c r="D26" s="734">
        <v>175.1000018685161</v>
      </c>
      <c r="E26" s="748">
        <v>1</v>
      </c>
      <c r="F26" s="735">
        <v>175.1000018685161</v>
      </c>
    </row>
    <row r="27" spans="1:6" ht="14.45" customHeight="1" x14ac:dyDescent="0.2">
      <c r="A27" s="758" t="s">
        <v>1222</v>
      </c>
      <c r="B27" s="734"/>
      <c r="C27" s="748">
        <v>0</v>
      </c>
      <c r="D27" s="734">
        <v>254.25</v>
      </c>
      <c r="E27" s="748">
        <v>1</v>
      </c>
      <c r="F27" s="735">
        <v>254.25</v>
      </c>
    </row>
    <row r="28" spans="1:6" ht="14.45" customHeight="1" x14ac:dyDescent="0.2">
      <c r="A28" s="758" t="s">
        <v>1223</v>
      </c>
      <c r="B28" s="734"/>
      <c r="C28" s="748">
        <v>0</v>
      </c>
      <c r="D28" s="734">
        <v>368.44</v>
      </c>
      <c r="E28" s="748">
        <v>1</v>
      </c>
      <c r="F28" s="735">
        <v>368.44</v>
      </c>
    </row>
    <row r="29" spans="1:6" ht="14.45" customHeight="1" x14ac:dyDescent="0.2">
      <c r="A29" s="758" t="s">
        <v>1224</v>
      </c>
      <c r="B29" s="734"/>
      <c r="C29" s="748">
        <v>0</v>
      </c>
      <c r="D29" s="734">
        <v>99.26</v>
      </c>
      <c r="E29" s="748">
        <v>1</v>
      </c>
      <c r="F29" s="735">
        <v>99.26</v>
      </c>
    </row>
    <row r="30" spans="1:6" ht="14.45" customHeight="1" x14ac:dyDescent="0.2">
      <c r="A30" s="758" t="s">
        <v>1225</v>
      </c>
      <c r="B30" s="734"/>
      <c r="C30" s="748">
        <v>0</v>
      </c>
      <c r="D30" s="734">
        <v>991.5999999999998</v>
      </c>
      <c r="E30" s="748">
        <v>1</v>
      </c>
      <c r="F30" s="735">
        <v>991.5999999999998</v>
      </c>
    </row>
    <row r="31" spans="1:6" ht="14.45" customHeight="1" x14ac:dyDescent="0.2">
      <c r="A31" s="758" t="s">
        <v>1226</v>
      </c>
      <c r="B31" s="734"/>
      <c r="C31" s="748">
        <v>0</v>
      </c>
      <c r="D31" s="734">
        <v>380.49</v>
      </c>
      <c r="E31" s="748">
        <v>1</v>
      </c>
      <c r="F31" s="735">
        <v>380.49</v>
      </c>
    </row>
    <row r="32" spans="1:6" ht="14.45" customHeight="1" x14ac:dyDescent="0.2">
      <c r="A32" s="758" t="s">
        <v>1227</v>
      </c>
      <c r="B32" s="734"/>
      <c r="C32" s="748">
        <v>0</v>
      </c>
      <c r="D32" s="734">
        <v>620.39499999999998</v>
      </c>
      <c r="E32" s="748">
        <v>1</v>
      </c>
      <c r="F32" s="735">
        <v>620.39499999999998</v>
      </c>
    </row>
    <row r="33" spans="1:6" ht="14.45" customHeight="1" x14ac:dyDescent="0.2">
      <c r="A33" s="758" t="s">
        <v>1228</v>
      </c>
      <c r="B33" s="734">
        <v>212.97</v>
      </c>
      <c r="C33" s="748">
        <v>1</v>
      </c>
      <c r="D33" s="734"/>
      <c r="E33" s="748">
        <v>0</v>
      </c>
      <c r="F33" s="735">
        <v>212.97</v>
      </c>
    </row>
    <row r="34" spans="1:6" ht="14.45" customHeight="1" x14ac:dyDescent="0.2">
      <c r="A34" s="758" t="s">
        <v>1229</v>
      </c>
      <c r="B34" s="734"/>
      <c r="C34" s="748">
        <v>0</v>
      </c>
      <c r="D34" s="734">
        <v>1428.8399999999997</v>
      </c>
      <c r="E34" s="748">
        <v>1</v>
      </c>
      <c r="F34" s="735">
        <v>1428.8399999999997</v>
      </c>
    </row>
    <row r="35" spans="1:6" ht="14.45" customHeight="1" x14ac:dyDescent="0.2">
      <c r="A35" s="758" t="s">
        <v>1230</v>
      </c>
      <c r="B35" s="734"/>
      <c r="C35" s="748">
        <v>0</v>
      </c>
      <c r="D35" s="734">
        <v>2403.8000000000002</v>
      </c>
      <c r="E35" s="748">
        <v>1</v>
      </c>
      <c r="F35" s="735">
        <v>2403.8000000000002</v>
      </c>
    </row>
    <row r="36" spans="1:6" ht="14.45" customHeight="1" x14ac:dyDescent="0.2">
      <c r="A36" s="758" t="s">
        <v>1231</v>
      </c>
      <c r="B36" s="734"/>
      <c r="C36" s="748">
        <v>0</v>
      </c>
      <c r="D36" s="734">
        <v>368.97999999999996</v>
      </c>
      <c r="E36" s="748">
        <v>1</v>
      </c>
      <c r="F36" s="735">
        <v>368.97999999999996</v>
      </c>
    </row>
    <row r="37" spans="1:6" ht="14.45" customHeight="1" x14ac:dyDescent="0.2">
      <c r="A37" s="758" t="s">
        <v>1232</v>
      </c>
      <c r="B37" s="734"/>
      <c r="C37" s="748">
        <v>0</v>
      </c>
      <c r="D37" s="734">
        <v>3110.4500000000007</v>
      </c>
      <c r="E37" s="748">
        <v>1</v>
      </c>
      <c r="F37" s="735">
        <v>3110.4500000000007</v>
      </c>
    </row>
    <row r="38" spans="1:6" ht="14.45" customHeight="1" x14ac:dyDescent="0.2">
      <c r="A38" s="758" t="s">
        <v>1233</v>
      </c>
      <c r="B38" s="734"/>
      <c r="C38" s="748">
        <v>0</v>
      </c>
      <c r="D38" s="734">
        <v>1942.0000000000005</v>
      </c>
      <c r="E38" s="748">
        <v>1</v>
      </c>
      <c r="F38" s="735">
        <v>1942.0000000000005</v>
      </c>
    </row>
    <row r="39" spans="1:6" ht="14.45" customHeight="1" x14ac:dyDescent="0.2">
      <c r="A39" s="758" t="s">
        <v>1234</v>
      </c>
      <c r="B39" s="734">
        <v>1945.0300000000002</v>
      </c>
      <c r="C39" s="748">
        <v>1.4232186827022767E-2</v>
      </c>
      <c r="D39" s="734">
        <v>134719.14000000001</v>
      </c>
      <c r="E39" s="748">
        <v>0.98576781317297724</v>
      </c>
      <c r="F39" s="735">
        <v>136664.17000000001</v>
      </c>
    </row>
    <row r="40" spans="1:6" ht="14.45" customHeight="1" x14ac:dyDescent="0.2">
      <c r="A40" s="758" t="s">
        <v>1235</v>
      </c>
      <c r="B40" s="734">
        <v>470.09000000000003</v>
      </c>
      <c r="C40" s="748">
        <v>1</v>
      </c>
      <c r="D40" s="734"/>
      <c r="E40" s="748">
        <v>0</v>
      </c>
      <c r="F40" s="735">
        <v>470.09000000000003</v>
      </c>
    </row>
    <row r="41" spans="1:6" ht="14.45" customHeight="1" x14ac:dyDescent="0.2">
      <c r="A41" s="758" t="s">
        <v>1236</v>
      </c>
      <c r="B41" s="734"/>
      <c r="C41" s="748">
        <v>0</v>
      </c>
      <c r="D41" s="734">
        <v>61.95</v>
      </c>
      <c r="E41" s="748">
        <v>1</v>
      </c>
      <c r="F41" s="735">
        <v>61.95</v>
      </c>
    </row>
    <row r="42" spans="1:6" ht="14.45" customHeight="1" x14ac:dyDescent="0.2">
      <c r="A42" s="758" t="s">
        <v>1237</v>
      </c>
      <c r="B42" s="734">
        <v>151.48000000000002</v>
      </c>
      <c r="C42" s="748">
        <v>7.0022650580132212E-2</v>
      </c>
      <c r="D42" s="734">
        <v>2011.8200000000002</v>
      </c>
      <c r="E42" s="748">
        <v>0.92997734941986776</v>
      </c>
      <c r="F42" s="735">
        <v>2163.3000000000002</v>
      </c>
    </row>
    <row r="43" spans="1:6" ht="14.45" customHeight="1" x14ac:dyDescent="0.2">
      <c r="A43" s="758" t="s">
        <v>1238</v>
      </c>
      <c r="B43" s="734">
        <v>119.07999999999998</v>
      </c>
      <c r="C43" s="748">
        <v>1</v>
      </c>
      <c r="D43" s="734"/>
      <c r="E43" s="748">
        <v>0</v>
      </c>
      <c r="F43" s="735">
        <v>119.07999999999998</v>
      </c>
    </row>
    <row r="44" spans="1:6" ht="14.45" customHeight="1" x14ac:dyDescent="0.2">
      <c r="A44" s="758" t="s">
        <v>1239</v>
      </c>
      <c r="B44" s="734">
        <v>325.93</v>
      </c>
      <c r="C44" s="748">
        <v>0.53429395757516152</v>
      </c>
      <c r="D44" s="734">
        <v>284.08999999999997</v>
      </c>
      <c r="E44" s="748">
        <v>0.46570604242483848</v>
      </c>
      <c r="F44" s="735">
        <v>610.02</v>
      </c>
    </row>
    <row r="45" spans="1:6" ht="14.45" customHeight="1" x14ac:dyDescent="0.2">
      <c r="A45" s="758" t="s">
        <v>1240</v>
      </c>
      <c r="B45" s="734"/>
      <c r="C45" s="748">
        <v>0</v>
      </c>
      <c r="D45" s="734">
        <v>727.84</v>
      </c>
      <c r="E45" s="748">
        <v>1</v>
      </c>
      <c r="F45" s="735">
        <v>727.84</v>
      </c>
    </row>
    <row r="46" spans="1:6" ht="14.45" customHeight="1" x14ac:dyDescent="0.2">
      <c r="A46" s="758" t="s">
        <v>1241</v>
      </c>
      <c r="B46" s="734">
        <v>294.45000000000005</v>
      </c>
      <c r="C46" s="748">
        <v>1</v>
      </c>
      <c r="D46" s="734"/>
      <c r="E46" s="748">
        <v>0</v>
      </c>
      <c r="F46" s="735">
        <v>294.45000000000005</v>
      </c>
    </row>
    <row r="47" spans="1:6" ht="14.45" customHeight="1" x14ac:dyDescent="0.2">
      <c r="A47" s="758" t="s">
        <v>1242</v>
      </c>
      <c r="B47" s="734"/>
      <c r="C47" s="748">
        <v>0</v>
      </c>
      <c r="D47" s="734">
        <v>2656.6299999999997</v>
      </c>
      <c r="E47" s="748">
        <v>1</v>
      </c>
      <c r="F47" s="735">
        <v>2656.6299999999997</v>
      </c>
    </row>
    <row r="48" spans="1:6" ht="14.45" customHeight="1" x14ac:dyDescent="0.2">
      <c r="A48" s="758" t="s">
        <v>1243</v>
      </c>
      <c r="B48" s="734"/>
      <c r="C48" s="748">
        <v>0</v>
      </c>
      <c r="D48" s="734">
        <v>3526.73</v>
      </c>
      <c r="E48" s="748">
        <v>1</v>
      </c>
      <c r="F48" s="735">
        <v>3526.73</v>
      </c>
    </row>
    <row r="49" spans="1:6" ht="14.45" customHeight="1" x14ac:dyDescent="0.2">
      <c r="A49" s="758" t="s">
        <v>1244</v>
      </c>
      <c r="B49" s="734">
        <v>462.45000000000005</v>
      </c>
      <c r="C49" s="748">
        <v>1</v>
      </c>
      <c r="D49" s="734"/>
      <c r="E49" s="748">
        <v>0</v>
      </c>
      <c r="F49" s="735">
        <v>462.45000000000005</v>
      </c>
    </row>
    <row r="50" spans="1:6" ht="14.45" customHeight="1" x14ac:dyDescent="0.2">
      <c r="A50" s="758" t="s">
        <v>1245</v>
      </c>
      <c r="B50" s="734">
        <v>120.97</v>
      </c>
      <c r="C50" s="748">
        <v>0.14640138450180928</v>
      </c>
      <c r="D50" s="734">
        <v>705.31999999999994</v>
      </c>
      <c r="E50" s="748">
        <v>0.85359861549819072</v>
      </c>
      <c r="F50" s="735">
        <v>826.29</v>
      </c>
    </row>
    <row r="51" spans="1:6" ht="14.45" customHeight="1" x14ac:dyDescent="0.2">
      <c r="A51" s="758" t="s">
        <v>1246</v>
      </c>
      <c r="B51" s="734"/>
      <c r="C51" s="748">
        <v>0</v>
      </c>
      <c r="D51" s="734">
        <v>280.14</v>
      </c>
      <c r="E51" s="748">
        <v>1</v>
      </c>
      <c r="F51" s="735">
        <v>280.14</v>
      </c>
    </row>
    <row r="52" spans="1:6" ht="14.45" customHeight="1" x14ac:dyDescent="0.2">
      <c r="A52" s="758" t="s">
        <v>1247</v>
      </c>
      <c r="B52" s="734"/>
      <c r="C52" s="748">
        <v>0</v>
      </c>
      <c r="D52" s="734">
        <v>134.78000000000003</v>
      </c>
      <c r="E52" s="748">
        <v>1</v>
      </c>
      <c r="F52" s="735">
        <v>134.78000000000003</v>
      </c>
    </row>
    <row r="53" spans="1:6" ht="14.45" customHeight="1" x14ac:dyDescent="0.2">
      <c r="A53" s="758" t="s">
        <v>1248</v>
      </c>
      <c r="B53" s="734"/>
      <c r="C53" s="748">
        <v>0</v>
      </c>
      <c r="D53" s="734">
        <v>131.13999999999996</v>
      </c>
      <c r="E53" s="748">
        <v>1</v>
      </c>
      <c r="F53" s="735">
        <v>131.13999999999996</v>
      </c>
    </row>
    <row r="54" spans="1:6" ht="14.45" customHeight="1" x14ac:dyDescent="0.2">
      <c r="A54" s="758" t="s">
        <v>1249</v>
      </c>
      <c r="B54" s="734"/>
      <c r="C54" s="748">
        <v>0</v>
      </c>
      <c r="D54" s="734">
        <v>3716.5999999999995</v>
      </c>
      <c r="E54" s="748">
        <v>1</v>
      </c>
      <c r="F54" s="735">
        <v>3716.5999999999995</v>
      </c>
    </row>
    <row r="55" spans="1:6" ht="14.45" customHeight="1" x14ac:dyDescent="0.2">
      <c r="A55" s="758" t="s">
        <v>1250</v>
      </c>
      <c r="B55" s="734"/>
      <c r="C55" s="748">
        <v>0</v>
      </c>
      <c r="D55" s="734">
        <v>361</v>
      </c>
      <c r="E55" s="748">
        <v>1</v>
      </c>
      <c r="F55" s="735">
        <v>361</v>
      </c>
    </row>
    <row r="56" spans="1:6" ht="14.45" customHeight="1" x14ac:dyDescent="0.2">
      <c r="A56" s="758" t="s">
        <v>1251</v>
      </c>
      <c r="B56" s="734"/>
      <c r="C56" s="748">
        <v>0</v>
      </c>
      <c r="D56" s="734">
        <v>493.79</v>
      </c>
      <c r="E56" s="748">
        <v>1</v>
      </c>
      <c r="F56" s="735">
        <v>493.79</v>
      </c>
    </row>
    <row r="57" spans="1:6" ht="14.45" customHeight="1" x14ac:dyDescent="0.2">
      <c r="A57" s="758" t="s">
        <v>1252</v>
      </c>
      <c r="B57" s="734"/>
      <c r="C57" s="748">
        <v>0</v>
      </c>
      <c r="D57" s="734">
        <v>735.83999999999992</v>
      </c>
      <c r="E57" s="748">
        <v>1</v>
      </c>
      <c r="F57" s="735">
        <v>735.83999999999992</v>
      </c>
    </row>
    <row r="58" spans="1:6" ht="14.45" customHeight="1" x14ac:dyDescent="0.2">
      <c r="A58" s="758" t="s">
        <v>1253</v>
      </c>
      <c r="B58" s="734"/>
      <c r="C58" s="748">
        <v>0</v>
      </c>
      <c r="D58" s="734">
        <v>223.94000000000005</v>
      </c>
      <c r="E58" s="748">
        <v>1</v>
      </c>
      <c r="F58" s="735">
        <v>223.94000000000005</v>
      </c>
    </row>
    <row r="59" spans="1:6" ht="14.45" customHeight="1" x14ac:dyDescent="0.2">
      <c r="A59" s="758" t="s">
        <v>1254</v>
      </c>
      <c r="B59" s="734"/>
      <c r="C59" s="748">
        <v>0</v>
      </c>
      <c r="D59" s="734">
        <v>1050.4000000000001</v>
      </c>
      <c r="E59" s="748">
        <v>1</v>
      </c>
      <c r="F59" s="735">
        <v>1050.4000000000001</v>
      </c>
    </row>
    <row r="60" spans="1:6" ht="14.45" customHeight="1" x14ac:dyDescent="0.2">
      <c r="A60" s="758" t="s">
        <v>1255</v>
      </c>
      <c r="B60" s="734"/>
      <c r="C60" s="748">
        <v>0</v>
      </c>
      <c r="D60" s="734">
        <v>670.66000000000008</v>
      </c>
      <c r="E60" s="748">
        <v>1</v>
      </c>
      <c r="F60" s="735">
        <v>670.66000000000008</v>
      </c>
    </row>
    <row r="61" spans="1:6" ht="14.45" customHeight="1" x14ac:dyDescent="0.2">
      <c r="A61" s="758" t="s">
        <v>1256</v>
      </c>
      <c r="B61" s="734"/>
      <c r="C61" s="748">
        <v>0</v>
      </c>
      <c r="D61" s="734">
        <v>500.71</v>
      </c>
      <c r="E61" s="748">
        <v>1</v>
      </c>
      <c r="F61" s="735">
        <v>500.71</v>
      </c>
    </row>
    <row r="62" spans="1:6" ht="14.45" customHeight="1" thickBot="1" x14ac:dyDescent="0.25">
      <c r="A62" s="759" t="s">
        <v>1257</v>
      </c>
      <c r="B62" s="750"/>
      <c r="C62" s="751">
        <v>0</v>
      </c>
      <c r="D62" s="750">
        <v>991.01</v>
      </c>
      <c r="E62" s="751">
        <v>1</v>
      </c>
      <c r="F62" s="752">
        <v>991.01</v>
      </c>
    </row>
    <row r="63" spans="1:6" ht="14.45" customHeight="1" thickBot="1" x14ac:dyDescent="0.25">
      <c r="A63" s="753" t="s">
        <v>3</v>
      </c>
      <c r="B63" s="754">
        <v>4102.45</v>
      </c>
      <c r="C63" s="755">
        <v>2.3389245952342853E-2</v>
      </c>
      <c r="D63" s="754">
        <v>171296.53500186861</v>
      </c>
      <c r="E63" s="755">
        <v>0.97661075404765729</v>
      </c>
      <c r="F63" s="756">
        <v>175398.9850018686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F1D8401-A43F-42F3-830B-668154AFD59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1512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38</v>
      </c>
      <c r="G3" s="47">
        <f>SUBTOTAL(9,G6:G1048576)</f>
        <v>4102.45</v>
      </c>
      <c r="H3" s="48">
        <f>IF(M3=0,0,G3/M3)</f>
        <v>2.338924595234286E-2</v>
      </c>
      <c r="I3" s="47">
        <f>SUBTOTAL(9,I6:I1048576)</f>
        <v>276</v>
      </c>
      <c r="J3" s="47">
        <f>SUBTOTAL(9,J6:J1048576)</f>
        <v>171296.5350018685</v>
      </c>
      <c r="K3" s="48">
        <f>IF(M3=0,0,J3/M3)</f>
        <v>0.97661075404765696</v>
      </c>
      <c r="L3" s="47">
        <f>SUBTOTAL(9,L6:L1048576)</f>
        <v>314</v>
      </c>
      <c r="M3" s="49">
        <f>SUBTOTAL(9,M6:M1048576)</f>
        <v>175398.98500186854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586</v>
      </c>
      <c r="B6" s="723" t="s">
        <v>1258</v>
      </c>
      <c r="C6" s="723" t="s">
        <v>1259</v>
      </c>
      <c r="D6" s="723" t="s">
        <v>699</v>
      </c>
      <c r="E6" s="723" t="s">
        <v>700</v>
      </c>
      <c r="F6" s="727"/>
      <c r="G6" s="727"/>
      <c r="H6" s="747">
        <v>0</v>
      </c>
      <c r="I6" s="727">
        <v>1</v>
      </c>
      <c r="J6" s="727">
        <v>123.16999999999997</v>
      </c>
      <c r="K6" s="747">
        <v>1</v>
      </c>
      <c r="L6" s="727">
        <v>1</v>
      </c>
      <c r="M6" s="728">
        <v>123.16999999999997</v>
      </c>
    </row>
    <row r="7" spans="1:13" ht="14.45" customHeight="1" x14ac:dyDescent="0.2">
      <c r="A7" s="729" t="s">
        <v>586</v>
      </c>
      <c r="B7" s="730" t="s">
        <v>1260</v>
      </c>
      <c r="C7" s="730" t="s">
        <v>1261</v>
      </c>
      <c r="D7" s="730" t="s">
        <v>1262</v>
      </c>
      <c r="E7" s="730" t="s">
        <v>1263</v>
      </c>
      <c r="F7" s="734"/>
      <c r="G7" s="734"/>
      <c r="H7" s="748">
        <v>0</v>
      </c>
      <c r="I7" s="734">
        <v>1</v>
      </c>
      <c r="J7" s="734">
        <v>70.389999999999986</v>
      </c>
      <c r="K7" s="748">
        <v>1</v>
      </c>
      <c r="L7" s="734">
        <v>1</v>
      </c>
      <c r="M7" s="735">
        <v>70.389999999999986</v>
      </c>
    </row>
    <row r="8" spans="1:13" ht="14.45" customHeight="1" x14ac:dyDescent="0.2">
      <c r="A8" s="729" t="s">
        <v>586</v>
      </c>
      <c r="B8" s="730" t="s">
        <v>1264</v>
      </c>
      <c r="C8" s="730" t="s">
        <v>1265</v>
      </c>
      <c r="D8" s="730" t="s">
        <v>664</v>
      </c>
      <c r="E8" s="730" t="s">
        <v>1266</v>
      </c>
      <c r="F8" s="734"/>
      <c r="G8" s="734"/>
      <c r="H8" s="748">
        <v>0</v>
      </c>
      <c r="I8" s="734">
        <v>1</v>
      </c>
      <c r="J8" s="734">
        <v>290.62</v>
      </c>
      <c r="K8" s="748">
        <v>1</v>
      </c>
      <c r="L8" s="734">
        <v>1</v>
      </c>
      <c r="M8" s="735">
        <v>290.62</v>
      </c>
    </row>
    <row r="9" spans="1:13" ht="14.45" customHeight="1" x14ac:dyDescent="0.2">
      <c r="A9" s="729" t="s">
        <v>586</v>
      </c>
      <c r="B9" s="730" t="s">
        <v>1264</v>
      </c>
      <c r="C9" s="730" t="s">
        <v>1267</v>
      </c>
      <c r="D9" s="730" t="s">
        <v>664</v>
      </c>
      <c r="E9" s="730" t="s">
        <v>1268</v>
      </c>
      <c r="F9" s="734"/>
      <c r="G9" s="734"/>
      <c r="H9" s="748">
        <v>0</v>
      </c>
      <c r="I9" s="734">
        <v>1</v>
      </c>
      <c r="J9" s="734">
        <v>624.25</v>
      </c>
      <c r="K9" s="748">
        <v>1</v>
      </c>
      <c r="L9" s="734">
        <v>1</v>
      </c>
      <c r="M9" s="735">
        <v>624.25</v>
      </c>
    </row>
    <row r="10" spans="1:13" ht="14.45" customHeight="1" x14ac:dyDescent="0.2">
      <c r="A10" s="729" t="s">
        <v>586</v>
      </c>
      <c r="B10" s="730" t="s">
        <v>1269</v>
      </c>
      <c r="C10" s="730" t="s">
        <v>1270</v>
      </c>
      <c r="D10" s="730" t="s">
        <v>679</v>
      </c>
      <c r="E10" s="730" t="s">
        <v>1271</v>
      </c>
      <c r="F10" s="734"/>
      <c r="G10" s="734"/>
      <c r="H10" s="748">
        <v>0</v>
      </c>
      <c r="I10" s="734">
        <v>2</v>
      </c>
      <c r="J10" s="734">
        <v>118.58</v>
      </c>
      <c r="K10" s="748">
        <v>1</v>
      </c>
      <c r="L10" s="734">
        <v>2</v>
      </c>
      <c r="M10" s="735">
        <v>118.58</v>
      </c>
    </row>
    <row r="11" spans="1:13" ht="14.45" customHeight="1" x14ac:dyDescent="0.2">
      <c r="A11" s="729" t="s">
        <v>586</v>
      </c>
      <c r="B11" s="730" t="s">
        <v>1272</v>
      </c>
      <c r="C11" s="730" t="s">
        <v>1273</v>
      </c>
      <c r="D11" s="730" t="s">
        <v>1006</v>
      </c>
      <c r="E11" s="730" t="s">
        <v>627</v>
      </c>
      <c r="F11" s="734"/>
      <c r="G11" s="734"/>
      <c r="H11" s="748">
        <v>0</v>
      </c>
      <c r="I11" s="734">
        <v>1</v>
      </c>
      <c r="J11" s="734">
        <v>26.11</v>
      </c>
      <c r="K11" s="748">
        <v>1</v>
      </c>
      <c r="L11" s="734">
        <v>1</v>
      </c>
      <c r="M11" s="735">
        <v>26.11</v>
      </c>
    </row>
    <row r="12" spans="1:13" ht="14.45" customHeight="1" x14ac:dyDescent="0.2">
      <c r="A12" s="729" t="s">
        <v>586</v>
      </c>
      <c r="B12" s="730" t="s">
        <v>1274</v>
      </c>
      <c r="C12" s="730" t="s">
        <v>1275</v>
      </c>
      <c r="D12" s="730" t="s">
        <v>1276</v>
      </c>
      <c r="E12" s="730" t="s">
        <v>1277</v>
      </c>
      <c r="F12" s="734"/>
      <c r="G12" s="734"/>
      <c r="H12" s="748">
        <v>0</v>
      </c>
      <c r="I12" s="734">
        <v>1</v>
      </c>
      <c r="J12" s="734">
        <v>254.25</v>
      </c>
      <c r="K12" s="748">
        <v>1</v>
      </c>
      <c r="L12" s="734">
        <v>1</v>
      </c>
      <c r="M12" s="735">
        <v>254.25</v>
      </c>
    </row>
    <row r="13" spans="1:13" ht="14.45" customHeight="1" x14ac:dyDescent="0.2">
      <c r="A13" s="729" t="s">
        <v>586</v>
      </c>
      <c r="B13" s="730" t="s">
        <v>1278</v>
      </c>
      <c r="C13" s="730" t="s">
        <v>1279</v>
      </c>
      <c r="D13" s="730" t="s">
        <v>1280</v>
      </c>
      <c r="E13" s="730" t="s">
        <v>1281</v>
      </c>
      <c r="F13" s="734"/>
      <c r="G13" s="734"/>
      <c r="H13" s="748">
        <v>0</v>
      </c>
      <c r="I13" s="734">
        <v>1</v>
      </c>
      <c r="J13" s="734">
        <v>45.01</v>
      </c>
      <c r="K13" s="748">
        <v>1</v>
      </c>
      <c r="L13" s="734">
        <v>1</v>
      </c>
      <c r="M13" s="735">
        <v>45.01</v>
      </c>
    </row>
    <row r="14" spans="1:13" ht="14.45" customHeight="1" x14ac:dyDescent="0.2">
      <c r="A14" s="729" t="s">
        <v>586</v>
      </c>
      <c r="B14" s="730" t="s">
        <v>1278</v>
      </c>
      <c r="C14" s="730" t="s">
        <v>1282</v>
      </c>
      <c r="D14" s="730" t="s">
        <v>1283</v>
      </c>
      <c r="E14" s="730" t="s">
        <v>1284</v>
      </c>
      <c r="F14" s="734"/>
      <c r="G14" s="734"/>
      <c r="H14" s="748">
        <v>0</v>
      </c>
      <c r="I14" s="734">
        <v>1</v>
      </c>
      <c r="J14" s="734">
        <v>94.160000000000025</v>
      </c>
      <c r="K14" s="748">
        <v>1</v>
      </c>
      <c r="L14" s="734">
        <v>1</v>
      </c>
      <c r="M14" s="735">
        <v>94.160000000000025</v>
      </c>
    </row>
    <row r="15" spans="1:13" ht="14.45" customHeight="1" x14ac:dyDescent="0.2">
      <c r="A15" s="729" t="s">
        <v>586</v>
      </c>
      <c r="B15" s="730" t="s">
        <v>1285</v>
      </c>
      <c r="C15" s="730" t="s">
        <v>1286</v>
      </c>
      <c r="D15" s="730" t="s">
        <v>1287</v>
      </c>
      <c r="E15" s="730" t="s">
        <v>1288</v>
      </c>
      <c r="F15" s="734"/>
      <c r="G15" s="734"/>
      <c r="H15" s="748">
        <v>0</v>
      </c>
      <c r="I15" s="734">
        <v>1</v>
      </c>
      <c r="J15" s="734">
        <v>110.19000000000004</v>
      </c>
      <c r="K15" s="748">
        <v>1</v>
      </c>
      <c r="L15" s="734">
        <v>1</v>
      </c>
      <c r="M15" s="735">
        <v>110.19000000000004</v>
      </c>
    </row>
    <row r="16" spans="1:13" ht="14.45" customHeight="1" x14ac:dyDescent="0.2">
      <c r="A16" s="729" t="s">
        <v>586</v>
      </c>
      <c r="B16" s="730" t="s">
        <v>1289</v>
      </c>
      <c r="C16" s="730" t="s">
        <v>1290</v>
      </c>
      <c r="D16" s="730" t="s">
        <v>1291</v>
      </c>
      <c r="E16" s="730" t="s">
        <v>1292</v>
      </c>
      <c r="F16" s="734"/>
      <c r="G16" s="734"/>
      <c r="H16" s="748">
        <v>0</v>
      </c>
      <c r="I16" s="734">
        <v>2</v>
      </c>
      <c r="J16" s="734">
        <v>99.26</v>
      </c>
      <c r="K16" s="748">
        <v>1</v>
      </c>
      <c r="L16" s="734">
        <v>2</v>
      </c>
      <c r="M16" s="735">
        <v>99.26</v>
      </c>
    </row>
    <row r="17" spans="1:13" ht="14.45" customHeight="1" x14ac:dyDescent="0.2">
      <c r="A17" s="729" t="s">
        <v>586</v>
      </c>
      <c r="B17" s="730" t="s">
        <v>1293</v>
      </c>
      <c r="C17" s="730" t="s">
        <v>1294</v>
      </c>
      <c r="D17" s="730" t="s">
        <v>691</v>
      </c>
      <c r="E17" s="730" t="s">
        <v>1295</v>
      </c>
      <c r="F17" s="734"/>
      <c r="G17" s="734"/>
      <c r="H17" s="748">
        <v>0</v>
      </c>
      <c r="I17" s="734">
        <v>1</v>
      </c>
      <c r="J17" s="734">
        <v>361</v>
      </c>
      <c r="K17" s="748">
        <v>1</v>
      </c>
      <c r="L17" s="734">
        <v>1</v>
      </c>
      <c r="M17" s="735">
        <v>361</v>
      </c>
    </row>
    <row r="18" spans="1:13" ht="14.45" customHeight="1" x14ac:dyDescent="0.2">
      <c r="A18" s="729" t="s">
        <v>586</v>
      </c>
      <c r="B18" s="730" t="s">
        <v>1296</v>
      </c>
      <c r="C18" s="730" t="s">
        <v>1297</v>
      </c>
      <c r="D18" s="730" t="s">
        <v>1298</v>
      </c>
      <c r="E18" s="730" t="s">
        <v>1299</v>
      </c>
      <c r="F18" s="734"/>
      <c r="G18" s="734"/>
      <c r="H18" s="748">
        <v>0</v>
      </c>
      <c r="I18" s="734">
        <v>1</v>
      </c>
      <c r="J18" s="734">
        <v>380.49</v>
      </c>
      <c r="K18" s="748">
        <v>1</v>
      </c>
      <c r="L18" s="734">
        <v>1</v>
      </c>
      <c r="M18" s="735">
        <v>380.49</v>
      </c>
    </row>
    <row r="19" spans="1:13" ht="14.45" customHeight="1" x14ac:dyDescent="0.2">
      <c r="A19" s="729" t="s">
        <v>586</v>
      </c>
      <c r="B19" s="730" t="s">
        <v>1300</v>
      </c>
      <c r="C19" s="730" t="s">
        <v>1301</v>
      </c>
      <c r="D19" s="730" t="s">
        <v>751</v>
      </c>
      <c r="E19" s="730" t="s">
        <v>752</v>
      </c>
      <c r="F19" s="734"/>
      <c r="G19" s="734"/>
      <c r="H19" s="748">
        <v>0</v>
      </c>
      <c r="I19" s="734">
        <v>3</v>
      </c>
      <c r="J19" s="734">
        <v>99.033000000000015</v>
      </c>
      <c r="K19" s="748">
        <v>1</v>
      </c>
      <c r="L19" s="734">
        <v>3</v>
      </c>
      <c r="M19" s="735">
        <v>99.033000000000015</v>
      </c>
    </row>
    <row r="20" spans="1:13" ht="14.45" customHeight="1" x14ac:dyDescent="0.2">
      <c r="A20" s="729" t="s">
        <v>586</v>
      </c>
      <c r="B20" s="730" t="s">
        <v>1300</v>
      </c>
      <c r="C20" s="730" t="s">
        <v>1302</v>
      </c>
      <c r="D20" s="730" t="s">
        <v>751</v>
      </c>
      <c r="E20" s="730" t="s">
        <v>1303</v>
      </c>
      <c r="F20" s="734"/>
      <c r="G20" s="734"/>
      <c r="H20" s="748">
        <v>0</v>
      </c>
      <c r="I20" s="734">
        <v>1</v>
      </c>
      <c r="J20" s="734">
        <v>41.88</v>
      </c>
      <c r="K20" s="748">
        <v>1</v>
      </c>
      <c r="L20" s="734">
        <v>1</v>
      </c>
      <c r="M20" s="735">
        <v>41.88</v>
      </c>
    </row>
    <row r="21" spans="1:13" ht="14.45" customHeight="1" x14ac:dyDescent="0.2">
      <c r="A21" s="729" t="s">
        <v>586</v>
      </c>
      <c r="B21" s="730" t="s">
        <v>1304</v>
      </c>
      <c r="C21" s="730" t="s">
        <v>1305</v>
      </c>
      <c r="D21" s="730" t="s">
        <v>1306</v>
      </c>
      <c r="E21" s="730" t="s">
        <v>1307</v>
      </c>
      <c r="F21" s="734"/>
      <c r="G21" s="734"/>
      <c r="H21" s="748">
        <v>0</v>
      </c>
      <c r="I21" s="734">
        <v>2</v>
      </c>
      <c r="J21" s="734">
        <v>476.28</v>
      </c>
      <c r="K21" s="748">
        <v>1</v>
      </c>
      <c r="L21" s="734">
        <v>2</v>
      </c>
      <c r="M21" s="735">
        <v>476.28</v>
      </c>
    </row>
    <row r="22" spans="1:13" ht="14.45" customHeight="1" x14ac:dyDescent="0.2">
      <c r="A22" s="729" t="s">
        <v>586</v>
      </c>
      <c r="B22" s="730" t="s">
        <v>1308</v>
      </c>
      <c r="C22" s="730" t="s">
        <v>1309</v>
      </c>
      <c r="D22" s="730" t="s">
        <v>709</v>
      </c>
      <c r="E22" s="730" t="s">
        <v>1310</v>
      </c>
      <c r="F22" s="734"/>
      <c r="G22" s="734"/>
      <c r="H22" s="748">
        <v>0</v>
      </c>
      <c r="I22" s="734">
        <v>2</v>
      </c>
      <c r="J22" s="734">
        <v>480.76</v>
      </c>
      <c r="K22" s="748">
        <v>1</v>
      </c>
      <c r="L22" s="734">
        <v>2</v>
      </c>
      <c r="M22" s="735">
        <v>480.76</v>
      </c>
    </row>
    <row r="23" spans="1:13" ht="14.45" customHeight="1" x14ac:dyDescent="0.2">
      <c r="A23" s="729" t="s">
        <v>586</v>
      </c>
      <c r="B23" s="730" t="s">
        <v>1311</v>
      </c>
      <c r="C23" s="730" t="s">
        <v>1312</v>
      </c>
      <c r="D23" s="730" t="s">
        <v>754</v>
      </c>
      <c r="E23" s="730" t="s">
        <v>1313</v>
      </c>
      <c r="F23" s="734">
        <v>11</v>
      </c>
      <c r="G23" s="734">
        <v>1251.49</v>
      </c>
      <c r="H23" s="748">
        <v>1</v>
      </c>
      <c r="I23" s="734"/>
      <c r="J23" s="734"/>
      <c r="K23" s="748">
        <v>0</v>
      </c>
      <c r="L23" s="734">
        <v>11</v>
      </c>
      <c r="M23" s="735">
        <v>1251.49</v>
      </c>
    </row>
    <row r="24" spans="1:13" ht="14.45" customHeight="1" x14ac:dyDescent="0.2">
      <c r="A24" s="729" t="s">
        <v>586</v>
      </c>
      <c r="B24" s="730" t="s">
        <v>1311</v>
      </c>
      <c r="C24" s="730" t="s">
        <v>1314</v>
      </c>
      <c r="D24" s="730" t="s">
        <v>754</v>
      </c>
      <c r="E24" s="730" t="s">
        <v>755</v>
      </c>
      <c r="F24" s="734">
        <v>1</v>
      </c>
      <c r="G24" s="734">
        <v>62.810000000000016</v>
      </c>
      <c r="H24" s="748">
        <v>1</v>
      </c>
      <c r="I24" s="734"/>
      <c r="J24" s="734"/>
      <c r="K24" s="748">
        <v>0</v>
      </c>
      <c r="L24" s="734">
        <v>1</v>
      </c>
      <c r="M24" s="735">
        <v>62.810000000000016</v>
      </c>
    </row>
    <row r="25" spans="1:13" ht="14.45" customHeight="1" x14ac:dyDescent="0.2">
      <c r="A25" s="729" t="s">
        <v>586</v>
      </c>
      <c r="B25" s="730" t="s">
        <v>1311</v>
      </c>
      <c r="C25" s="730" t="s">
        <v>1315</v>
      </c>
      <c r="D25" s="730" t="s">
        <v>754</v>
      </c>
      <c r="E25" s="730" t="s">
        <v>1316</v>
      </c>
      <c r="F25" s="734"/>
      <c r="G25" s="734"/>
      <c r="H25" s="748">
        <v>0</v>
      </c>
      <c r="I25" s="734">
        <v>3</v>
      </c>
      <c r="J25" s="734">
        <v>187.89000000000004</v>
      </c>
      <c r="K25" s="748">
        <v>1</v>
      </c>
      <c r="L25" s="734">
        <v>3</v>
      </c>
      <c r="M25" s="735">
        <v>187.89000000000004</v>
      </c>
    </row>
    <row r="26" spans="1:13" ht="14.45" customHeight="1" x14ac:dyDescent="0.2">
      <c r="A26" s="729" t="s">
        <v>586</v>
      </c>
      <c r="B26" s="730" t="s">
        <v>1311</v>
      </c>
      <c r="C26" s="730" t="s">
        <v>1317</v>
      </c>
      <c r="D26" s="730" t="s">
        <v>754</v>
      </c>
      <c r="E26" s="730" t="s">
        <v>1318</v>
      </c>
      <c r="F26" s="734"/>
      <c r="G26" s="734"/>
      <c r="H26" s="748">
        <v>0</v>
      </c>
      <c r="I26" s="734">
        <v>1</v>
      </c>
      <c r="J26" s="734">
        <v>142.75000000000003</v>
      </c>
      <c r="K26" s="748">
        <v>1</v>
      </c>
      <c r="L26" s="734">
        <v>1</v>
      </c>
      <c r="M26" s="735">
        <v>142.75000000000003</v>
      </c>
    </row>
    <row r="27" spans="1:13" ht="14.45" customHeight="1" x14ac:dyDescent="0.2">
      <c r="A27" s="729" t="s">
        <v>586</v>
      </c>
      <c r="B27" s="730" t="s">
        <v>1311</v>
      </c>
      <c r="C27" s="730" t="s">
        <v>1319</v>
      </c>
      <c r="D27" s="730" t="s">
        <v>1320</v>
      </c>
      <c r="E27" s="730" t="s">
        <v>1321</v>
      </c>
      <c r="F27" s="734"/>
      <c r="G27" s="734"/>
      <c r="H27" s="748">
        <v>0</v>
      </c>
      <c r="I27" s="734">
        <v>1</v>
      </c>
      <c r="J27" s="734">
        <v>2183.8500000000004</v>
      </c>
      <c r="K27" s="748">
        <v>1</v>
      </c>
      <c r="L27" s="734">
        <v>1</v>
      </c>
      <c r="M27" s="735">
        <v>2183.8500000000004</v>
      </c>
    </row>
    <row r="28" spans="1:13" ht="14.45" customHeight="1" x14ac:dyDescent="0.2">
      <c r="A28" s="729" t="s">
        <v>586</v>
      </c>
      <c r="B28" s="730" t="s">
        <v>1311</v>
      </c>
      <c r="C28" s="730" t="s">
        <v>1322</v>
      </c>
      <c r="D28" s="730" t="s">
        <v>1320</v>
      </c>
      <c r="E28" s="730" t="s">
        <v>1323</v>
      </c>
      <c r="F28" s="734"/>
      <c r="G28" s="734"/>
      <c r="H28" s="748">
        <v>0</v>
      </c>
      <c r="I28" s="734">
        <v>1</v>
      </c>
      <c r="J28" s="734">
        <v>2890.69</v>
      </c>
      <c r="K28" s="748">
        <v>1</v>
      </c>
      <c r="L28" s="734">
        <v>1</v>
      </c>
      <c r="M28" s="735">
        <v>2890.69</v>
      </c>
    </row>
    <row r="29" spans="1:13" ht="14.45" customHeight="1" x14ac:dyDescent="0.2">
      <c r="A29" s="729" t="s">
        <v>586</v>
      </c>
      <c r="B29" s="730" t="s">
        <v>1324</v>
      </c>
      <c r="C29" s="730" t="s">
        <v>1325</v>
      </c>
      <c r="D29" s="730" t="s">
        <v>1326</v>
      </c>
      <c r="E29" s="730" t="s">
        <v>1327</v>
      </c>
      <c r="F29" s="734"/>
      <c r="G29" s="734"/>
      <c r="H29" s="748">
        <v>0</v>
      </c>
      <c r="I29" s="734">
        <v>1</v>
      </c>
      <c r="J29" s="734">
        <v>251.45999999999998</v>
      </c>
      <c r="K29" s="748">
        <v>1</v>
      </c>
      <c r="L29" s="734">
        <v>1</v>
      </c>
      <c r="M29" s="735">
        <v>251.45999999999998</v>
      </c>
    </row>
    <row r="30" spans="1:13" ht="14.45" customHeight="1" x14ac:dyDescent="0.2">
      <c r="A30" s="729" t="s">
        <v>586</v>
      </c>
      <c r="B30" s="730" t="s">
        <v>1328</v>
      </c>
      <c r="C30" s="730" t="s">
        <v>1329</v>
      </c>
      <c r="D30" s="730" t="s">
        <v>1330</v>
      </c>
      <c r="E30" s="730" t="s">
        <v>1331</v>
      </c>
      <c r="F30" s="734">
        <v>2</v>
      </c>
      <c r="G30" s="734">
        <v>119.07999999999998</v>
      </c>
      <c r="H30" s="748">
        <v>1</v>
      </c>
      <c r="I30" s="734"/>
      <c r="J30" s="734"/>
      <c r="K30" s="748">
        <v>0</v>
      </c>
      <c r="L30" s="734">
        <v>2</v>
      </c>
      <c r="M30" s="735">
        <v>119.07999999999998</v>
      </c>
    </row>
    <row r="31" spans="1:13" ht="14.45" customHeight="1" x14ac:dyDescent="0.2">
      <c r="A31" s="729" t="s">
        <v>586</v>
      </c>
      <c r="B31" s="730" t="s">
        <v>1332</v>
      </c>
      <c r="C31" s="730" t="s">
        <v>1333</v>
      </c>
      <c r="D31" s="730" t="s">
        <v>1334</v>
      </c>
      <c r="E31" s="730" t="s">
        <v>1335</v>
      </c>
      <c r="F31" s="734"/>
      <c r="G31" s="734"/>
      <c r="H31" s="748">
        <v>0</v>
      </c>
      <c r="I31" s="734">
        <v>2</v>
      </c>
      <c r="J31" s="734">
        <v>2102.5799999999995</v>
      </c>
      <c r="K31" s="748">
        <v>1</v>
      </c>
      <c r="L31" s="734">
        <v>2</v>
      </c>
      <c r="M31" s="735">
        <v>2102.5799999999995</v>
      </c>
    </row>
    <row r="32" spans="1:13" ht="14.45" customHeight="1" x14ac:dyDescent="0.2">
      <c r="A32" s="729" t="s">
        <v>586</v>
      </c>
      <c r="B32" s="730" t="s">
        <v>1336</v>
      </c>
      <c r="C32" s="730" t="s">
        <v>1337</v>
      </c>
      <c r="D32" s="730" t="s">
        <v>1338</v>
      </c>
      <c r="E32" s="730" t="s">
        <v>1339</v>
      </c>
      <c r="F32" s="734"/>
      <c r="G32" s="734"/>
      <c r="H32" s="748">
        <v>0</v>
      </c>
      <c r="I32" s="734">
        <v>4</v>
      </c>
      <c r="J32" s="734">
        <v>36.639999999999993</v>
      </c>
      <c r="K32" s="748">
        <v>1</v>
      </c>
      <c r="L32" s="734">
        <v>4</v>
      </c>
      <c r="M32" s="735">
        <v>36.639999999999993</v>
      </c>
    </row>
    <row r="33" spans="1:13" ht="14.45" customHeight="1" x14ac:dyDescent="0.2">
      <c r="A33" s="729" t="s">
        <v>586</v>
      </c>
      <c r="B33" s="730" t="s">
        <v>1340</v>
      </c>
      <c r="C33" s="730" t="s">
        <v>1341</v>
      </c>
      <c r="D33" s="730" t="s">
        <v>835</v>
      </c>
      <c r="E33" s="730" t="s">
        <v>1342</v>
      </c>
      <c r="F33" s="734"/>
      <c r="G33" s="734"/>
      <c r="H33" s="748">
        <v>0</v>
      </c>
      <c r="I33" s="734">
        <v>1</v>
      </c>
      <c r="J33" s="734">
        <v>45.49</v>
      </c>
      <c r="K33" s="748">
        <v>1</v>
      </c>
      <c r="L33" s="734">
        <v>1</v>
      </c>
      <c r="M33" s="735">
        <v>45.49</v>
      </c>
    </row>
    <row r="34" spans="1:13" ht="14.45" customHeight="1" x14ac:dyDescent="0.2">
      <c r="A34" s="729" t="s">
        <v>586</v>
      </c>
      <c r="B34" s="730" t="s">
        <v>1343</v>
      </c>
      <c r="C34" s="730" t="s">
        <v>1344</v>
      </c>
      <c r="D34" s="730" t="s">
        <v>1345</v>
      </c>
      <c r="E34" s="730" t="s">
        <v>1346</v>
      </c>
      <c r="F34" s="734"/>
      <c r="G34" s="734"/>
      <c r="H34" s="748">
        <v>0</v>
      </c>
      <c r="I34" s="734">
        <v>2</v>
      </c>
      <c r="J34" s="734">
        <v>182.86</v>
      </c>
      <c r="K34" s="748">
        <v>1</v>
      </c>
      <c r="L34" s="734">
        <v>2</v>
      </c>
      <c r="M34" s="735">
        <v>182.86</v>
      </c>
    </row>
    <row r="35" spans="1:13" ht="14.45" customHeight="1" x14ac:dyDescent="0.2">
      <c r="A35" s="729" t="s">
        <v>586</v>
      </c>
      <c r="B35" s="730" t="s">
        <v>1343</v>
      </c>
      <c r="C35" s="730" t="s">
        <v>1347</v>
      </c>
      <c r="D35" s="730" t="s">
        <v>1345</v>
      </c>
      <c r="E35" s="730" t="s">
        <v>1348</v>
      </c>
      <c r="F35" s="734"/>
      <c r="G35" s="734"/>
      <c r="H35" s="748">
        <v>0</v>
      </c>
      <c r="I35" s="734">
        <v>1</v>
      </c>
      <c r="J35" s="734">
        <v>183.29</v>
      </c>
      <c r="K35" s="748">
        <v>1</v>
      </c>
      <c r="L35" s="734">
        <v>1</v>
      </c>
      <c r="M35" s="735">
        <v>183.29</v>
      </c>
    </row>
    <row r="36" spans="1:13" ht="14.45" customHeight="1" x14ac:dyDescent="0.2">
      <c r="A36" s="729" t="s">
        <v>586</v>
      </c>
      <c r="B36" s="730" t="s">
        <v>1349</v>
      </c>
      <c r="C36" s="730" t="s">
        <v>1350</v>
      </c>
      <c r="D36" s="730" t="s">
        <v>1351</v>
      </c>
      <c r="E36" s="730" t="s">
        <v>1352</v>
      </c>
      <c r="F36" s="734"/>
      <c r="G36" s="734"/>
      <c r="H36" s="748">
        <v>0</v>
      </c>
      <c r="I36" s="734">
        <v>1</v>
      </c>
      <c r="J36" s="734">
        <v>91.44</v>
      </c>
      <c r="K36" s="748">
        <v>1</v>
      </c>
      <c r="L36" s="734">
        <v>1</v>
      </c>
      <c r="M36" s="735">
        <v>91.44</v>
      </c>
    </row>
    <row r="37" spans="1:13" ht="14.45" customHeight="1" x14ac:dyDescent="0.2">
      <c r="A37" s="729" t="s">
        <v>586</v>
      </c>
      <c r="B37" s="730" t="s">
        <v>1349</v>
      </c>
      <c r="C37" s="730" t="s">
        <v>1353</v>
      </c>
      <c r="D37" s="730" t="s">
        <v>1351</v>
      </c>
      <c r="E37" s="730" t="s">
        <v>1354</v>
      </c>
      <c r="F37" s="734"/>
      <c r="G37" s="734"/>
      <c r="H37" s="748">
        <v>0</v>
      </c>
      <c r="I37" s="734">
        <v>1</v>
      </c>
      <c r="J37" s="734">
        <v>183.28999999999996</v>
      </c>
      <c r="K37" s="748">
        <v>1</v>
      </c>
      <c r="L37" s="734">
        <v>1</v>
      </c>
      <c r="M37" s="735">
        <v>183.28999999999996</v>
      </c>
    </row>
    <row r="38" spans="1:13" ht="14.45" customHeight="1" x14ac:dyDescent="0.2">
      <c r="A38" s="729" t="s">
        <v>586</v>
      </c>
      <c r="B38" s="730" t="s">
        <v>1355</v>
      </c>
      <c r="C38" s="730" t="s">
        <v>1356</v>
      </c>
      <c r="D38" s="730" t="s">
        <v>823</v>
      </c>
      <c r="E38" s="730" t="s">
        <v>824</v>
      </c>
      <c r="F38" s="734"/>
      <c r="G38" s="734"/>
      <c r="H38" s="748">
        <v>0</v>
      </c>
      <c r="I38" s="734">
        <v>2</v>
      </c>
      <c r="J38" s="734">
        <v>99.52</v>
      </c>
      <c r="K38" s="748">
        <v>1</v>
      </c>
      <c r="L38" s="734">
        <v>2</v>
      </c>
      <c r="M38" s="735">
        <v>99.52</v>
      </c>
    </row>
    <row r="39" spans="1:13" ht="14.45" customHeight="1" x14ac:dyDescent="0.2">
      <c r="A39" s="729" t="s">
        <v>586</v>
      </c>
      <c r="B39" s="730" t="s">
        <v>1355</v>
      </c>
      <c r="C39" s="730" t="s">
        <v>1357</v>
      </c>
      <c r="D39" s="730" t="s">
        <v>821</v>
      </c>
      <c r="E39" s="730" t="s">
        <v>822</v>
      </c>
      <c r="F39" s="734"/>
      <c r="G39" s="734"/>
      <c r="H39" s="748">
        <v>0</v>
      </c>
      <c r="I39" s="734">
        <v>1</v>
      </c>
      <c r="J39" s="734">
        <v>81.099999999999994</v>
      </c>
      <c r="K39" s="748">
        <v>1</v>
      </c>
      <c r="L39" s="734">
        <v>1</v>
      </c>
      <c r="M39" s="735">
        <v>81.099999999999994</v>
      </c>
    </row>
    <row r="40" spans="1:13" ht="14.45" customHeight="1" x14ac:dyDescent="0.2">
      <c r="A40" s="729" t="s">
        <v>586</v>
      </c>
      <c r="B40" s="730" t="s">
        <v>1358</v>
      </c>
      <c r="C40" s="730" t="s">
        <v>1359</v>
      </c>
      <c r="D40" s="730" t="s">
        <v>829</v>
      </c>
      <c r="E40" s="730" t="s">
        <v>1360</v>
      </c>
      <c r="F40" s="734"/>
      <c r="G40" s="734"/>
      <c r="H40" s="748">
        <v>0</v>
      </c>
      <c r="I40" s="734">
        <v>1</v>
      </c>
      <c r="J40" s="734">
        <v>75.340000000000018</v>
      </c>
      <c r="K40" s="748">
        <v>1</v>
      </c>
      <c r="L40" s="734">
        <v>1</v>
      </c>
      <c r="M40" s="735">
        <v>75.340000000000018</v>
      </c>
    </row>
    <row r="41" spans="1:13" ht="14.45" customHeight="1" x14ac:dyDescent="0.2">
      <c r="A41" s="729" t="s">
        <v>586</v>
      </c>
      <c r="B41" s="730" t="s">
        <v>1361</v>
      </c>
      <c r="C41" s="730" t="s">
        <v>1362</v>
      </c>
      <c r="D41" s="730" t="s">
        <v>842</v>
      </c>
      <c r="E41" s="730" t="s">
        <v>843</v>
      </c>
      <c r="F41" s="734"/>
      <c r="G41" s="734"/>
      <c r="H41" s="748">
        <v>0</v>
      </c>
      <c r="I41" s="734">
        <v>1</v>
      </c>
      <c r="J41" s="734">
        <v>131.15000000000003</v>
      </c>
      <c r="K41" s="748">
        <v>1</v>
      </c>
      <c r="L41" s="734">
        <v>1</v>
      </c>
      <c r="M41" s="735">
        <v>131.15000000000003</v>
      </c>
    </row>
    <row r="42" spans="1:13" ht="14.45" customHeight="1" x14ac:dyDescent="0.2">
      <c r="A42" s="729" t="s">
        <v>586</v>
      </c>
      <c r="B42" s="730" t="s">
        <v>1361</v>
      </c>
      <c r="C42" s="730" t="s">
        <v>1363</v>
      </c>
      <c r="D42" s="730" t="s">
        <v>849</v>
      </c>
      <c r="E42" s="730" t="s">
        <v>1364</v>
      </c>
      <c r="F42" s="734"/>
      <c r="G42" s="734"/>
      <c r="H42" s="748">
        <v>0</v>
      </c>
      <c r="I42" s="734">
        <v>1</v>
      </c>
      <c r="J42" s="734">
        <v>194.86</v>
      </c>
      <c r="K42" s="748">
        <v>1</v>
      </c>
      <c r="L42" s="734">
        <v>1</v>
      </c>
      <c r="M42" s="735">
        <v>194.86</v>
      </c>
    </row>
    <row r="43" spans="1:13" ht="14.45" customHeight="1" x14ac:dyDescent="0.2">
      <c r="A43" s="729" t="s">
        <v>586</v>
      </c>
      <c r="B43" s="730" t="s">
        <v>1361</v>
      </c>
      <c r="C43" s="730" t="s">
        <v>1365</v>
      </c>
      <c r="D43" s="730" t="s">
        <v>848</v>
      </c>
      <c r="E43" s="730" t="s">
        <v>843</v>
      </c>
      <c r="F43" s="734"/>
      <c r="G43" s="734"/>
      <c r="H43" s="748">
        <v>0</v>
      </c>
      <c r="I43" s="734">
        <v>1</v>
      </c>
      <c r="J43" s="734">
        <v>125.36</v>
      </c>
      <c r="K43" s="748">
        <v>1</v>
      </c>
      <c r="L43" s="734">
        <v>1</v>
      </c>
      <c r="M43" s="735">
        <v>125.36</v>
      </c>
    </row>
    <row r="44" spans="1:13" ht="14.45" customHeight="1" x14ac:dyDescent="0.2">
      <c r="A44" s="729" t="s">
        <v>586</v>
      </c>
      <c r="B44" s="730" t="s">
        <v>1361</v>
      </c>
      <c r="C44" s="730" t="s">
        <v>1366</v>
      </c>
      <c r="D44" s="730" t="s">
        <v>847</v>
      </c>
      <c r="E44" s="730" t="s">
        <v>843</v>
      </c>
      <c r="F44" s="734"/>
      <c r="G44" s="734"/>
      <c r="H44" s="748">
        <v>0</v>
      </c>
      <c r="I44" s="734">
        <v>2</v>
      </c>
      <c r="J44" s="734">
        <v>250.71999999999997</v>
      </c>
      <c r="K44" s="748">
        <v>1</v>
      </c>
      <c r="L44" s="734">
        <v>2</v>
      </c>
      <c r="M44" s="735">
        <v>250.71999999999997</v>
      </c>
    </row>
    <row r="45" spans="1:13" ht="14.45" customHeight="1" x14ac:dyDescent="0.2">
      <c r="A45" s="729" t="s">
        <v>586</v>
      </c>
      <c r="B45" s="730" t="s">
        <v>1361</v>
      </c>
      <c r="C45" s="730" t="s">
        <v>1367</v>
      </c>
      <c r="D45" s="730" t="s">
        <v>846</v>
      </c>
      <c r="E45" s="730" t="s">
        <v>843</v>
      </c>
      <c r="F45" s="734"/>
      <c r="G45" s="734"/>
      <c r="H45" s="748">
        <v>0</v>
      </c>
      <c r="I45" s="734">
        <v>1</v>
      </c>
      <c r="J45" s="734">
        <v>107.71</v>
      </c>
      <c r="K45" s="748">
        <v>1</v>
      </c>
      <c r="L45" s="734">
        <v>1</v>
      </c>
      <c r="M45" s="735">
        <v>107.71</v>
      </c>
    </row>
    <row r="46" spans="1:13" ht="14.45" customHeight="1" x14ac:dyDescent="0.2">
      <c r="A46" s="729" t="s">
        <v>586</v>
      </c>
      <c r="B46" s="730" t="s">
        <v>1361</v>
      </c>
      <c r="C46" s="730" t="s">
        <v>1368</v>
      </c>
      <c r="D46" s="730" t="s">
        <v>1369</v>
      </c>
      <c r="E46" s="730" t="s">
        <v>845</v>
      </c>
      <c r="F46" s="734"/>
      <c r="G46" s="734"/>
      <c r="H46" s="748">
        <v>0</v>
      </c>
      <c r="I46" s="734">
        <v>1</v>
      </c>
      <c r="J46" s="734">
        <v>181.21</v>
      </c>
      <c r="K46" s="748">
        <v>1</v>
      </c>
      <c r="L46" s="734">
        <v>1</v>
      </c>
      <c r="M46" s="735">
        <v>181.21</v>
      </c>
    </row>
    <row r="47" spans="1:13" ht="14.45" customHeight="1" x14ac:dyDescent="0.2">
      <c r="A47" s="729" t="s">
        <v>589</v>
      </c>
      <c r="B47" s="730" t="s">
        <v>1260</v>
      </c>
      <c r="C47" s="730" t="s">
        <v>1370</v>
      </c>
      <c r="D47" s="730" t="s">
        <v>1262</v>
      </c>
      <c r="E47" s="730" t="s">
        <v>1371</v>
      </c>
      <c r="F47" s="734"/>
      <c r="G47" s="734"/>
      <c r="H47" s="748">
        <v>0</v>
      </c>
      <c r="I47" s="734">
        <v>1</v>
      </c>
      <c r="J47" s="734">
        <v>80.989999999999952</v>
      </c>
      <c r="K47" s="748">
        <v>1</v>
      </c>
      <c r="L47" s="734">
        <v>1</v>
      </c>
      <c r="M47" s="735">
        <v>80.989999999999952</v>
      </c>
    </row>
    <row r="48" spans="1:13" ht="14.45" customHeight="1" x14ac:dyDescent="0.2">
      <c r="A48" s="729" t="s">
        <v>589</v>
      </c>
      <c r="B48" s="730" t="s">
        <v>1372</v>
      </c>
      <c r="C48" s="730" t="s">
        <v>1373</v>
      </c>
      <c r="D48" s="730" t="s">
        <v>1374</v>
      </c>
      <c r="E48" s="730" t="s">
        <v>1375</v>
      </c>
      <c r="F48" s="734"/>
      <c r="G48" s="734"/>
      <c r="H48" s="748">
        <v>0</v>
      </c>
      <c r="I48" s="734">
        <v>1</v>
      </c>
      <c r="J48" s="734">
        <v>204.51000000000005</v>
      </c>
      <c r="K48" s="748">
        <v>1</v>
      </c>
      <c r="L48" s="734">
        <v>1</v>
      </c>
      <c r="M48" s="735">
        <v>204.51000000000005</v>
      </c>
    </row>
    <row r="49" spans="1:13" ht="14.45" customHeight="1" x14ac:dyDescent="0.2">
      <c r="A49" s="729" t="s">
        <v>589</v>
      </c>
      <c r="B49" s="730" t="s">
        <v>1376</v>
      </c>
      <c r="C49" s="730" t="s">
        <v>1377</v>
      </c>
      <c r="D49" s="730" t="s">
        <v>923</v>
      </c>
      <c r="E49" s="730" t="s">
        <v>1007</v>
      </c>
      <c r="F49" s="734"/>
      <c r="G49" s="734"/>
      <c r="H49" s="748">
        <v>0</v>
      </c>
      <c r="I49" s="734">
        <v>1</v>
      </c>
      <c r="J49" s="734">
        <v>141.28</v>
      </c>
      <c r="K49" s="748">
        <v>1</v>
      </c>
      <c r="L49" s="734">
        <v>1</v>
      </c>
      <c r="M49" s="735">
        <v>141.28</v>
      </c>
    </row>
    <row r="50" spans="1:13" ht="14.45" customHeight="1" x14ac:dyDescent="0.2">
      <c r="A50" s="729" t="s">
        <v>589</v>
      </c>
      <c r="B50" s="730" t="s">
        <v>1378</v>
      </c>
      <c r="C50" s="730" t="s">
        <v>1379</v>
      </c>
      <c r="D50" s="730" t="s">
        <v>1380</v>
      </c>
      <c r="E50" s="730" t="s">
        <v>1381</v>
      </c>
      <c r="F50" s="734"/>
      <c r="G50" s="734"/>
      <c r="H50" s="748">
        <v>0</v>
      </c>
      <c r="I50" s="734">
        <v>1</v>
      </c>
      <c r="J50" s="734">
        <v>61.5</v>
      </c>
      <c r="K50" s="748">
        <v>1</v>
      </c>
      <c r="L50" s="734">
        <v>1</v>
      </c>
      <c r="M50" s="735">
        <v>61.5</v>
      </c>
    </row>
    <row r="51" spans="1:13" ht="14.45" customHeight="1" x14ac:dyDescent="0.2">
      <c r="A51" s="729" t="s">
        <v>589</v>
      </c>
      <c r="B51" s="730" t="s">
        <v>1378</v>
      </c>
      <c r="C51" s="730" t="s">
        <v>1382</v>
      </c>
      <c r="D51" s="730" t="s">
        <v>1380</v>
      </c>
      <c r="E51" s="730" t="s">
        <v>1383</v>
      </c>
      <c r="F51" s="734"/>
      <c r="G51" s="734"/>
      <c r="H51" s="748">
        <v>0</v>
      </c>
      <c r="I51" s="734">
        <v>2</v>
      </c>
      <c r="J51" s="734">
        <v>245.98</v>
      </c>
      <c r="K51" s="748">
        <v>1</v>
      </c>
      <c r="L51" s="734">
        <v>2</v>
      </c>
      <c r="M51" s="735">
        <v>245.98</v>
      </c>
    </row>
    <row r="52" spans="1:13" ht="14.45" customHeight="1" x14ac:dyDescent="0.2">
      <c r="A52" s="729" t="s">
        <v>589</v>
      </c>
      <c r="B52" s="730" t="s">
        <v>1278</v>
      </c>
      <c r="C52" s="730" t="s">
        <v>1282</v>
      </c>
      <c r="D52" s="730" t="s">
        <v>1283</v>
      </c>
      <c r="E52" s="730" t="s">
        <v>1284</v>
      </c>
      <c r="F52" s="734"/>
      <c r="G52" s="734"/>
      <c r="H52" s="748">
        <v>0</v>
      </c>
      <c r="I52" s="734">
        <v>1</v>
      </c>
      <c r="J52" s="734">
        <v>94.159999999999982</v>
      </c>
      <c r="K52" s="748">
        <v>1</v>
      </c>
      <c r="L52" s="734">
        <v>1</v>
      </c>
      <c r="M52" s="735">
        <v>94.159999999999982</v>
      </c>
    </row>
    <row r="53" spans="1:13" ht="14.45" customHeight="1" x14ac:dyDescent="0.2">
      <c r="A53" s="729" t="s">
        <v>589</v>
      </c>
      <c r="B53" s="730" t="s">
        <v>1285</v>
      </c>
      <c r="C53" s="730" t="s">
        <v>1384</v>
      </c>
      <c r="D53" s="730" t="s">
        <v>854</v>
      </c>
      <c r="E53" s="730" t="s">
        <v>1385</v>
      </c>
      <c r="F53" s="734"/>
      <c r="G53" s="734"/>
      <c r="H53" s="748">
        <v>0</v>
      </c>
      <c r="I53" s="734">
        <v>1</v>
      </c>
      <c r="J53" s="734">
        <v>113.75</v>
      </c>
      <c r="K53" s="748">
        <v>1</v>
      </c>
      <c r="L53" s="734">
        <v>1</v>
      </c>
      <c r="M53" s="735">
        <v>113.75</v>
      </c>
    </row>
    <row r="54" spans="1:13" ht="14.45" customHeight="1" x14ac:dyDescent="0.2">
      <c r="A54" s="729" t="s">
        <v>589</v>
      </c>
      <c r="B54" s="730" t="s">
        <v>1300</v>
      </c>
      <c r="C54" s="730" t="s">
        <v>1301</v>
      </c>
      <c r="D54" s="730" t="s">
        <v>751</v>
      </c>
      <c r="E54" s="730" t="s">
        <v>752</v>
      </c>
      <c r="F54" s="734"/>
      <c r="G54" s="734"/>
      <c r="H54" s="748">
        <v>0</v>
      </c>
      <c r="I54" s="734">
        <v>3</v>
      </c>
      <c r="J54" s="734">
        <v>99.032999999999987</v>
      </c>
      <c r="K54" s="748">
        <v>1</v>
      </c>
      <c r="L54" s="734">
        <v>3</v>
      </c>
      <c r="M54" s="735">
        <v>99.032999999999987</v>
      </c>
    </row>
    <row r="55" spans="1:13" ht="14.45" customHeight="1" x14ac:dyDescent="0.2">
      <c r="A55" s="729" t="s">
        <v>589</v>
      </c>
      <c r="B55" s="730" t="s">
        <v>1308</v>
      </c>
      <c r="C55" s="730" t="s">
        <v>1309</v>
      </c>
      <c r="D55" s="730" t="s">
        <v>709</v>
      </c>
      <c r="E55" s="730" t="s">
        <v>1310</v>
      </c>
      <c r="F55" s="734"/>
      <c r="G55" s="734"/>
      <c r="H55" s="748">
        <v>0</v>
      </c>
      <c r="I55" s="734">
        <v>3</v>
      </c>
      <c r="J55" s="734">
        <v>721.14</v>
      </c>
      <c r="K55" s="748">
        <v>1</v>
      </c>
      <c r="L55" s="734">
        <v>3</v>
      </c>
      <c r="M55" s="735">
        <v>721.14</v>
      </c>
    </row>
    <row r="56" spans="1:13" ht="14.45" customHeight="1" x14ac:dyDescent="0.2">
      <c r="A56" s="729" t="s">
        <v>589</v>
      </c>
      <c r="B56" s="730" t="s">
        <v>1386</v>
      </c>
      <c r="C56" s="730" t="s">
        <v>1387</v>
      </c>
      <c r="D56" s="730" t="s">
        <v>1388</v>
      </c>
      <c r="E56" s="730" t="s">
        <v>1389</v>
      </c>
      <c r="F56" s="734"/>
      <c r="G56" s="734"/>
      <c r="H56" s="748">
        <v>0</v>
      </c>
      <c r="I56" s="734">
        <v>1</v>
      </c>
      <c r="J56" s="734">
        <v>254.94999999999993</v>
      </c>
      <c r="K56" s="748">
        <v>1</v>
      </c>
      <c r="L56" s="734">
        <v>1</v>
      </c>
      <c r="M56" s="735">
        <v>254.94999999999993</v>
      </c>
    </row>
    <row r="57" spans="1:13" ht="14.45" customHeight="1" x14ac:dyDescent="0.2">
      <c r="A57" s="729" t="s">
        <v>589</v>
      </c>
      <c r="B57" s="730" t="s">
        <v>1311</v>
      </c>
      <c r="C57" s="730" t="s">
        <v>1314</v>
      </c>
      <c r="D57" s="730" t="s">
        <v>754</v>
      </c>
      <c r="E57" s="730" t="s">
        <v>755</v>
      </c>
      <c r="F57" s="734">
        <v>1</v>
      </c>
      <c r="G57" s="734">
        <v>62.83</v>
      </c>
      <c r="H57" s="748">
        <v>1</v>
      </c>
      <c r="I57" s="734"/>
      <c r="J57" s="734"/>
      <c r="K57" s="748">
        <v>0</v>
      </c>
      <c r="L57" s="734">
        <v>1</v>
      </c>
      <c r="M57" s="735">
        <v>62.83</v>
      </c>
    </row>
    <row r="58" spans="1:13" ht="14.45" customHeight="1" x14ac:dyDescent="0.2">
      <c r="A58" s="729" t="s">
        <v>589</v>
      </c>
      <c r="B58" s="730" t="s">
        <v>1390</v>
      </c>
      <c r="C58" s="730" t="s">
        <v>1391</v>
      </c>
      <c r="D58" s="730" t="s">
        <v>1392</v>
      </c>
      <c r="E58" s="730" t="s">
        <v>1393</v>
      </c>
      <c r="F58" s="734">
        <v>1</v>
      </c>
      <c r="G58" s="734">
        <v>29.139999999999997</v>
      </c>
      <c r="H58" s="748">
        <v>1</v>
      </c>
      <c r="I58" s="734"/>
      <c r="J58" s="734"/>
      <c r="K58" s="748">
        <v>0</v>
      </c>
      <c r="L58" s="734">
        <v>1</v>
      </c>
      <c r="M58" s="735">
        <v>29.139999999999997</v>
      </c>
    </row>
    <row r="59" spans="1:13" ht="14.45" customHeight="1" x14ac:dyDescent="0.2">
      <c r="A59" s="729" t="s">
        <v>589</v>
      </c>
      <c r="B59" s="730" t="s">
        <v>1390</v>
      </c>
      <c r="C59" s="730" t="s">
        <v>1394</v>
      </c>
      <c r="D59" s="730" t="s">
        <v>1392</v>
      </c>
      <c r="E59" s="730" t="s">
        <v>927</v>
      </c>
      <c r="F59" s="734">
        <v>1</v>
      </c>
      <c r="G59" s="734">
        <v>221.31000000000003</v>
      </c>
      <c r="H59" s="748">
        <v>1</v>
      </c>
      <c r="I59" s="734"/>
      <c r="J59" s="734"/>
      <c r="K59" s="748">
        <v>0</v>
      </c>
      <c r="L59" s="734">
        <v>1</v>
      </c>
      <c r="M59" s="735">
        <v>221.31000000000003</v>
      </c>
    </row>
    <row r="60" spans="1:13" ht="14.45" customHeight="1" x14ac:dyDescent="0.2">
      <c r="A60" s="729" t="s">
        <v>589</v>
      </c>
      <c r="B60" s="730" t="s">
        <v>1395</v>
      </c>
      <c r="C60" s="730" t="s">
        <v>1396</v>
      </c>
      <c r="D60" s="730" t="s">
        <v>1397</v>
      </c>
      <c r="E60" s="730" t="s">
        <v>986</v>
      </c>
      <c r="F60" s="734"/>
      <c r="G60" s="734"/>
      <c r="H60" s="748">
        <v>0</v>
      </c>
      <c r="I60" s="734">
        <v>1</v>
      </c>
      <c r="J60" s="734">
        <v>61.95</v>
      </c>
      <c r="K60" s="748">
        <v>1</v>
      </c>
      <c r="L60" s="734">
        <v>1</v>
      </c>
      <c r="M60" s="735">
        <v>61.95</v>
      </c>
    </row>
    <row r="61" spans="1:13" ht="14.45" customHeight="1" x14ac:dyDescent="0.2">
      <c r="A61" s="729" t="s">
        <v>589</v>
      </c>
      <c r="B61" s="730" t="s">
        <v>1336</v>
      </c>
      <c r="C61" s="730" t="s">
        <v>1398</v>
      </c>
      <c r="D61" s="730" t="s">
        <v>1338</v>
      </c>
      <c r="E61" s="730" t="s">
        <v>1399</v>
      </c>
      <c r="F61" s="734"/>
      <c r="G61" s="734"/>
      <c r="H61" s="748">
        <v>0</v>
      </c>
      <c r="I61" s="734">
        <v>1</v>
      </c>
      <c r="J61" s="734">
        <v>19.670000000000005</v>
      </c>
      <c r="K61" s="748">
        <v>1</v>
      </c>
      <c r="L61" s="734">
        <v>1</v>
      </c>
      <c r="M61" s="735">
        <v>19.670000000000005</v>
      </c>
    </row>
    <row r="62" spans="1:13" ht="14.45" customHeight="1" x14ac:dyDescent="0.2">
      <c r="A62" s="729" t="s">
        <v>589</v>
      </c>
      <c r="B62" s="730" t="s">
        <v>1336</v>
      </c>
      <c r="C62" s="730" t="s">
        <v>1337</v>
      </c>
      <c r="D62" s="730" t="s">
        <v>1338</v>
      </c>
      <c r="E62" s="730" t="s">
        <v>1339</v>
      </c>
      <c r="F62" s="734"/>
      <c r="G62" s="734"/>
      <c r="H62" s="748">
        <v>0</v>
      </c>
      <c r="I62" s="734">
        <v>2</v>
      </c>
      <c r="J62" s="734">
        <v>18.32</v>
      </c>
      <c r="K62" s="748">
        <v>1</v>
      </c>
      <c r="L62" s="734">
        <v>2</v>
      </c>
      <c r="M62" s="735">
        <v>18.32</v>
      </c>
    </row>
    <row r="63" spans="1:13" ht="14.45" customHeight="1" x14ac:dyDescent="0.2">
      <c r="A63" s="729" t="s">
        <v>589</v>
      </c>
      <c r="B63" s="730" t="s">
        <v>1340</v>
      </c>
      <c r="C63" s="730" t="s">
        <v>1341</v>
      </c>
      <c r="D63" s="730" t="s">
        <v>835</v>
      </c>
      <c r="E63" s="730" t="s">
        <v>1342</v>
      </c>
      <c r="F63" s="734"/>
      <c r="G63" s="734"/>
      <c r="H63" s="748">
        <v>0</v>
      </c>
      <c r="I63" s="734">
        <v>2</v>
      </c>
      <c r="J63" s="734">
        <v>90.98</v>
      </c>
      <c r="K63" s="748">
        <v>1</v>
      </c>
      <c r="L63" s="734">
        <v>2</v>
      </c>
      <c r="M63" s="735">
        <v>90.98</v>
      </c>
    </row>
    <row r="64" spans="1:13" ht="14.45" customHeight="1" x14ac:dyDescent="0.2">
      <c r="A64" s="729" t="s">
        <v>589</v>
      </c>
      <c r="B64" s="730" t="s">
        <v>1400</v>
      </c>
      <c r="C64" s="730" t="s">
        <v>1401</v>
      </c>
      <c r="D64" s="730" t="s">
        <v>1402</v>
      </c>
      <c r="E64" s="730" t="s">
        <v>1403</v>
      </c>
      <c r="F64" s="734">
        <v>3</v>
      </c>
      <c r="G64" s="734">
        <v>294.45000000000005</v>
      </c>
      <c r="H64" s="748">
        <v>1</v>
      </c>
      <c r="I64" s="734"/>
      <c r="J64" s="734"/>
      <c r="K64" s="748">
        <v>0</v>
      </c>
      <c r="L64" s="734">
        <v>3</v>
      </c>
      <c r="M64" s="735">
        <v>294.45000000000005</v>
      </c>
    </row>
    <row r="65" spans="1:13" ht="14.45" customHeight="1" x14ac:dyDescent="0.2">
      <c r="A65" s="729" t="s">
        <v>589</v>
      </c>
      <c r="B65" s="730" t="s">
        <v>1343</v>
      </c>
      <c r="C65" s="730" t="s">
        <v>1344</v>
      </c>
      <c r="D65" s="730" t="s">
        <v>1345</v>
      </c>
      <c r="E65" s="730" t="s">
        <v>1346</v>
      </c>
      <c r="F65" s="734"/>
      <c r="G65" s="734"/>
      <c r="H65" s="748">
        <v>0</v>
      </c>
      <c r="I65" s="734">
        <v>3</v>
      </c>
      <c r="J65" s="734">
        <v>274.28999999999996</v>
      </c>
      <c r="K65" s="748">
        <v>1</v>
      </c>
      <c r="L65" s="734">
        <v>3</v>
      </c>
      <c r="M65" s="735">
        <v>274.28999999999996</v>
      </c>
    </row>
    <row r="66" spans="1:13" ht="14.45" customHeight="1" x14ac:dyDescent="0.2">
      <c r="A66" s="729" t="s">
        <v>589</v>
      </c>
      <c r="B66" s="730" t="s">
        <v>1343</v>
      </c>
      <c r="C66" s="730" t="s">
        <v>1347</v>
      </c>
      <c r="D66" s="730" t="s">
        <v>1345</v>
      </c>
      <c r="E66" s="730" t="s">
        <v>1348</v>
      </c>
      <c r="F66" s="734"/>
      <c r="G66" s="734"/>
      <c r="H66" s="748">
        <v>0</v>
      </c>
      <c r="I66" s="734">
        <v>6</v>
      </c>
      <c r="J66" s="734">
        <v>1099.7399999999998</v>
      </c>
      <c r="K66" s="748">
        <v>1</v>
      </c>
      <c r="L66" s="734">
        <v>6</v>
      </c>
      <c r="M66" s="735">
        <v>1099.7399999999998</v>
      </c>
    </row>
    <row r="67" spans="1:13" ht="14.45" customHeight="1" x14ac:dyDescent="0.2">
      <c r="A67" s="729" t="s">
        <v>589</v>
      </c>
      <c r="B67" s="730" t="s">
        <v>1349</v>
      </c>
      <c r="C67" s="730" t="s">
        <v>1404</v>
      </c>
      <c r="D67" s="730" t="s">
        <v>1351</v>
      </c>
      <c r="E67" s="730" t="s">
        <v>1405</v>
      </c>
      <c r="F67" s="734"/>
      <c r="G67" s="734"/>
      <c r="H67" s="748">
        <v>0</v>
      </c>
      <c r="I67" s="734">
        <v>5</v>
      </c>
      <c r="J67" s="734">
        <v>1626.0000000000002</v>
      </c>
      <c r="K67" s="748">
        <v>1</v>
      </c>
      <c r="L67" s="734">
        <v>5</v>
      </c>
      <c r="M67" s="735">
        <v>1626.0000000000002</v>
      </c>
    </row>
    <row r="68" spans="1:13" ht="14.45" customHeight="1" x14ac:dyDescent="0.2">
      <c r="A68" s="729" t="s">
        <v>589</v>
      </c>
      <c r="B68" s="730" t="s">
        <v>1406</v>
      </c>
      <c r="C68" s="730" t="s">
        <v>1407</v>
      </c>
      <c r="D68" s="730" t="s">
        <v>1408</v>
      </c>
      <c r="E68" s="730" t="s">
        <v>1409</v>
      </c>
      <c r="F68" s="734">
        <v>1</v>
      </c>
      <c r="G68" s="734">
        <v>102.37</v>
      </c>
      <c r="H68" s="748">
        <v>1</v>
      </c>
      <c r="I68" s="734"/>
      <c r="J68" s="734"/>
      <c r="K68" s="748">
        <v>0</v>
      </c>
      <c r="L68" s="734">
        <v>1</v>
      </c>
      <c r="M68" s="735">
        <v>102.37</v>
      </c>
    </row>
    <row r="69" spans="1:13" ht="14.45" customHeight="1" x14ac:dyDescent="0.2">
      <c r="A69" s="729" t="s">
        <v>589</v>
      </c>
      <c r="B69" s="730" t="s">
        <v>1406</v>
      </c>
      <c r="C69" s="730" t="s">
        <v>1410</v>
      </c>
      <c r="D69" s="730" t="s">
        <v>911</v>
      </c>
      <c r="E69" s="730" t="s">
        <v>912</v>
      </c>
      <c r="F69" s="734">
        <v>2</v>
      </c>
      <c r="G69" s="734">
        <v>360.08000000000004</v>
      </c>
      <c r="H69" s="748">
        <v>1</v>
      </c>
      <c r="I69" s="734"/>
      <c r="J69" s="734"/>
      <c r="K69" s="748">
        <v>0</v>
      </c>
      <c r="L69" s="734">
        <v>2</v>
      </c>
      <c r="M69" s="735">
        <v>360.08000000000004</v>
      </c>
    </row>
    <row r="70" spans="1:13" ht="14.45" customHeight="1" x14ac:dyDescent="0.2">
      <c r="A70" s="729" t="s">
        <v>589</v>
      </c>
      <c r="B70" s="730" t="s">
        <v>1411</v>
      </c>
      <c r="C70" s="730" t="s">
        <v>1412</v>
      </c>
      <c r="D70" s="730" t="s">
        <v>1413</v>
      </c>
      <c r="E70" s="730" t="s">
        <v>965</v>
      </c>
      <c r="F70" s="734"/>
      <c r="G70" s="734"/>
      <c r="H70" s="748">
        <v>0</v>
      </c>
      <c r="I70" s="734">
        <v>2</v>
      </c>
      <c r="J70" s="734">
        <v>261.8</v>
      </c>
      <c r="K70" s="748">
        <v>1</v>
      </c>
      <c r="L70" s="734">
        <v>2</v>
      </c>
      <c r="M70" s="735">
        <v>261.8</v>
      </c>
    </row>
    <row r="71" spans="1:13" ht="14.45" customHeight="1" x14ac:dyDescent="0.2">
      <c r="A71" s="729" t="s">
        <v>589</v>
      </c>
      <c r="B71" s="730" t="s">
        <v>1411</v>
      </c>
      <c r="C71" s="730" t="s">
        <v>1414</v>
      </c>
      <c r="D71" s="730" t="s">
        <v>1413</v>
      </c>
      <c r="E71" s="730" t="s">
        <v>967</v>
      </c>
      <c r="F71" s="734"/>
      <c r="G71" s="734"/>
      <c r="H71" s="748">
        <v>0</v>
      </c>
      <c r="I71" s="734">
        <v>2</v>
      </c>
      <c r="J71" s="734">
        <v>142.08000000000001</v>
      </c>
      <c r="K71" s="748">
        <v>1</v>
      </c>
      <c r="L71" s="734">
        <v>2</v>
      </c>
      <c r="M71" s="735">
        <v>142.08000000000001</v>
      </c>
    </row>
    <row r="72" spans="1:13" ht="14.45" customHeight="1" x14ac:dyDescent="0.2">
      <c r="A72" s="729" t="s">
        <v>589</v>
      </c>
      <c r="B72" s="730" t="s">
        <v>1415</v>
      </c>
      <c r="C72" s="730" t="s">
        <v>1416</v>
      </c>
      <c r="D72" s="730" t="s">
        <v>1417</v>
      </c>
      <c r="E72" s="730" t="s">
        <v>1418</v>
      </c>
      <c r="F72" s="734"/>
      <c r="G72" s="734"/>
      <c r="H72" s="748">
        <v>0</v>
      </c>
      <c r="I72" s="734">
        <v>1</v>
      </c>
      <c r="J72" s="734">
        <v>131.13999999999996</v>
      </c>
      <c r="K72" s="748">
        <v>1</v>
      </c>
      <c r="L72" s="734">
        <v>1</v>
      </c>
      <c r="M72" s="735">
        <v>131.13999999999996</v>
      </c>
    </row>
    <row r="73" spans="1:13" ht="14.45" customHeight="1" x14ac:dyDescent="0.2">
      <c r="A73" s="729" t="s">
        <v>594</v>
      </c>
      <c r="B73" s="730" t="s">
        <v>1419</v>
      </c>
      <c r="C73" s="730" t="s">
        <v>1420</v>
      </c>
      <c r="D73" s="730" t="s">
        <v>1421</v>
      </c>
      <c r="E73" s="730" t="s">
        <v>1422</v>
      </c>
      <c r="F73" s="734"/>
      <c r="G73" s="734"/>
      <c r="H73" s="748">
        <v>0</v>
      </c>
      <c r="I73" s="734">
        <v>4</v>
      </c>
      <c r="J73" s="734">
        <v>48.839999999999996</v>
      </c>
      <c r="K73" s="748">
        <v>1</v>
      </c>
      <c r="L73" s="734">
        <v>4</v>
      </c>
      <c r="M73" s="735">
        <v>48.839999999999996</v>
      </c>
    </row>
    <row r="74" spans="1:13" ht="14.45" customHeight="1" x14ac:dyDescent="0.2">
      <c r="A74" s="729" t="s">
        <v>594</v>
      </c>
      <c r="B74" s="730" t="s">
        <v>1423</v>
      </c>
      <c r="C74" s="730" t="s">
        <v>1424</v>
      </c>
      <c r="D74" s="730" t="s">
        <v>1066</v>
      </c>
      <c r="E74" s="730" t="s">
        <v>1425</v>
      </c>
      <c r="F74" s="734"/>
      <c r="G74" s="734"/>
      <c r="H74" s="748">
        <v>0</v>
      </c>
      <c r="I74" s="734">
        <v>1</v>
      </c>
      <c r="J74" s="734">
        <v>114.16</v>
      </c>
      <c r="K74" s="748">
        <v>1</v>
      </c>
      <c r="L74" s="734">
        <v>1</v>
      </c>
      <c r="M74" s="735">
        <v>114.16</v>
      </c>
    </row>
    <row r="75" spans="1:13" ht="14.45" customHeight="1" x14ac:dyDescent="0.2">
      <c r="A75" s="729" t="s">
        <v>594</v>
      </c>
      <c r="B75" s="730" t="s">
        <v>1258</v>
      </c>
      <c r="C75" s="730" t="s">
        <v>1259</v>
      </c>
      <c r="D75" s="730" t="s">
        <v>699</v>
      </c>
      <c r="E75" s="730" t="s">
        <v>700</v>
      </c>
      <c r="F75" s="734"/>
      <c r="G75" s="734"/>
      <c r="H75" s="748">
        <v>0</v>
      </c>
      <c r="I75" s="734">
        <v>5</v>
      </c>
      <c r="J75" s="734">
        <v>612.66999999999996</v>
      </c>
      <c r="K75" s="748">
        <v>1</v>
      </c>
      <c r="L75" s="734">
        <v>5</v>
      </c>
      <c r="M75" s="735">
        <v>612.66999999999996</v>
      </c>
    </row>
    <row r="76" spans="1:13" ht="14.45" customHeight="1" x14ac:dyDescent="0.2">
      <c r="A76" s="729" t="s">
        <v>594</v>
      </c>
      <c r="B76" s="730" t="s">
        <v>1426</v>
      </c>
      <c r="C76" s="730" t="s">
        <v>1427</v>
      </c>
      <c r="D76" s="730" t="s">
        <v>1428</v>
      </c>
      <c r="E76" s="730" t="s">
        <v>1429</v>
      </c>
      <c r="F76" s="734"/>
      <c r="G76" s="734"/>
      <c r="H76" s="748">
        <v>0</v>
      </c>
      <c r="I76" s="734">
        <v>1</v>
      </c>
      <c r="J76" s="734">
        <v>670.66000000000008</v>
      </c>
      <c r="K76" s="748">
        <v>1</v>
      </c>
      <c r="L76" s="734">
        <v>1</v>
      </c>
      <c r="M76" s="735">
        <v>670.66000000000008</v>
      </c>
    </row>
    <row r="77" spans="1:13" ht="14.45" customHeight="1" x14ac:dyDescent="0.2">
      <c r="A77" s="729" t="s">
        <v>594</v>
      </c>
      <c r="B77" s="730" t="s">
        <v>1430</v>
      </c>
      <c r="C77" s="730" t="s">
        <v>1431</v>
      </c>
      <c r="D77" s="730" t="s">
        <v>1432</v>
      </c>
      <c r="E77" s="730" t="s">
        <v>1429</v>
      </c>
      <c r="F77" s="734"/>
      <c r="G77" s="734"/>
      <c r="H77" s="748">
        <v>0</v>
      </c>
      <c r="I77" s="734">
        <v>1</v>
      </c>
      <c r="J77" s="734">
        <v>1050.4000000000001</v>
      </c>
      <c r="K77" s="748">
        <v>1</v>
      </c>
      <c r="L77" s="734">
        <v>1</v>
      </c>
      <c r="M77" s="735">
        <v>1050.4000000000001</v>
      </c>
    </row>
    <row r="78" spans="1:13" ht="14.45" customHeight="1" x14ac:dyDescent="0.2">
      <c r="A78" s="729" t="s">
        <v>594</v>
      </c>
      <c r="B78" s="730" t="s">
        <v>1260</v>
      </c>
      <c r="C78" s="730" t="s">
        <v>1261</v>
      </c>
      <c r="D78" s="730" t="s">
        <v>1262</v>
      </c>
      <c r="E78" s="730" t="s">
        <v>1263</v>
      </c>
      <c r="F78" s="734"/>
      <c r="G78" s="734"/>
      <c r="H78" s="748">
        <v>0</v>
      </c>
      <c r="I78" s="734">
        <v>2</v>
      </c>
      <c r="J78" s="734">
        <v>140.78</v>
      </c>
      <c r="K78" s="748">
        <v>1</v>
      </c>
      <c r="L78" s="734">
        <v>2</v>
      </c>
      <c r="M78" s="735">
        <v>140.78</v>
      </c>
    </row>
    <row r="79" spans="1:13" ht="14.45" customHeight="1" x14ac:dyDescent="0.2">
      <c r="A79" s="729" t="s">
        <v>594</v>
      </c>
      <c r="B79" s="730" t="s">
        <v>1260</v>
      </c>
      <c r="C79" s="730" t="s">
        <v>1370</v>
      </c>
      <c r="D79" s="730" t="s">
        <v>1262</v>
      </c>
      <c r="E79" s="730" t="s">
        <v>1371</v>
      </c>
      <c r="F79" s="734"/>
      <c r="G79" s="734"/>
      <c r="H79" s="748">
        <v>0</v>
      </c>
      <c r="I79" s="734">
        <v>1</v>
      </c>
      <c r="J79" s="734">
        <v>80.989999999999981</v>
      </c>
      <c r="K79" s="748">
        <v>1</v>
      </c>
      <c r="L79" s="734">
        <v>1</v>
      </c>
      <c r="M79" s="735">
        <v>80.989999999999981</v>
      </c>
    </row>
    <row r="80" spans="1:13" ht="14.45" customHeight="1" x14ac:dyDescent="0.2">
      <c r="A80" s="729" t="s">
        <v>594</v>
      </c>
      <c r="B80" s="730" t="s">
        <v>1433</v>
      </c>
      <c r="C80" s="730" t="s">
        <v>1434</v>
      </c>
      <c r="D80" s="730" t="s">
        <v>1435</v>
      </c>
      <c r="E80" s="730" t="s">
        <v>1436</v>
      </c>
      <c r="F80" s="734"/>
      <c r="G80" s="734"/>
      <c r="H80" s="748">
        <v>0</v>
      </c>
      <c r="I80" s="734">
        <v>1</v>
      </c>
      <c r="J80" s="734">
        <v>75.88</v>
      </c>
      <c r="K80" s="748">
        <v>1</v>
      </c>
      <c r="L80" s="734">
        <v>1</v>
      </c>
      <c r="M80" s="735">
        <v>75.88</v>
      </c>
    </row>
    <row r="81" spans="1:13" ht="14.45" customHeight="1" x14ac:dyDescent="0.2">
      <c r="A81" s="729" t="s">
        <v>594</v>
      </c>
      <c r="B81" s="730" t="s">
        <v>1264</v>
      </c>
      <c r="C81" s="730" t="s">
        <v>1437</v>
      </c>
      <c r="D81" s="730" t="s">
        <v>664</v>
      </c>
      <c r="E81" s="730" t="s">
        <v>1438</v>
      </c>
      <c r="F81" s="734"/>
      <c r="G81" s="734"/>
      <c r="H81" s="748">
        <v>0</v>
      </c>
      <c r="I81" s="734">
        <v>1</v>
      </c>
      <c r="J81" s="734">
        <v>721.16</v>
      </c>
      <c r="K81" s="748">
        <v>1</v>
      </c>
      <c r="L81" s="734">
        <v>1</v>
      </c>
      <c r="M81" s="735">
        <v>721.16</v>
      </c>
    </row>
    <row r="82" spans="1:13" ht="14.45" customHeight="1" x14ac:dyDescent="0.2">
      <c r="A82" s="729" t="s">
        <v>594</v>
      </c>
      <c r="B82" s="730" t="s">
        <v>1264</v>
      </c>
      <c r="C82" s="730" t="s">
        <v>1265</v>
      </c>
      <c r="D82" s="730" t="s">
        <v>664</v>
      </c>
      <c r="E82" s="730" t="s">
        <v>1266</v>
      </c>
      <c r="F82" s="734"/>
      <c r="G82" s="734"/>
      <c r="H82" s="748">
        <v>0</v>
      </c>
      <c r="I82" s="734">
        <v>2</v>
      </c>
      <c r="J82" s="734">
        <v>581.24000000000012</v>
      </c>
      <c r="K82" s="748">
        <v>1</v>
      </c>
      <c r="L82" s="734">
        <v>2</v>
      </c>
      <c r="M82" s="735">
        <v>581.24000000000012</v>
      </c>
    </row>
    <row r="83" spans="1:13" ht="14.45" customHeight="1" x14ac:dyDescent="0.2">
      <c r="A83" s="729" t="s">
        <v>594</v>
      </c>
      <c r="B83" s="730" t="s">
        <v>1264</v>
      </c>
      <c r="C83" s="730" t="s">
        <v>1267</v>
      </c>
      <c r="D83" s="730" t="s">
        <v>664</v>
      </c>
      <c r="E83" s="730" t="s">
        <v>1268</v>
      </c>
      <c r="F83" s="734"/>
      <c r="G83" s="734"/>
      <c r="H83" s="748">
        <v>0</v>
      </c>
      <c r="I83" s="734">
        <v>1</v>
      </c>
      <c r="J83" s="734">
        <v>624.25</v>
      </c>
      <c r="K83" s="748">
        <v>1</v>
      </c>
      <c r="L83" s="734">
        <v>1</v>
      </c>
      <c r="M83" s="735">
        <v>624.25</v>
      </c>
    </row>
    <row r="84" spans="1:13" ht="14.45" customHeight="1" x14ac:dyDescent="0.2">
      <c r="A84" s="729" t="s">
        <v>594</v>
      </c>
      <c r="B84" s="730" t="s">
        <v>1439</v>
      </c>
      <c r="C84" s="730" t="s">
        <v>1440</v>
      </c>
      <c r="D84" s="730" t="s">
        <v>1441</v>
      </c>
      <c r="E84" s="730" t="s">
        <v>1442</v>
      </c>
      <c r="F84" s="734"/>
      <c r="G84" s="734"/>
      <c r="H84" s="748">
        <v>0</v>
      </c>
      <c r="I84" s="734">
        <v>1</v>
      </c>
      <c r="J84" s="734">
        <v>78.409999999999982</v>
      </c>
      <c r="K84" s="748">
        <v>1</v>
      </c>
      <c r="L84" s="734">
        <v>1</v>
      </c>
      <c r="M84" s="735">
        <v>78.409999999999982</v>
      </c>
    </row>
    <row r="85" spans="1:13" ht="14.45" customHeight="1" x14ac:dyDescent="0.2">
      <c r="A85" s="729" t="s">
        <v>594</v>
      </c>
      <c r="B85" s="730" t="s">
        <v>1439</v>
      </c>
      <c r="C85" s="730" t="s">
        <v>1443</v>
      </c>
      <c r="D85" s="730" t="s">
        <v>1441</v>
      </c>
      <c r="E85" s="730" t="s">
        <v>1444</v>
      </c>
      <c r="F85" s="734"/>
      <c r="G85" s="734"/>
      <c r="H85" s="748">
        <v>0</v>
      </c>
      <c r="I85" s="734">
        <v>1</v>
      </c>
      <c r="J85" s="734">
        <v>104.52999999999999</v>
      </c>
      <c r="K85" s="748">
        <v>1</v>
      </c>
      <c r="L85" s="734">
        <v>1</v>
      </c>
      <c r="M85" s="735">
        <v>104.52999999999999</v>
      </c>
    </row>
    <row r="86" spans="1:13" ht="14.45" customHeight="1" x14ac:dyDescent="0.2">
      <c r="A86" s="729" t="s">
        <v>594</v>
      </c>
      <c r="B86" s="730" t="s">
        <v>1445</v>
      </c>
      <c r="C86" s="730" t="s">
        <v>1446</v>
      </c>
      <c r="D86" s="730" t="s">
        <v>1000</v>
      </c>
      <c r="E86" s="730" t="s">
        <v>1002</v>
      </c>
      <c r="F86" s="734"/>
      <c r="G86" s="734"/>
      <c r="H86" s="748">
        <v>0</v>
      </c>
      <c r="I86" s="734">
        <v>1</v>
      </c>
      <c r="J86" s="734">
        <v>291.39999999999998</v>
      </c>
      <c r="K86" s="748">
        <v>1</v>
      </c>
      <c r="L86" s="734">
        <v>1</v>
      </c>
      <c r="M86" s="735">
        <v>291.39999999999998</v>
      </c>
    </row>
    <row r="87" spans="1:13" ht="14.45" customHeight="1" x14ac:dyDescent="0.2">
      <c r="A87" s="729" t="s">
        <v>594</v>
      </c>
      <c r="B87" s="730" t="s">
        <v>1445</v>
      </c>
      <c r="C87" s="730" t="s">
        <v>1447</v>
      </c>
      <c r="D87" s="730" t="s">
        <v>1000</v>
      </c>
      <c r="E87" s="730" t="s">
        <v>1001</v>
      </c>
      <c r="F87" s="734"/>
      <c r="G87" s="734"/>
      <c r="H87" s="748">
        <v>0</v>
      </c>
      <c r="I87" s="734">
        <v>2</v>
      </c>
      <c r="J87" s="734">
        <v>414.45999999999992</v>
      </c>
      <c r="K87" s="748">
        <v>1</v>
      </c>
      <c r="L87" s="734">
        <v>2</v>
      </c>
      <c r="M87" s="735">
        <v>414.45999999999992</v>
      </c>
    </row>
    <row r="88" spans="1:13" ht="14.45" customHeight="1" x14ac:dyDescent="0.2">
      <c r="A88" s="729" t="s">
        <v>594</v>
      </c>
      <c r="B88" s="730" t="s">
        <v>1448</v>
      </c>
      <c r="C88" s="730" t="s">
        <v>1449</v>
      </c>
      <c r="D88" s="730" t="s">
        <v>1450</v>
      </c>
      <c r="E88" s="730" t="s">
        <v>1451</v>
      </c>
      <c r="F88" s="734"/>
      <c r="G88" s="734"/>
      <c r="H88" s="748">
        <v>0</v>
      </c>
      <c r="I88" s="734">
        <v>1</v>
      </c>
      <c r="J88" s="734">
        <v>54.89</v>
      </c>
      <c r="K88" s="748">
        <v>1</v>
      </c>
      <c r="L88" s="734">
        <v>1</v>
      </c>
      <c r="M88" s="735">
        <v>54.89</v>
      </c>
    </row>
    <row r="89" spans="1:13" ht="14.45" customHeight="1" x14ac:dyDescent="0.2">
      <c r="A89" s="729" t="s">
        <v>594</v>
      </c>
      <c r="B89" s="730" t="s">
        <v>1272</v>
      </c>
      <c r="C89" s="730" t="s">
        <v>1273</v>
      </c>
      <c r="D89" s="730" t="s">
        <v>1006</v>
      </c>
      <c r="E89" s="730" t="s">
        <v>627</v>
      </c>
      <c r="F89" s="734"/>
      <c r="G89" s="734"/>
      <c r="H89" s="748">
        <v>0</v>
      </c>
      <c r="I89" s="734">
        <v>2</v>
      </c>
      <c r="J89" s="734">
        <v>52.22000000000002</v>
      </c>
      <c r="K89" s="748">
        <v>1</v>
      </c>
      <c r="L89" s="734">
        <v>2</v>
      </c>
      <c r="M89" s="735">
        <v>52.22000000000002</v>
      </c>
    </row>
    <row r="90" spans="1:13" ht="14.45" customHeight="1" x14ac:dyDescent="0.2">
      <c r="A90" s="729" t="s">
        <v>594</v>
      </c>
      <c r="B90" s="730" t="s">
        <v>1272</v>
      </c>
      <c r="C90" s="730" t="s">
        <v>1452</v>
      </c>
      <c r="D90" s="730" t="s">
        <v>1006</v>
      </c>
      <c r="E90" s="730" t="s">
        <v>1007</v>
      </c>
      <c r="F90" s="734"/>
      <c r="G90" s="734"/>
      <c r="H90" s="748">
        <v>0</v>
      </c>
      <c r="I90" s="734">
        <v>1</v>
      </c>
      <c r="J90" s="734">
        <v>52.219999999999992</v>
      </c>
      <c r="K90" s="748">
        <v>1</v>
      </c>
      <c r="L90" s="734">
        <v>1</v>
      </c>
      <c r="M90" s="735">
        <v>52.219999999999992</v>
      </c>
    </row>
    <row r="91" spans="1:13" ht="14.45" customHeight="1" x14ac:dyDescent="0.2">
      <c r="A91" s="729" t="s">
        <v>594</v>
      </c>
      <c r="B91" s="730" t="s">
        <v>1453</v>
      </c>
      <c r="C91" s="730" t="s">
        <v>1454</v>
      </c>
      <c r="D91" s="730" t="s">
        <v>1095</v>
      </c>
      <c r="E91" s="730" t="s">
        <v>1096</v>
      </c>
      <c r="F91" s="734"/>
      <c r="G91" s="734"/>
      <c r="H91" s="748">
        <v>0</v>
      </c>
      <c r="I91" s="734">
        <v>1</v>
      </c>
      <c r="J91" s="734">
        <v>139.82</v>
      </c>
      <c r="K91" s="748">
        <v>1</v>
      </c>
      <c r="L91" s="734">
        <v>1</v>
      </c>
      <c r="M91" s="735">
        <v>139.82</v>
      </c>
    </row>
    <row r="92" spans="1:13" ht="14.45" customHeight="1" x14ac:dyDescent="0.2">
      <c r="A92" s="729" t="s">
        <v>594</v>
      </c>
      <c r="B92" s="730" t="s">
        <v>1455</v>
      </c>
      <c r="C92" s="730" t="s">
        <v>1456</v>
      </c>
      <c r="D92" s="730" t="s">
        <v>1457</v>
      </c>
      <c r="E92" s="730" t="s">
        <v>1458</v>
      </c>
      <c r="F92" s="734"/>
      <c r="G92" s="734"/>
      <c r="H92" s="748">
        <v>0</v>
      </c>
      <c r="I92" s="734">
        <v>1</v>
      </c>
      <c r="J92" s="734">
        <v>8.6199999999999974</v>
      </c>
      <c r="K92" s="748">
        <v>1</v>
      </c>
      <c r="L92" s="734">
        <v>1</v>
      </c>
      <c r="M92" s="735">
        <v>8.6199999999999974</v>
      </c>
    </row>
    <row r="93" spans="1:13" ht="14.45" customHeight="1" x14ac:dyDescent="0.2">
      <c r="A93" s="729" t="s">
        <v>594</v>
      </c>
      <c r="B93" s="730" t="s">
        <v>1459</v>
      </c>
      <c r="C93" s="730" t="s">
        <v>1460</v>
      </c>
      <c r="D93" s="730" t="s">
        <v>1461</v>
      </c>
      <c r="E93" s="730" t="s">
        <v>1462</v>
      </c>
      <c r="F93" s="734"/>
      <c r="G93" s="734"/>
      <c r="H93" s="748">
        <v>0</v>
      </c>
      <c r="I93" s="734">
        <v>1</v>
      </c>
      <c r="J93" s="734">
        <v>28.800000000000015</v>
      </c>
      <c r="K93" s="748">
        <v>1</v>
      </c>
      <c r="L93" s="734">
        <v>1</v>
      </c>
      <c r="M93" s="735">
        <v>28.800000000000015</v>
      </c>
    </row>
    <row r="94" spans="1:13" ht="14.45" customHeight="1" x14ac:dyDescent="0.2">
      <c r="A94" s="729" t="s">
        <v>594</v>
      </c>
      <c r="B94" s="730" t="s">
        <v>1463</v>
      </c>
      <c r="C94" s="730" t="s">
        <v>1464</v>
      </c>
      <c r="D94" s="730" t="s">
        <v>1465</v>
      </c>
      <c r="E94" s="730" t="s">
        <v>1466</v>
      </c>
      <c r="F94" s="734"/>
      <c r="G94" s="734"/>
      <c r="H94" s="748">
        <v>0</v>
      </c>
      <c r="I94" s="734">
        <v>9</v>
      </c>
      <c r="J94" s="734">
        <v>111.78000186851614</v>
      </c>
      <c r="K94" s="748">
        <v>1</v>
      </c>
      <c r="L94" s="734">
        <v>9</v>
      </c>
      <c r="M94" s="735">
        <v>111.78000186851614</v>
      </c>
    </row>
    <row r="95" spans="1:13" ht="14.45" customHeight="1" x14ac:dyDescent="0.2">
      <c r="A95" s="729" t="s">
        <v>594</v>
      </c>
      <c r="B95" s="730" t="s">
        <v>1463</v>
      </c>
      <c r="C95" s="730" t="s">
        <v>1467</v>
      </c>
      <c r="D95" s="730" t="s">
        <v>1465</v>
      </c>
      <c r="E95" s="730" t="s">
        <v>1458</v>
      </c>
      <c r="F95" s="734"/>
      <c r="G95" s="734"/>
      <c r="H95" s="748">
        <v>0</v>
      </c>
      <c r="I95" s="734">
        <v>2</v>
      </c>
      <c r="J95" s="734">
        <v>63.319999999999993</v>
      </c>
      <c r="K95" s="748">
        <v>1</v>
      </c>
      <c r="L95" s="734">
        <v>2</v>
      </c>
      <c r="M95" s="735">
        <v>63.319999999999993</v>
      </c>
    </row>
    <row r="96" spans="1:13" ht="14.45" customHeight="1" x14ac:dyDescent="0.2">
      <c r="A96" s="729" t="s">
        <v>594</v>
      </c>
      <c r="B96" s="730" t="s">
        <v>1378</v>
      </c>
      <c r="C96" s="730" t="s">
        <v>1468</v>
      </c>
      <c r="D96" s="730" t="s">
        <v>1380</v>
      </c>
      <c r="E96" s="730" t="s">
        <v>1469</v>
      </c>
      <c r="F96" s="734"/>
      <c r="G96" s="734"/>
      <c r="H96" s="748">
        <v>0</v>
      </c>
      <c r="I96" s="734">
        <v>3</v>
      </c>
      <c r="J96" s="734">
        <v>60.959999999999994</v>
      </c>
      <c r="K96" s="748">
        <v>1</v>
      </c>
      <c r="L96" s="734">
        <v>3</v>
      </c>
      <c r="M96" s="735">
        <v>60.959999999999994</v>
      </c>
    </row>
    <row r="97" spans="1:13" ht="14.45" customHeight="1" x14ac:dyDescent="0.2">
      <c r="A97" s="729" t="s">
        <v>594</v>
      </c>
      <c r="B97" s="730" t="s">
        <v>1278</v>
      </c>
      <c r="C97" s="730" t="s">
        <v>1470</v>
      </c>
      <c r="D97" s="730" t="s">
        <v>1280</v>
      </c>
      <c r="E97" s="730" t="s">
        <v>1471</v>
      </c>
      <c r="F97" s="734"/>
      <c r="G97" s="734"/>
      <c r="H97" s="748">
        <v>0</v>
      </c>
      <c r="I97" s="734">
        <v>1</v>
      </c>
      <c r="J97" s="734">
        <v>112.13</v>
      </c>
      <c r="K97" s="748">
        <v>1</v>
      </c>
      <c r="L97" s="734">
        <v>1</v>
      </c>
      <c r="M97" s="735">
        <v>112.13</v>
      </c>
    </row>
    <row r="98" spans="1:13" ht="14.45" customHeight="1" x14ac:dyDescent="0.2">
      <c r="A98" s="729" t="s">
        <v>594</v>
      </c>
      <c r="B98" s="730" t="s">
        <v>1278</v>
      </c>
      <c r="C98" s="730" t="s">
        <v>1472</v>
      </c>
      <c r="D98" s="730" t="s">
        <v>1280</v>
      </c>
      <c r="E98" s="730" t="s">
        <v>1473</v>
      </c>
      <c r="F98" s="734"/>
      <c r="G98" s="734"/>
      <c r="H98" s="748">
        <v>0</v>
      </c>
      <c r="I98" s="734">
        <v>1</v>
      </c>
      <c r="J98" s="734">
        <v>92.66</v>
      </c>
      <c r="K98" s="748">
        <v>1</v>
      </c>
      <c r="L98" s="734">
        <v>1</v>
      </c>
      <c r="M98" s="735">
        <v>92.66</v>
      </c>
    </row>
    <row r="99" spans="1:13" ht="14.45" customHeight="1" x14ac:dyDescent="0.2">
      <c r="A99" s="729" t="s">
        <v>594</v>
      </c>
      <c r="B99" s="730" t="s">
        <v>1278</v>
      </c>
      <c r="C99" s="730" t="s">
        <v>1474</v>
      </c>
      <c r="D99" s="730" t="s">
        <v>1280</v>
      </c>
      <c r="E99" s="730" t="s">
        <v>1475</v>
      </c>
      <c r="F99" s="734"/>
      <c r="G99" s="734"/>
      <c r="H99" s="748">
        <v>0</v>
      </c>
      <c r="I99" s="734">
        <v>1</v>
      </c>
      <c r="J99" s="734">
        <v>62.59</v>
      </c>
      <c r="K99" s="748">
        <v>1</v>
      </c>
      <c r="L99" s="734">
        <v>1</v>
      </c>
      <c r="M99" s="735">
        <v>62.59</v>
      </c>
    </row>
    <row r="100" spans="1:13" ht="14.45" customHeight="1" x14ac:dyDescent="0.2">
      <c r="A100" s="729" t="s">
        <v>594</v>
      </c>
      <c r="B100" s="730" t="s">
        <v>1476</v>
      </c>
      <c r="C100" s="730" t="s">
        <v>1477</v>
      </c>
      <c r="D100" s="730" t="s">
        <v>1478</v>
      </c>
      <c r="E100" s="730" t="s">
        <v>1177</v>
      </c>
      <c r="F100" s="734"/>
      <c r="G100" s="734"/>
      <c r="H100" s="748">
        <v>0</v>
      </c>
      <c r="I100" s="734">
        <v>4</v>
      </c>
      <c r="J100" s="734">
        <v>991.5999999999998</v>
      </c>
      <c r="K100" s="748">
        <v>1</v>
      </c>
      <c r="L100" s="734">
        <v>4</v>
      </c>
      <c r="M100" s="735">
        <v>991.5999999999998</v>
      </c>
    </row>
    <row r="101" spans="1:13" ht="14.45" customHeight="1" x14ac:dyDescent="0.2">
      <c r="A101" s="729" t="s">
        <v>594</v>
      </c>
      <c r="B101" s="730" t="s">
        <v>1300</v>
      </c>
      <c r="C101" s="730" t="s">
        <v>1301</v>
      </c>
      <c r="D101" s="730" t="s">
        <v>751</v>
      </c>
      <c r="E101" s="730" t="s">
        <v>752</v>
      </c>
      <c r="F101" s="734"/>
      <c r="G101" s="734"/>
      <c r="H101" s="748">
        <v>0</v>
      </c>
      <c r="I101" s="734">
        <v>9</v>
      </c>
      <c r="J101" s="734">
        <v>297.09899999999999</v>
      </c>
      <c r="K101" s="748">
        <v>1</v>
      </c>
      <c r="L101" s="734">
        <v>9</v>
      </c>
      <c r="M101" s="735">
        <v>297.09899999999999</v>
      </c>
    </row>
    <row r="102" spans="1:13" ht="14.45" customHeight="1" x14ac:dyDescent="0.2">
      <c r="A102" s="729" t="s">
        <v>594</v>
      </c>
      <c r="B102" s="730" t="s">
        <v>1300</v>
      </c>
      <c r="C102" s="730" t="s">
        <v>1479</v>
      </c>
      <c r="D102" s="730" t="s">
        <v>751</v>
      </c>
      <c r="E102" s="730" t="s">
        <v>1480</v>
      </c>
      <c r="F102" s="734"/>
      <c r="G102" s="734"/>
      <c r="H102" s="748">
        <v>0</v>
      </c>
      <c r="I102" s="734">
        <v>1</v>
      </c>
      <c r="J102" s="734">
        <v>41.47</v>
      </c>
      <c r="K102" s="748">
        <v>1</v>
      </c>
      <c r="L102" s="734">
        <v>1</v>
      </c>
      <c r="M102" s="735">
        <v>41.47</v>
      </c>
    </row>
    <row r="103" spans="1:13" ht="14.45" customHeight="1" x14ac:dyDescent="0.2">
      <c r="A103" s="729" t="s">
        <v>594</v>
      </c>
      <c r="B103" s="730" t="s">
        <v>1300</v>
      </c>
      <c r="C103" s="730" t="s">
        <v>1302</v>
      </c>
      <c r="D103" s="730" t="s">
        <v>751</v>
      </c>
      <c r="E103" s="730" t="s">
        <v>1303</v>
      </c>
      <c r="F103" s="734"/>
      <c r="G103" s="734"/>
      <c r="H103" s="748">
        <v>0</v>
      </c>
      <c r="I103" s="734">
        <v>1</v>
      </c>
      <c r="J103" s="734">
        <v>41.88</v>
      </c>
      <c r="K103" s="748">
        <v>1</v>
      </c>
      <c r="L103" s="734">
        <v>1</v>
      </c>
      <c r="M103" s="735">
        <v>41.88</v>
      </c>
    </row>
    <row r="104" spans="1:13" ht="14.45" customHeight="1" x14ac:dyDescent="0.2">
      <c r="A104" s="729" t="s">
        <v>594</v>
      </c>
      <c r="B104" s="730" t="s">
        <v>1481</v>
      </c>
      <c r="C104" s="730" t="s">
        <v>1482</v>
      </c>
      <c r="D104" s="730" t="s">
        <v>1483</v>
      </c>
      <c r="E104" s="730" t="s">
        <v>1484</v>
      </c>
      <c r="F104" s="734">
        <v>1</v>
      </c>
      <c r="G104" s="734">
        <v>212.97</v>
      </c>
      <c r="H104" s="748">
        <v>1</v>
      </c>
      <c r="I104" s="734"/>
      <c r="J104" s="734"/>
      <c r="K104" s="748">
        <v>0</v>
      </c>
      <c r="L104" s="734">
        <v>1</v>
      </c>
      <c r="M104" s="735">
        <v>212.97</v>
      </c>
    </row>
    <row r="105" spans="1:13" ht="14.45" customHeight="1" x14ac:dyDescent="0.2">
      <c r="A105" s="729" t="s">
        <v>594</v>
      </c>
      <c r="B105" s="730" t="s">
        <v>1304</v>
      </c>
      <c r="C105" s="730" t="s">
        <v>1305</v>
      </c>
      <c r="D105" s="730" t="s">
        <v>1306</v>
      </c>
      <c r="E105" s="730" t="s">
        <v>1307</v>
      </c>
      <c r="F105" s="734"/>
      <c r="G105" s="734"/>
      <c r="H105" s="748">
        <v>0</v>
      </c>
      <c r="I105" s="734">
        <v>4</v>
      </c>
      <c r="J105" s="734">
        <v>952.55999999999983</v>
      </c>
      <c r="K105" s="748">
        <v>1</v>
      </c>
      <c r="L105" s="734">
        <v>4</v>
      </c>
      <c r="M105" s="735">
        <v>952.55999999999983</v>
      </c>
    </row>
    <row r="106" spans="1:13" ht="14.45" customHeight="1" x14ac:dyDescent="0.2">
      <c r="A106" s="729" t="s">
        <v>594</v>
      </c>
      <c r="B106" s="730" t="s">
        <v>1308</v>
      </c>
      <c r="C106" s="730" t="s">
        <v>1309</v>
      </c>
      <c r="D106" s="730" t="s">
        <v>709</v>
      </c>
      <c r="E106" s="730" t="s">
        <v>1310</v>
      </c>
      <c r="F106" s="734"/>
      <c r="G106" s="734"/>
      <c r="H106" s="748">
        <v>0</v>
      </c>
      <c r="I106" s="734">
        <v>5</v>
      </c>
      <c r="J106" s="734">
        <v>1201.8999999999999</v>
      </c>
      <c r="K106" s="748">
        <v>1</v>
      </c>
      <c r="L106" s="734">
        <v>5</v>
      </c>
      <c r="M106" s="735">
        <v>1201.8999999999999</v>
      </c>
    </row>
    <row r="107" spans="1:13" ht="14.45" customHeight="1" x14ac:dyDescent="0.2">
      <c r="A107" s="729" t="s">
        <v>594</v>
      </c>
      <c r="B107" s="730" t="s">
        <v>1386</v>
      </c>
      <c r="C107" s="730" t="s">
        <v>1485</v>
      </c>
      <c r="D107" s="730" t="s">
        <v>1388</v>
      </c>
      <c r="E107" s="730" t="s">
        <v>1486</v>
      </c>
      <c r="F107" s="734"/>
      <c r="G107" s="734"/>
      <c r="H107" s="748">
        <v>0</v>
      </c>
      <c r="I107" s="734">
        <v>1</v>
      </c>
      <c r="J107" s="734">
        <v>114.03000000000002</v>
      </c>
      <c r="K107" s="748">
        <v>1</v>
      </c>
      <c r="L107" s="734">
        <v>1</v>
      </c>
      <c r="M107" s="735">
        <v>114.03000000000002</v>
      </c>
    </row>
    <row r="108" spans="1:13" ht="14.45" customHeight="1" x14ac:dyDescent="0.2">
      <c r="A108" s="729" t="s">
        <v>594</v>
      </c>
      <c r="B108" s="730" t="s">
        <v>1487</v>
      </c>
      <c r="C108" s="730" t="s">
        <v>1488</v>
      </c>
      <c r="D108" s="730" t="s">
        <v>1112</v>
      </c>
      <c r="E108" s="730" t="s">
        <v>1113</v>
      </c>
      <c r="F108" s="734"/>
      <c r="G108" s="734"/>
      <c r="H108" s="748">
        <v>0</v>
      </c>
      <c r="I108" s="734">
        <v>3</v>
      </c>
      <c r="J108" s="734">
        <v>3110.4500000000007</v>
      </c>
      <c r="K108" s="748">
        <v>1</v>
      </c>
      <c r="L108" s="734">
        <v>3</v>
      </c>
      <c r="M108" s="735">
        <v>3110.4500000000007</v>
      </c>
    </row>
    <row r="109" spans="1:13" ht="14.45" customHeight="1" x14ac:dyDescent="0.2">
      <c r="A109" s="729" t="s">
        <v>594</v>
      </c>
      <c r="B109" s="730" t="s">
        <v>1489</v>
      </c>
      <c r="C109" s="730" t="s">
        <v>1490</v>
      </c>
      <c r="D109" s="730" t="s">
        <v>1491</v>
      </c>
      <c r="E109" s="730" t="s">
        <v>1492</v>
      </c>
      <c r="F109" s="734"/>
      <c r="G109" s="734"/>
      <c r="H109" s="748">
        <v>0</v>
      </c>
      <c r="I109" s="734">
        <v>1</v>
      </c>
      <c r="J109" s="734">
        <v>629.23000000000013</v>
      </c>
      <c r="K109" s="748">
        <v>1</v>
      </c>
      <c r="L109" s="734">
        <v>1</v>
      </c>
      <c r="M109" s="735">
        <v>629.23000000000013</v>
      </c>
    </row>
    <row r="110" spans="1:13" ht="14.45" customHeight="1" x14ac:dyDescent="0.2">
      <c r="A110" s="729" t="s">
        <v>594</v>
      </c>
      <c r="B110" s="730" t="s">
        <v>1489</v>
      </c>
      <c r="C110" s="730" t="s">
        <v>1493</v>
      </c>
      <c r="D110" s="730" t="s">
        <v>1491</v>
      </c>
      <c r="E110" s="730" t="s">
        <v>1494</v>
      </c>
      <c r="F110" s="734"/>
      <c r="G110" s="734"/>
      <c r="H110" s="748">
        <v>0</v>
      </c>
      <c r="I110" s="734">
        <v>1</v>
      </c>
      <c r="J110" s="734">
        <v>1312.7700000000002</v>
      </c>
      <c r="K110" s="748">
        <v>1</v>
      </c>
      <c r="L110" s="734">
        <v>1</v>
      </c>
      <c r="M110" s="735">
        <v>1312.7700000000002</v>
      </c>
    </row>
    <row r="111" spans="1:13" ht="14.45" customHeight="1" x14ac:dyDescent="0.2">
      <c r="A111" s="729" t="s">
        <v>594</v>
      </c>
      <c r="B111" s="730" t="s">
        <v>1311</v>
      </c>
      <c r="C111" s="730" t="s">
        <v>1495</v>
      </c>
      <c r="D111" s="730" t="s">
        <v>1496</v>
      </c>
      <c r="E111" s="730" t="s">
        <v>1497</v>
      </c>
      <c r="F111" s="734">
        <v>1</v>
      </c>
      <c r="G111" s="734">
        <v>112.78</v>
      </c>
      <c r="H111" s="748">
        <v>1</v>
      </c>
      <c r="I111" s="734"/>
      <c r="J111" s="734"/>
      <c r="K111" s="748">
        <v>0</v>
      </c>
      <c r="L111" s="734">
        <v>1</v>
      </c>
      <c r="M111" s="735">
        <v>112.78</v>
      </c>
    </row>
    <row r="112" spans="1:13" ht="14.45" customHeight="1" x14ac:dyDescent="0.2">
      <c r="A112" s="729" t="s">
        <v>594</v>
      </c>
      <c r="B112" s="730" t="s">
        <v>1311</v>
      </c>
      <c r="C112" s="730" t="s">
        <v>1312</v>
      </c>
      <c r="D112" s="730" t="s">
        <v>754</v>
      </c>
      <c r="E112" s="730" t="s">
        <v>1313</v>
      </c>
      <c r="F112" s="734">
        <v>4</v>
      </c>
      <c r="G112" s="734">
        <v>455.12000000000006</v>
      </c>
      <c r="H112" s="748">
        <v>1</v>
      </c>
      <c r="I112" s="734"/>
      <c r="J112" s="734"/>
      <c r="K112" s="748">
        <v>0</v>
      </c>
      <c r="L112" s="734">
        <v>4</v>
      </c>
      <c r="M112" s="735">
        <v>455.12000000000006</v>
      </c>
    </row>
    <row r="113" spans="1:13" ht="14.45" customHeight="1" x14ac:dyDescent="0.2">
      <c r="A113" s="729" t="s">
        <v>594</v>
      </c>
      <c r="B113" s="730" t="s">
        <v>1311</v>
      </c>
      <c r="C113" s="730" t="s">
        <v>1317</v>
      </c>
      <c r="D113" s="730" t="s">
        <v>754</v>
      </c>
      <c r="E113" s="730" t="s">
        <v>1318</v>
      </c>
      <c r="F113" s="734"/>
      <c r="G113" s="734"/>
      <c r="H113" s="748">
        <v>0</v>
      </c>
      <c r="I113" s="734">
        <v>4</v>
      </c>
      <c r="J113" s="734">
        <v>571.04</v>
      </c>
      <c r="K113" s="748">
        <v>1</v>
      </c>
      <c r="L113" s="734">
        <v>4</v>
      </c>
      <c r="M113" s="735">
        <v>571.04</v>
      </c>
    </row>
    <row r="114" spans="1:13" ht="14.45" customHeight="1" x14ac:dyDescent="0.2">
      <c r="A114" s="729" t="s">
        <v>594</v>
      </c>
      <c r="B114" s="730" t="s">
        <v>1311</v>
      </c>
      <c r="C114" s="730" t="s">
        <v>1319</v>
      </c>
      <c r="D114" s="730" t="s">
        <v>1320</v>
      </c>
      <c r="E114" s="730" t="s">
        <v>1321</v>
      </c>
      <c r="F114" s="734"/>
      <c r="G114" s="734"/>
      <c r="H114" s="748">
        <v>0</v>
      </c>
      <c r="I114" s="734">
        <v>2</v>
      </c>
      <c r="J114" s="734">
        <v>4358.5200000000004</v>
      </c>
      <c r="K114" s="748">
        <v>1</v>
      </c>
      <c r="L114" s="734">
        <v>2</v>
      </c>
      <c r="M114" s="735">
        <v>4358.5200000000004</v>
      </c>
    </row>
    <row r="115" spans="1:13" ht="14.45" customHeight="1" x14ac:dyDescent="0.2">
      <c r="A115" s="729" t="s">
        <v>594</v>
      </c>
      <c r="B115" s="730" t="s">
        <v>1311</v>
      </c>
      <c r="C115" s="730" t="s">
        <v>1322</v>
      </c>
      <c r="D115" s="730" t="s">
        <v>1320</v>
      </c>
      <c r="E115" s="730" t="s">
        <v>1323</v>
      </c>
      <c r="F115" s="734"/>
      <c r="G115" s="734"/>
      <c r="H115" s="748">
        <v>0</v>
      </c>
      <c r="I115" s="734">
        <v>1</v>
      </c>
      <c r="J115" s="734">
        <v>2889.84</v>
      </c>
      <c r="K115" s="748">
        <v>1</v>
      </c>
      <c r="L115" s="734">
        <v>1</v>
      </c>
      <c r="M115" s="735">
        <v>2889.84</v>
      </c>
    </row>
    <row r="116" spans="1:13" ht="14.45" customHeight="1" x14ac:dyDescent="0.2">
      <c r="A116" s="729" t="s">
        <v>594</v>
      </c>
      <c r="B116" s="730" t="s">
        <v>1390</v>
      </c>
      <c r="C116" s="730" t="s">
        <v>1391</v>
      </c>
      <c r="D116" s="730" t="s">
        <v>1392</v>
      </c>
      <c r="E116" s="730" t="s">
        <v>1393</v>
      </c>
      <c r="F116" s="734">
        <v>5</v>
      </c>
      <c r="G116" s="734">
        <v>219.64</v>
      </c>
      <c r="H116" s="748">
        <v>1</v>
      </c>
      <c r="I116" s="734"/>
      <c r="J116" s="734"/>
      <c r="K116" s="748">
        <v>0</v>
      </c>
      <c r="L116" s="734">
        <v>5</v>
      </c>
      <c r="M116" s="735">
        <v>219.64</v>
      </c>
    </row>
    <row r="117" spans="1:13" ht="14.45" customHeight="1" x14ac:dyDescent="0.2">
      <c r="A117" s="729" t="s">
        <v>594</v>
      </c>
      <c r="B117" s="730" t="s">
        <v>1324</v>
      </c>
      <c r="C117" s="730" t="s">
        <v>1498</v>
      </c>
      <c r="D117" s="730" t="s">
        <v>985</v>
      </c>
      <c r="E117" s="730" t="s">
        <v>986</v>
      </c>
      <c r="F117" s="734">
        <v>2</v>
      </c>
      <c r="G117" s="734">
        <v>151.48000000000002</v>
      </c>
      <c r="H117" s="748">
        <v>1</v>
      </c>
      <c r="I117" s="734"/>
      <c r="J117" s="734"/>
      <c r="K117" s="748">
        <v>0</v>
      </c>
      <c r="L117" s="734">
        <v>2</v>
      </c>
      <c r="M117" s="735">
        <v>151.48000000000002</v>
      </c>
    </row>
    <row r="118" spans="1:13" ht="14.45" customHeight="1" x14ac:dyDescent="0.2">
      <c r="A118" s="729" t="s">
        <v>594</v>
      </c>
      <c r="B118" s="730" t="s">
        <v>1324</v>
      </c>
      <c r="C118" s="730" t="s">
        <v>1325</v>
      </c>
      <c r="D118" s="730" t="s">
        <v>1326</v>
      </c>
      <c r="E118" s="730" t="s">
        <v>1327</v>
      </c>
      <c r="F118" s="734"/>
      <c r="G118" s="734"/>
      <c r="H118" s="748">
        <v>0</v>
      </c>
      <c r="I118" s="734">
        <v>7</v>
      </c>
      <c r="J118" s="734">
        <v>1760.3600000000001</v>
      </c>
      <c r="K118" s="748">
        <v>1</v>
      </c>
      <c r="L118" s="734">
        <v>7</v>
      </c>
      <c r="M118" s="735">
        <v>1760.3600000000001</v>
      </c>
    </row>
    <row r="119" spans="1:13" ht="14.45" customHeight="1" x14ac:dyDescent="0.2">
      <c r="A119" s="729" t="s">
        <v>594</v>
      </c>
      <c r="B119" s="730" t="s">
        <v>1332</v>
      </c>
      <c r="C119" s="730" t="s">
        <v>1499</v>
      </c>
      <c r="D119" s="730" t="s">
        <v>1334</v>
      </c>
      <c r="E119" s="730" t="s">
        <v>1500</v>
      </c>
      <c r="F119" s="734"/>
      <c r="G119" s="734"/>
      <c r="H119" s="748">
        <v>0</v>
      </c>
      <c r="I119" s="734">
        <v>1</v>
      </c>
      <c r="J119" s="734">
        <v>1614.0199999999998</v>
      </c>
      <c r="K119" s="748">
        <v>1</v>
      </c>
      <c r="L119" s="734">
        <v>1</v>
      </c>
      <c r="M119" s="735">
        <v>1614.0199999999998</v>
      </c>
    </row>
    <row r="120" spans="1:13" ht="14.45" customHeight="1" x14ac:dyDescent="0.2">
      <c r="A120" s="729" t="s">
        <v>594</v>
      </c>
      <c r="B120" s="730" t="s">
        <v>1336</v>
      </c>
      <c r="C120" s="730" t="s">
        <v>1398</v>
      </c>
      <c r="D120" s="730" t="s">
        <v>1338</v>
      </c>
      <c r="E120" s="730" t="s">
        <v>1399</v>
      </c>
      <c r="F120" s="734"/>
      <c r="G120" s="734"/>
      <c r="H120" s="748">
        <v>0</v>
      </c>
      <c r="I120" s="734">
        <v>6</v>
      </c>
      <c r="J120" s="734">
        <v>117.93999999999998</v>
      </c>
      <c r="K120" s="748">
        <v>1</v>
      </c>
      <c r="L120" s="734">
        <v>6</v>
      </c>
      <c r="M120" s="735">
        <v>117.93999999999998</v>
      </c>
    </row>
    <row r="121" spans="1:13" ht="14.45" customHeight="1" x14ac:dyDescent="0.2">
      <c r="A121" s="729" t="s">
        <v>594</v>
      </c>
      <c r="B121" s="730" t="s">
        <v>1336</v>
      </c>
      <c r="C121" s="730" t="s">
        <v>1501</v>
      </c>
      <c r="D121" s="730" t="s">
        <v>1502</v>
      </c>
      <c r="E121" s="730" t="s">
        <v>1503</v>
      </c>
      <c r="F121" s="734">
        <v>1</v>
      </c>
      <c r="G121" s="734">
        <v>325.93</v>
      </c>
      <c r="H121" s="748">
        <v>1</v>
      </c>
      <c r="I121" s="734"/>
      <c r="J121" s="734"/>
      <c r="K121" s="748">
        <v>0</v>
      </c>
      <c r="L121" s="734">
        <v>1</v>
      </c>
      <c r="M121" s="735">
        <v>325.93</v>
      </c>
    </row>
    <row r="122" spans="1:13" ht="14.45" customHeight="1" x14ac:dyDescent="0.2">
      <c r="A122" s="729" t="s">
        <v>594</v>
      </c>
      <c r="B122" s="730" t="s">
        <v>1336</v>
      </c>
      <c r="C122" s="730" t="s">
        <v>1337</v>
      </c>
      <c r="D122" s="730" t="s">
        <v>1338</v>
      </c>
      <c r="E122" s="730" t="s">
        <v>1339</v>
      </c>
      <c r="F122" s="734"/>
      <c r="G122" s="734"/>
      <c r="H122" s="748">
        <v>0</v>
      </c>
      <c r="I122" s="734">
        <v>10</v>
      </c>
      <c r="J122" s="734">
        <v>91.52</v>
      </c>
      <c r="K122" s="748">
        <v>1</v>
      </c>
      <c r="L122" s="734">
        <v>10</v>
      </c>
      <c r="M122" s="735">
        <v>91.52</v>
      </c>
    </row>
    <row r="123" spans="1:13" ht="14.45" customHeight="1" x14ac:dyDescent="0.2">
      <c r="A123" s="729" t="s">
        <v>594</v>
      </c>
      <c r="B123" s="730" t="s">
        <v>1340</v>
      </c>
      <c r="C123" s="730" t="s">
        <v>1341</v>
      </c>
      <c r="D123" s="730" t="s">
        <v>835</v>
      </c>
      <c r="E123" s="730" t="s">
        <v>1342</v>
      </c>
      <c r="F123" s="734"/>
      <c r="G123" s="734"/>
      <c r="H123" s="748">
        <v>0</v>
      </c>
      <c r="I123" s="734">
        <v>13</v>
      </c>
      <c r="J123" s="734">
        <v>591.37</v>
      </c>
      <c r="K123" s="748">
        <v>1</v>
      </c>
      <c r="L123" s="734">
        <v>13</v>
      </c>
      <c r="M123" s="735">
        <v>591.37</v>
      </c>
    </row>
    <row r="124" spans="1:13" ht="14.45" customHeight="1" x14ac:dyDescent="0.2">
      <c r="A124" s="729" t="s">
        <v>594</v>
      </c>
      <c r="B124" s="730" t="s">
        <v>1343</v>
      </c>
      <c r="C124" s="730" t="s">
        <v>1347</v>
      </c>
      <c r="D124" s="730" t="s">
        <v>1345</v>
      </c>
      <c r="E124" s="730" t="s">
        <v>1348</v>
      </c>
      <c r="F124" s="734"/>
      <c r="G124" s="734"/>
      <c r="H124" s="748">
        <v>0</v>
      </c>
      <c r="I124" s="734">
        <v>5</v>
      </c>
      <c r="J124" s="734">
        <v>916.44999999999993</v>
      </c>
      <c r="K124" s="748">
        <v>1</v>
      </c>
      <c r="L124" s="734">
        <v>5</v>
      </c>
      <c r="M124" s="735">
        <v>916.44999999999993</v>
      </c>
    </row>
    <row r="125" spans="1:13" ht="14.45" customHeight="1" x14ac:dyDescent="0.2">
      <c r="A125" s="729" t="s">
        <v>594</v>
      </c>
      <c r="B125" s="730" t="s">
        <v>1349</v>
      </c>
      <c r="C125" s="730" t="s">
        <v>1404</v>
      </c>
      <c r="D125" s="730" t="s">
        <v>1351</v>
      </c>
      <c r="E125" s="730" t="s">
        <v>1405</v>
      </c>
      <c r="F125" s="734"/>
      <c r="G125" s="734"/>
      <c r="H125" s="748">
        <v>0</v>
      </c>
      <c r="I125" s="734">
        <v>5</v>
      </c>
      <c r="J125" s="734">
        <v>1626</v>
      </c>
      <c r="K125" s="748">
        <v>1</v>
      </c>
      <c r="L125" s="734">
        <v>5</v>
      </c>
      <c r="M125" s="735">
        <v>1626</v>
      </c>
    </row>
    <row r="126" spans="1:13" ht="14.45" customHeight="1" x14ac:dyDescent="0.2">
      <c r="A126" s="729" t="s">
        <v>594</v>
      </c>
      <c r="B126" s="730" t="s">
        <v>1411</v>
      </c>
      <c r="C126" s="730" t="s">
        <v>1504</v>
      </c>
      <c r="D126" s="730" t="s">
        <v>1413</v>
      </c>
      <c r="E126" s="730" t="s">
        <v>1159</v>
      </c>
      <c r="F126" s="734"/>
      <c r="G126" s="734"/>
      <c r="H126" s="748">
        <v>0</v>
      </c>
      <c r="I126" s="734">
        <v>1</v>
      </c>
      <c r="J126" s="734">
        <v>301.44</v>
      </c>
      <c r="K126" s="748">
        <v>1</v>
      </c>
      <c r="L126" s="734">
        <v>1</v>
      </c>
      <c r="M126" s="735">
        <v>301.44</v>
      </c>
    </row>
    <row r="127" spans="1:13" ht="14.45" customHeight="1" x14ac:dyDescent="0.2">
      <c r="A127" s="729" t="s">
        <v>594</v>
      </c>
      <c r="B127" s="730" t="s">
        <v>1411</v>
      </c>
      <c r="C127" s="730" t="s">
        <v>1505</v>
      </c>
      <c r="D127" s="730" t="s">
        <v>989</v>
      </c>
      <c r="E127" s="730" t="s">
        <v>1506</v>
      </c>
      <c r="F127" s="734">
        <v>1</v>
      </c>
      <c r="G127" s="734">
        <v>120.97</v>
      </c>
      <c r="H127" s="748">
        <v>1</v>
      </c>
      <c r="I127" s="734"/>
      <c r="J127" s="734"/>
      <c r="K127" s="748">
        <v>0</v>
      </c>
      <c r="L127" s="734">
        <v>1</v>
      </c>
      <c r="M127" s="735">
        <v>120.97</v>
      </c>
    </row>
    <row r="128" spans="1:13" ht="14.45" customHeight="1" x14ac:dyDescent="0.2">
      <c r="A128" s="729" t="s">
        <v>594</v>
      </c>
      <c r="B128" s="730" t="s">
        <v>1355</v>
      </c>
      <c r="C128" s="730" t="s">
        <v>1356</v>
      </c>
      <c r="D128" s="730" t="s">
        <v>823</v>
      </c>
      <c r="E128" s="730" t="s">
        <v>824</v>
      </c>
      <c r="F128" s="734"/>
      <c r="G128" s="734"/>
      <c r="H128" s="748">
        <v>0</v>
      </c>
      <c r="I128" s="734">
        <v>2</v>
      </c>
      <c r="J128" s="734">
        <v>99.52</v>
      </c>
      <c r="K128" s="748">
        <v>1</v>
      </c>
      <c r="L128" s="734">
        <v>2</v>
      </c>
      <c r="M128" s="735">
        <v>99.52</v>
      </c>
    </row>
    <row r="129" spans="1:13" ht="14.45" customHeight="1" x14ac:dyDescent="0.2">
      <c r="A129" s="729" t="s">
        <v>594</v>
      </c>
      <c r="B129" s="730" t="s">
        <v>1507</v>
      </c>
      <c r="C129" s="730" t="s">
        <v>1508</v>
      </c>
      <c r="D129" s="730" t="s">
        <v>1509</v>
      </c>
      <c r="E129" s="730" t="s">
        <v>1510</v>
      </c>
      <c r="F129" s="734"/>
      <c r="G129" s="734"/>
      <c r="H129" s="748">
        <v>0</v>
      </c>
      <c r="I129" s="734">
        <v>1</v>
      </c>
      <c r="J129" s="734">
        <v>493.79</v>
      </c>
      <c r="K129" s="748">
        <v>1</v>
      </c>
      <c r="L129" s="734">
        <v>1</v>
      </c>
      <c r="M129" s="735">
        <v>493.79</v>
      </c>
    </row>
    <row r="130" spans="1:13" ht="14.45" customHeight="1" x14ac:dyDescent="0.2">
      <c r="A130" s="729" t="s">
        <v>594</v>
      </c>
      <c r="B130" s="730" t="s">
        <v>1358</v>
      </c>
      <c r="C130" s="730" t="s">
        <v>1511</v>
      </c>
      <c r="D130" s="730" t="s">
        <v>829</v>
      </c>
      <c r="E130" s="730" t="s">
        <v>1007</v>
      </c>
      <c r="F130" s="734"/>
      <c r="G130" s="734"/>
      <c r="H130" s="748">
        <v>0</v>
      </c>
      <c r="I130" s="734">
        <v>2</v>
      </c>
      <c r="J130" s="734">
        <v>59.44</v>
      </c>
      <c r="K130" s="748">
        <v>1</v>
      </c>
      <c r="L130" s="734">
        <v>2</v>
      </c>
      <c r="M130" s="735">
        <v>59.44</v>
      </c>
    </row>
    <row r="131" spans="1:13" ht="14.45" customHeight="1" x14ac:dyDescent="0.2">
      <c r="A131" s="729" t="s">
        <v>597</v>
      </c>
      <c r="B131" s="730" t="s">
        <v>1311</v>
      </c>
      <c r="C131" s="730" t="s">
        <v>1319</v>
      </c>
      <c r="D131" s="730" t="s">
        <v>1320</v>
      </c>
      <c r="E131" s="730" t="s">
        <v>1321</v>
      </c>
      <c r="F131" s="734"/>
      <c r="G131" s="734"/>
      <c r="H131" s="748">
        <v>0</v>
      </c>
      <c r="I131" s="734">
        <v>10</v>
      </c>
      <c r="J131" s="734">
        <v>21792.6</v>
      </c>
      <c r="K131" s="748">
        <v>1</v>
      </c>
      <c r="L131" s="734">
        <v>10</v>
      </c>
      <c r="M131" s="735">
        <v>21792.6</v>
      </c>
    </row>
    <row r="132" spans="1:13" ht="14.45" customHeight="1" thickBot="1" x14ac:dyDescent="0.25">
      <c r="A132" s="736" t="s">
        <v>597</v>
      </c>
      <c r="B132" s="737" t="s">
        <v>1311</v>
      </c>
      <c r="C132" s="737" t="s">
        <v>1322</v>
      </c>
      <c r="D132" s="737" t="s">
        <v>1320</v>
      </c>
      <c r="E132" s="737" t="s">
        <v>1323</v>
      </c>
      <c r="F132" s="741"/>
      <c r="G132" s="741"/>
      <c r="H132" s="749">
        <v>0</v>
      </c>
      <c r="I132" s="741">
        <v>34</v>
      </c>
      <c r="J132" s="741">
        <v>99701.96</v>
      </c>
      <c r="K132" s="749">
        <v>1</v>
      </c>
      <c r="L132" s="741">
        <v>34</v>
      </c>
      <c r="M132" s="742">
        <v>99701.96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7AE808D-5E5D-4739-BEF6-77FB0112CE4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770</v>
      </c>
      <c r="C3" s="395">
        <f>SUM(C6:C1048576)</f>
        <v>133</v>
      </c>
      <c r="D3" s="395">
        <f>SUM(D6:D1048576)</f>
        <v>1</v>
      </c>
      <c r="E3" s="396">
        <f>SUM(E6:E1048576)</f>
        <v>0</v>
      </c>
      <c r="F3" s="393">
        <f>IF(SUM($B3:$E3)=0,"",B3/SUM($B3:$E3))</f>
        <v>0.85176991150442483</v>
      </c>
      <c r="G3" s="391">
        <f t="shared" ref="G3:I3" si="0">IF(SUM($B3:$E3)=0,"",C3/SUM($B3:$E3))</f>
        <v>0.14712389380530974</v>
      </c>
      <c r="H3" s="391">
        <f t="shared" si="0"/>
        <v>1.1061946902654867E-3</v>
      </c>
      <c r="I3" s="392">
        <f t="shared" si="0"/>
        <v>0</v>
      </c>
      <c r="J3" s="395">
        <f>SUM(J6:J1048576)</f>
        <v>89</v>
      </c>
      <c r="K3" s="395">
        <f>SUM(K6:K1048576)</f>
        <v>72</v>
      </c>
      <c r="L3" s="395">
        <f>SUM(L6:L1048576)</f>
        <v>1</v>
      </c>
      <c r="M3" s="396">
        <f>SUM(M6:M1048576)</f>
        <v>0</v>
      </c>
      <c r="N3" s="393">
        <f>IF(SUM($J3:$M3)=0,"",J3/SUM($J3:$M3))</f>
        <v>0.54938271604938271</v>
      </c>
      <c r="O3" s="391">
        <f t="shared" ref="O3:Q3" si="1">IF(SUM($J3:$M3)=0,"",K3/SUM($J3:$M3))</f>
        <v>0.44444444444444442</v>
      </c>
      <c r="P3" s="391">
        <f t="shared" si="1"/>
        <v>6.1728395061728392E-3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1513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1204</v>
      </c>
      <c r="B7" s="780">
        <v>158</v>
      </c>
      <c r="C7" s="734">
        <v>77</v>
      </c>
      <c r="D7" s="734">
        <v>1</v>
      </c>
      <c r="E7" s="735"/>
      <c r="F7" s="777">
        <v>0.66949152542372881</v>
      </c>
      <c r="G7" s="748">
        <v>0.32627118644067798</v>
      </c>
      <c r="H7" s="748">
        <v>4.2372881355932203E-3</v>
      </c>
      <c r="I7" s="783">
        <v>0</v>
      </c>
      <c r="J7" s="780">
        <v>31</v>
      </c>
      <c r="K7" s="734">
        <v>36</v>
      </c>
      <c r="L7" s="734">
        <v>1</v>
      </c>
      <c r="M7" s="735"/>
      <c r="N7" s="777">
        <v>0.45588235294117646</v>
      </c>
      <c r="O7" s="748">
        <v>0.52941176470588236</v>
      </c>
      <c r="P7" s="748">
        <v>1.4705882352941176E-2</v>
      </c>
      <c r="Q7" s="771">
        <v>0</v>
      </c>
    </row>
    <row r="8" spans="1:17" ht="14.45" customHeight="1" x14ac:dyDescent="0.2">
      <c r="A8" s="774" t="s">
        <v>1203</v>
      </c>
      <c r="B8" s="780">
        <v>213</v>
      </c>
      <c r="C8" s="734">
        <v>15</v>
      </c>
      <c r="D8" s="734"/>
      <c r="E8" s="735"/>
      <c r="F8" s="777">
        <v>0.93421052631578949</v>
      </c>
      <c r="G8" s="748">
        <v>6.5789473684210523E-2</v>
      </c>
      <c r="H8" s="748">
        <v>0</v>
      </c>
      <c r="I8" s="783">
        <v>0</v>
      </c>
      <c r="J8" s="780">
        <v>15</v>
      </c>
      <c r="K8" s="734">
        <v>11</v>
      </c>
      <c r="L8" s="734"/>
      <c r="M8" s="735"/>
      <c r="N8" s="777">
        <v>0.57692307692307687</v>
      </c>
      <c r="O8" s="748">
        <v>0.42307692307692307</v>
      </c>
      <c r="P8" s="748">
        <v>0</v>
      </c>
      <c r="Q8" s="771">
        <v>0</v>
      </c>
    </row>
    <row r="9" spans="1:17" ht="14.45" customHeight="1" x14ac:dyDescent="0.2">
      <c r="A9" s="774" t="s">
        <v>1202</v>
      </c>
      <c r="B9" s="780">
        <v>316</v>
      </c>
      <c r="C9" s="734">
        <v>41</v>
      </c>
      <c r="D9" s="734"/>
      <c r="E9" s="735"/>
      <c r="F9" s="777">
        <v>0.88515406162464982</v>
      </c>
      <c r="G9" s="748">
        <v>0.11484593837535013</v>
      </c>
      <c r="H9" s="748">
        <v>0</v>
      </c>
      <c r="I9" s="783">
        <v>0</v>
      </c>
      <c r="J9" s="780">
        <v>20</v>
      </c>
      <c r="K9" s="734">
        <v>25</v>
      </c>
      <c r="L9" s="734"/>
      <c r="M9" s="735"/>
      <c r="N9" s="777">
        <v>0.44444444444444442</v>
      </c>
      <c r="O9" s="748">
        <v>0.55555555555555558</v>
      </c>
      <c r="P9" s="748">
        <v>0</v>
      </c>
      <c r="Q9" s="771">
        <v>0</v>
      </c>
    </row>
    <row r="10" spans="1:17" ht="14.45" customHeight="1" x14ac:dyDescent="0.2">
      <c r="A10" s="774" t="s">
        <v>1205</v>
      </c>
      <c r="B10" s="780">
        <v>55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11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1514</v>
      </c>
      <c r="B11" s="781">
        <v>28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12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FA1704E-FF89-4159-B9F5-56C594F6796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18</v>
      </c>
      <c r="B5" s="712" t="s">
        <v>1515</v>
      </c>
      <c r="C5" s="715">
        <v>2487277.8299999973</v>
      </c>
      <c r="D5" s="715">
        <v>3231</v>
      </c>
      <c r="E5" s="715">
        <v>1073989.06</v>
      </c>
      <c r="F5" s="785">
        <v>0.43179296138381179</v>
      </c>
      <c r="G5" s="715">
        <v>1374</v>
      </c>
      <c r="H5" s="785">
        <v>0.42525533890436396</v>
      </c>
      <c r="I5" s="715">
        <v>1413288.769999997</v>
      </c>
      <c r="J5" s="785">
        <v>0.56820703861618815</v>
      </c>
      <c r="K5" s="715">
        <v>1857</v>
      </c>
      <c r="L5" s="785">
        <v>0.57474466109563604</v>
      </c>
      <c r="M5" s="715" t="s">
        <v>73</v>
      </c>
      <c r="N5" s="270"/>
    </row>
    <row r="6" spans="1:14" ht="14.45" customHeight="1" x14ac:dyDescent="0.2">
      <c r="A6" s="711">
        <v>18</v>
      </c>
      <c r="B6" s="712" t="s">
        <v>1516</v>
      </c>
      <c r="C6" s="715">
        <v>2487277.8299999973</v>
      </c>
      <c r="D6" s="715">
        <v>3222</v>
      </c>
      <c r="E6" s="715">
        <v>1073989.06</v>
      </c>
      <c r="F6" s="785">
        <v>0.43179296138381179</v>
      </c>
      <c r="G6" s="715">
        <v>1368</v>
      </c>
      <c r="H6" s="785">
        <v>0.42458100558659218</v>
      </c>
      <c r="I6" s="715">
        <v>1413288.769999997</v>
      </c>
      <c r="J6" s="785">
        <v>0.56820703861618815</v>
      </c>
      <c r="K6" s="715">
        <v>1854</v>
      </c>
      <c r="L6" s="785">
        <v>0.57541899441340782</v>
      </c>
      <c r="M6" s="715" t="s">
        <v>1</v>
      </c>
      <c r="N6" s="270"/>
    </row>
    <row r="7" spans="1:14" ht="14.45" customHeight="1" x14ac:dyDescent="0.2">
      <c r="A7" s="711">
        <v>18</v>
      </c>
      <c r="B7" s="712" t="s">
        <v>1517</v>
      </c>
      <c r="C7" s="715">
        <v>0</v>
      </c>
      <c r="D7" s="715">
        <v>9</v>
      </c>
      <c r="E7" s="715">
        <v>0</v>
      </c>
      <c r="F7" s="785" t="s">
        <v>329</v>
      </c>
      <c r="G7" s="715">
        <v>6</v>
      </c>
      <c r="H7" s="785">
        <v>0.66666666666666663</v>
      </c>
      <c r="I7" s="715">
        <v>0</v>
      </c>
      <c r="J7" s="785" t="s">
        <v>329</v>
      </c>
      <c r="K7" s="715">
        <v>3</v>
      </c>
      <c r="L7" s="785">
        <v>0.33333333333333331</v>
      </c>
      <c r="M7" s="715" t="s">
        <v>1</v>
      </c>
      <c r="N7" s="270"/>
    </row>
    <row r="8" spans="1:14" ht="14.45" customHeight="1" x14ac:dyDescent="0.2">
      <c r="A8" s="711" t="s">
        <v>576</v>
      </c>
      <c r="B8" s="712" t="s">
        <v>3</v>
      </c>
      <c r="C8" s="715">
        <v>2487277.8299999973</v>
      </c>
      <c r="D8" s="715">
        <v>3231</v>
      </c>
      <c r="E8" s="715">
        <v>1073989.06</v>
      </c>
      <c r="F8" s="785">
        <v>0.43179296138381179</v>
      </c>
      <c r="G8" s="715">
        <v>1374</v>
      </c>
      <c r="H8" s="785">
        <v>0.42525533890436396</v>
      </c>
      <c r="I8" s="715">
        <v>1413288.769999997</v>
      </c>
      <c r="J8" s="785">
        <v>0.56820703861618815</v>
      </c>
      <c r="K8" s="715">
        <v>1857</v>
      </c>
      <c r="L8" s="785">
        <v>0.57474466109563604</v>
      </c>
      <c r="M8" s="715" t="s">
        <v>581</v>
      </c>
      <c r="N8" s="270"/>
    </row>
    <row r="10" spans="1:14" ht="14.45" customHeight="1" x14ac:dyDescent="0.2">
      <c r="A10" s="711">
        <v>18</v>
      </c>
      <c r="B10" s="712" t="s">
        <v>1515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1518</v>
      </c>
      <c r="B11" s="712" t="s">
        <v>1516</v>
      </c>
      <c r="C11" s="715">
        <v>295.22000000000003</v>
      </c>
      <c r="D11" s="715">
        <v>1</v>
      </c>
      <c r="E11" s="715" t="s">
        <v>329</v>
      </c>
      <c r="F11" s="785">
        <v>0</v>
      </c>
      <c r="G11" s="715" t="s">
        <v>329</v>
      </c>
      <c r="H11" s="785">
        <v>0</v>
      </c>
      <c r="I11" s="715">
        <v>295.22000000000003</v>
      </c>
      <c r="J11" s="785">
        <v>1</v>
      </c>
      <c r="K11" s="715">
        <v>1</v>
      </c>
      <c r="L11" s="785">
        <v>1</v>
      </c>
      <c r="M11" s="715" t="s">
        <v>1</v>
      </c>
      <c r="N11" s="270"/>
    </row>
    <row r="12" spans="1:14" ht="14.45" customHeight="1" x14ac:dyDescent="0.2">
      <c r="A12" s="711" t="s">
        <v>1518</v>
      </c>
      <c r="B12" s="712" t="s">
        <v>1519</v>
      </c>
      <c r="C12" s="715">
        <v>295.22000000000003</v>
      </c>
      <c r="D12" s="715">
        <v>1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295.22000000000003</v>
      </c>
      <c r="J12" s="785">
        <v>1</v>
      </c>
      <c r="K12" s="715">
        <v>1</v>
      </c>
      <c r="L12" s="785">
        <v>1</v>
      </c>
      <c r="M12" s="715" t="s">
        <v>591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592</v>
      </c>
      <c r="N13" s="270"/>
    </row>
    <row r="14" spans="1:14" ht="14.45" customHeight="1" x14ac:dyDescent="0.2">
      <c r="A14" s="711" t="s">
        <v>1520</v>
      </c>
      <c r="B14" s="712" t="s">
        <v>1516</v>
      </c>
      <c r="C14" s="715">
        <v>2057343.6599999985</v>
      </c>
      <c r="D14" s="715">
        <v>2539</v>
      </c>
      <c r="E14" s="715">
        <v>889630.40000000014</v>
      </c>
      <c r="F14" s="785">
        <v>0.43241701291654927</v>
      </c>
      <c r="G14" s="715">
        <v>1070</v>
      </c>
      <c r="H14" s="785">
        <v>0.42142575817250888</v>
      </c>
      <c r="I14" s="715">
        <v>1167713.2599999984</v>
      </c>
      <c r="J14" s="785">
        <v>0.56758298708345067</v>
      </c>
      <c r="K14" s="715">
        <v>1469</v>
      </c>
      <c r="L14" s="785">
        <v>0.57857424182749118</v>
      </c>
      <c r="M14" s="715" t="s">
        <v>1</v>
      </c>
      <c r="N14" s="270"/>
    </row>
    <row r="15" spans="1:14" ht="14.45" customHeight="1" x14ac:dyDescent="0.2">
      <c r="A15" s="711" t="s">
        <v>1520</v>
      </c>
      <c r="B15" s="712" t="s">
        <v>1517</v>
      </c>
      <c r="C15" s="715">
        <v>0</v>
      </c>
      <c r="D15" s="715">
        <v>7</v>
      </c>
      <c r="E15" s="715">
        <v>0</v>
      </c>
      <c r="F15" s="785" t="s">
        <v>329</v>
      </c>
      <c r="G15" s="715">
        <v>5</v>
      </c>
      <c r="H15" s="785">
        <v>0.7142857142857143</v>
      </c>
      <c r="I15" s="715">
        <v>0</v>
      </c>
      <c r="J15" s="785" t="s">
        <v>329</v>
      </c>
      <c r="K15" s="715">
        <v>2</v>
      </c>
      <c r="L15" s="785">
        <v>0.2857142857142857</v>
      </c>
      <c r="M15" s="715" t="s">
        <v>1</v>
      </c>
      <c r="N15" s="270"/>
    </row>
    <row r="16" spans="1:14" ht="14.45" customHeight="1" x14ac:dyDescent="0.2">
      <c r="A16" s="711" t="s">
        <v>1520</v>
      </c>
      <c r="B16" s="712" t="s">
        <v>1521</v>
      </c>
      <c r="C16" s="715">
        <v>2057343.6599999985</v>
      </c>
      <c r="D16" s="715">
        <v>2546</v>
      </c>
      <c r="E16" s="715">
        <v>889630.40000000014</v>
      </c>
      <c r="F16" s="785">
        <v>0.43241701291654927</v>
      </c>
      <c r="G16" s="715">
        <v>1075</v>
      </c>
      <c r="H16" s="785">
        <v>0.42223095051060489</v>
      </c>
      <c r="I16" s="715">
        <v>1167713.2599999984</v>
      </c>
      <c r="J16" s="785">
        <v>0.56758298708345067</v>
      </c>
      <c r="K16" s="715">
        <v>1471</v>
      </c>
      <c r="L16" s="785">
        <v>0.57776904948939511</v>
      </c>
      <c r="M16" s="715" t="s">
        <v>591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592</v>
      </c>
      <c r="N17" s="270"/>
    </row>
    <row r="18" spans="1:14" ht="14.45" customHeight="1" x14ac:dyDescent="0.2">
      <c r="A18" s="711" t="s">
        <v>1522</v>
      </c>
      <c r="B18" s="712" t="s">
        <v>1516</v>
      </c>
      <c r="C18" s="715">
        <v>378935.61</v>
      </c>
      <c r="D18" s="715">
        <v>548</v>
      </c>
      <c r="E18" s="715">
        <v>161577.18000000008</v>
      </c>
      <c r="F18" s="785">
        <v>0.4263974557577212</v>
      </c>
      <c r="G18" s="715">
        <v>229</v>
      </c>
      <c r="H18" s="785">
        <v>0.41788321167883213</v>
      </c>
      <c r="I18" s="715">
        <v>217358.42999999993</v>
      </c>
      <c r="J18" s="785">
        <v>0.57360254424227886</v>
      </c>
      <c r="K18" s="715">
        <v>319</v>
      </c>
      <c r="L18" s="785">
        <v>0.58211678832116787</v>
      </c>
      <c r="M18" s="715" t="s">
        <v>1</v>
      </c>
      <c r="N18" s="270"/>
    </row>
    <row r="19" spans="1:14" ht="14.45" customHeight="1" x14ac:dyDescent="0.2">
      <c r="A19" s="711" t="s">
        <v>1522</v>
      </c>
      <c r="B19" s="712" t="s">
        <v>1523</v>
      </c>
      <c r="C19" s="715">
        <v>378935.61</v>
      </c>
      <c r="D19" s="715">
        <v>548</v>
      </c>
      <c r="E19" s="715">
        <v>161577.18000000008</v>
      </c>
      <c r="F19" s="785">
        <v>0.4263974557577212</v>
      </c>
      <c r="G19" s="715">
        <v>229</v>
      </c>
      <c r="H19" s="785">
        <v>0.41788321167883213</v>
      </c>
      <c r="I19" s="715">
        <v>217358.42999999993</v>
      </c>
      <c r="J19" s="785">
        <v>0.57360254424227886</v>
      </c>
      <c r="K19" s="715">
        <v>319</v>
      </c>
      <c r="L19" s="785">
        <v>0.58211678832116787</v>
      </c>
      <c r="M19" s="715" t="s">
        <v>591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592</v>
      </c>
      <c r="N20" s="270"/>
    </row>
    <row r="21" spans="1:14" ht="14.45" customHeight="1" x14ac:dyDescent="0.2">
      <c r="A21" s="711" t="s">
        <v>1524</v>
      </c>
      <c r="B21" s="712" t="s">
        <v>1516</v>
      </c>
      <c r="C21" s="715">
        <v>37154.539999999994</v>
      </c>
      <c r="D21" s="715">
        <v>73</v>
      </c>
      <c r="E21" s="715">
        <v>16352.829999999998</v>
      </c>
      <c r="F21" s="785">
        <v>0.44013006216736905</v>
      </c>
      <c r="G21" s="715">
        <v>37</v>
      </c>
      <c r="H21" s="785">
        <v>0.50684931506849318</v>
      </c>
      <c r="I21" s="715">
        <v>20801.71</v>
      </c>
      <c r="J21" s="785">
        <v>0.55986993783263106</v>
      </c>
      <c r="K21" s="715">
        <v>36</v>
      </c>
      <c r="L21" s="785">
        <v>0.49315068493150682</v>
      </c>
      <c r="M21" s="715" t="s">
        <v>1</v>
      </c>
      <c r="N21" s="270"/>
    </row>
    <row r="22" spans="1:14" ht="14.45" customHeight="1" x14ac:dyDescent="0.2">
      <c r="A22" s="711" t="s">
        <v>1524</v>
      </c>
      <c r="B22" s="712" t="s">
        <v>1517</v>
      </c>
      <c r="C22" s="715">
        <v>0</v>
      </c>
      <c r="D22" s="715">
        <v>2</v>
      </c>
      <c r="E22" s="715">
        <v>0</v>
      </c>
      <c r="F22" s="785" t="s">
        <v>329</v>
      </c>
      <c r="G22" s="715">
        <v>1</v>
      </c>
      <c r="H22" s="785">
        <v>0.5</v>
      </c>
      <c r="I22" s="715">
        <v>0</v>
      </c>
      <c r="J22" s="785" t="s">
        <v>329</v>
      </c>
      <c r="K22" s="715">
        <v>1</v>
      </c>
      <c r="L22" s="785">
        <v>0.5</v>
      </c>
      <c r="M22" s="715" t="s">
        <v>1</v>
      </c>
      <c r="N22" s="270"/>
    </row>
    <row r="23" spans="1:14" ht="14.45" customHeight="1" x14ac:dyDescent="0.2">
      <c r="A23" s="711" t="s">
        <v>1524</v>
      </c>
      <c r="B23" s="712" t="s">
        <v>1525</v>
      </c>
      <c r="C23" s="715">
        <v>37154.539999999994</v>
      </c>
      <c r="D23" s="715">
        <v>75</v>
      </c>
      <c r="E23" s="715">
        <v>16352.829999999998</v>
      </c>
      <c r="F23" s="785">
        <v>0.44013006216736905</v>
      </c>
      <c r="G23" s="715">
        <v>38</v>
      </c>
      <c r="H23" s="785">
        <v>0.50666666666666671</v>
      </c>
      <c r="I23" s="715">
        <v>20801.71</v>
      </c>
      <c r="J23" s="785">
        <v>0.55986993783263106</v>
      </c>
      <c r="K23" s="715">
        <v>37</v>
      </c>
      <c r="L23" s="785">
        <v>0.49333333333333335</v>
      </c>
      <c r="M23" s="715" t="s">
        <v>591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592</v>
      </c>
      <c r="N24" s="270"/>
    </row>
    <row r="25" spans="1:14" ht="14.45" customHeight="1" x14ac:dyDescent="0.2">
      <c r="A25" s="711" t="s">
        <v>1526</v>
      </c>
      <c r="B25" s="712" t="s">
        <v>1516</v>
      </c>
      <c r="C25" s="715">
        <v>13548.8</v>
      </c>
      <c r="D25" s="715">
        <v>61</v>
      </c>
      <c r="E25" s="715">
        <v>6428.6499999999987</v>
      </c>
      <c r="F25" s="785">
        <v>0.4744811348606518</v>
      </c>
      <c r="G25" s="715">
        <v>32</v>
      </c>
      <c r="H25" s="785">
        <v>0.52459016393442626</v>
      </c>
      <c r="I25" s="715">
        <v>7120.1500000000015</v>
      </c>
      <c r="J25" s="785">
        <v>0.52551886513934831</v>
      </c>
      <c r="K25" s="715">
        <v>29</v>
      </c>
      <c r="L25" s="785">
        <v>0.47540983606557374</v>
      </c>
      <c r="M25" s="715" t="s">
        <v>1</v>
      </c>
      <c r="N25" s="270"/>
    </row>
    <row r="26" spans="1:14" ht="14.45" customHeight="1" x14ac:dyDescent="0.2">
      <c r="A26" s="711" t="s">
        <v>1526</v>
      </c>
      <c r="B26" s="712" t="s">
        <v>1527</v>
      </c>
      <c r="C26" s="715">
        <v>13548.8</v>
      </c>
      <c r="D26" s="715">
        <v>61</v>
      </c>
      <c r="E26" s="715">
        <v>6428.6499999999987</v>
      </c>
      <c r="F26" s="785">
        <v>0.4744811348606518</v>
      </c>
      <c r="G26" s="715">
        <v>32</v>
      </c>
      <c r="H26" s="785">
        <v>0.52459016393442626</v>
      </c>
      <c r="I26" s="715">
        <v>7120.1500000000015</v>
      </c>
      <c r="J26" s="785">
        <v>0.52551886513934831</v>
      </c>
      <c r="K26" s="715">
        <v>29</v>
      </c>
      <c r="L26" s="785">
        <v>0.47540983606557374</v>
      </c>
      <c r="M26" s="715" t="s">
        <v>591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592</v>
      </c>
      <c r="N27" s="270"/>
    </row>
    <row r="28" spans="1:14" ht="14.45" customHeight="1" x14ac:dyDescent="0.2">
      <c r="A28" s="711" t="s">
        <v>576</v>
      </c>
      <c r="B28" s="712" t="s">
        <v>1528</v>
      </c>
      <c r="C28" s="715">
        <v>2487277.8299999982</v>
      </c>
      <c r="D28" s="715">
        <v>3231</v>
      </c>
      <c r="E28" s="715">
        <v>1073989.0600000003</v>
      </c>
      <c r="F28" s="785">
        <v>0.43179296138381174</v>
      </c>
      <c r="G28" s="715">
        <v>1374</v>
      </c>
      <c r="H28" s="785">
        <v>0.42525533890436396</v>
      </c>
      <c r="I28" s="715">
        <v>1413288.7699999982</v>
      </c>
      <c r="J28" s="785">
        <v>0.56820703861618838</v>
      </c>
      <c r="K28" s="715">
        <v>1857</v>
      </c>
      <c r="L28" s="785">
        <v>0.57474466109563604</v>
      </c>
      <c r="M28" s="715" t="s">
        <v>581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1529</v>
      </c>
    </row>
    <row r="31" spans="1:14" ht="14.45" customHeight="1" x14ac:dyDescent="0.2">
      <c r="A31" s="786" t="s">
        <v>1530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60F0DEA1-3B64-4091-8341-373A9612627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1531</v>
      </c>
      <c r="B5" s="779">
        <v>14651.809999999998</v>
      </c>
      <c r="C5" s="723">
        <v>1</v>
      </c>
      <c r="D5" s="792">
        <v>33</v>
      </c>
      <c r="E5" s="795" t="s">
        <v>1531</v>
      </c>
      <c r="F5" s="779">
        <v>3552.67</v>
      </c>
      <c r="G5" s="747">
        <v>0.24247311424322324</v>
      </c>
      <c r="H5" s="727">
        <v>18</v>
      </c>
      <c r="I5" s="770">
        <v>0.54545454545454541</v>
      </c>
      <c r="J5" s="798">
        <v>11099.139999999998</v>
      </c>
      <c r="K5" s="747">
        <v>0.75752688575677674</v>
      </c>
      <c r="L5" s="727">
        <v>15</v>
      </c>
      <c r="M5" s="770">
        <v>0.45454545454545453</v>
      </c>
    </row>
    <row r="6" spans="1:13" ht="14.45" customHeight="1" x14ac:dyDescent="0.2">
      <c r="A6" s="789" t="s">
        <v>1532</v>
      </c>
      <c r="B6" s="780">
        <v>20641.47</v>
      </c>
      <c r="C6" s="730">
        <v>1</v>
      </c>
      <c r="D6" s="793">
        <v>54</v>
      </c>
      <c r="E6" s="796" t="s">
        <v>1532</v>
      </c>
      <c r="F6" s="780">
        <v>6914.34</v>
      </c>
      <c r="G6" s="748">
        <v>0.33497323591779071</v>
      </c>
      <c r="H6" s="734">
        <v>20</v>
      </c>
      <c r="I6" s="771">
        <v>0.37037037037037035</v>
      </c>
      <c r="J6" s="799">
        <v>13727.130000000001</v>
      </c>
      <c r="K6" s="748">
        <v>0.66502676408220929</v>
      </c>
      <c r="L6" s="734">
        <v>34</v>
      </c>
      <c r="M6" s="771">
        <v>0.62962962962962965</v>
      </c>
    </row>
    <row r="7" spans="1:13" ht="14.45" customHeight="1" x14ac:dyDescent="0.2">
      <c r="A7" s="789" t="s">
        <v>1533</v>
      </c>
      <c r="B7" s="780">
        <v>2557.11</v>
      </c>
      <c r="C7" s="730">
        <v>1</v>
      </c>
      <c r="D7" s="793">
        <v>6</v>
      </c>
      <c r="E7" s="796" t="s">
        <v>1533</v>
      </c>
      <c r="F7" s="780">
        <v>2388.17</v>
      </c>
      <c r="G7" s="748">
        <v>0.93393322930965028</v>
      </c>
      <c r="H7" s="734">
        <v>4</v>
      </c>
      <c r="I7" s="771">
        <v>0.66666666666666663</v>
      </c>
      <c r="J7" s="799">
        <v>168.94</v>
      </c>
      <c r="K7" s="748">
        <v>6.6066770690349649E-2</v>
      </c>
      <c r="L7" s="734">
        <v>2</v>
      </c>
      <c r="M7" s="771">
        <v>0.33333333333333331</v>
      </c>
    </row>
    <row r="8" spans="1:13" ht="14.45" customHeight="1" x14ac:dyDescent="0.2">
      <c r="A8" s="789" t="s">
        <v>1534</v>
      </c>
      <c r="B8" s="780">
        <v>94636.899999999965</v>
      </c>
      <c r="C8" s="730">
        <v>1</v>
      </c>
      <c r="D8" s="793">
        <v>151</v>
      </c>
      <c r="E8" s="796" t="s">
        <v>1534</v>
      </c>
      <c r="F8" s="780">
        <v>41158.579999999994</v>
      </c>
      <c r="G8" s="748">
        <v>0.43491048417689093</v>
      </c>
      <c r="H8" s="734">
        <v>65</v>
      </c>
      <c r="I8" s="771">
        <v>0.43046357615894038</v>
      </c>
      <c r="J8" s="799">
        <v>53478.319999999978</v>
      </c>
      <c r="K8" s="748">
        <v>0.56508951582310918</v>
      </c>
      <c r="L8" s="734">
        <v>86</v>
      </c>
      <c r="M8" s="771">
        <v>0.56953642384105962</v>
      </c>
    </row>
    <row r="9" spans="1:13" ht="14.45" customHeight="1" x14ac:dyDescent="0.2">
      <c r="A9" s="789" t="s">
        <v>1535</v>
      </c>
      <c r="B9" s="780">
        <v>37154.539999999994</v>
      </c>
      <c r="C9" s="730">
        <v>1</v>
      </c>
      <c r="D9" s="793">
        <v>75</v>
      </c>
      <c r="E9" s="796" t="s">
        <v>1535</v>
      </c>
      <c r="F9" s="780">
        <v>16352.829999999998</v>
      </c>
      <c r="G9" s="748">
        <v>0.44013006216736905</v>
      </c>
      <c r="H9" s="734">
        <v>38</v>
      </c>
      <c r="I9" s="771">
        <v>0.50666666666666671</v>
      </c>
      <c r="J9" s="799">
        <v>20801.71</v>
      </c>
      <c r="K9" s="748">
        <v>0.55986993783263106</v>
      </c>
      <c r="L9" s="734">
        <v>37</v>
      </c>
      <c r="M9" s="771">
        <v>0.49333333333333335</v>
      </c>
    </row>
    <row r="10" spans="1:13" ht="14.45" customHeight="1" x14ac:dyDescent="0.2">
      <c r="A10" s="789" t="s">
        <v>1536</v>
      </c>
      <c r="B10" s="780">
        <v>23382.709999999995</v>
      </c>
      <c r="C10" s="730">
        <v>1</v>
      </c>
      <c r="D10" s="793">
        <v>21</v>
      </c>
      <c r="E10" s="796" t="s">
        <v>1536</v>
      </c>
      <c r="F10" s="780">
        <v>3195.18</v>
      </c>
      <c r="G10" s="748">
        <v>0.13664712088547479</v>
      </c>
      <c r="H10" s="734">
        <v>4</v>
      </c>
      <c r="I10" s="771">
        <v>0.19047619047619047</v>
      </c>
      <c r="J10" s="799">
        <v>20187.529999999995</v>
      </c>
      <c r="K10" s="748">
        <v>0.86335287911452518</v>
      </c>
      <c r="L10" s="734">
        <v>17</v>
      </c>
      <c r="M10" s="771">
        <v>0.80952380952380953</v>
      </c>
    </row>
    <row r="11" spans="1:13" ht="14.45" customHeight="1" x14ac:dyDescent="0.2">
      <c r="A11" s="789" t="s">
        <v>1537</v>
      </c>
      <c r="B11" s="780">
        <v>65091.389999999985</v>
      </c>
      <c r="C11" s="730">
        <v>1</v>
      </c>
      <c r="D11" s="793">
        <v>149</v>
      </c>
      <c r="E11" s="796" t="s">
        <v>1537</v>
      </c>
      <c r="F11" s="780">
        <v>27922.649999999998</v>
      </c>
      <c r="G11" s="748">
        <v>0.42897609038614792</v>
      </c>
      <c r="H11" s="734">
        <v>70</v>
      </c>
      <c r="I11" s="771">
        <v>0.46979865771812079</v>
      </c>
      <c r="J11" s="799">
        <v>37168.739999999991</v>
      </c>
      <c r="K11" s="748">
        <v>0.57102390961385219</v>
      </c>
      <c r="L11" s="734">
        <v>79</v>
      </c>
      <c r="M11" s="771">
        <v>0.53020134228187921</v>
      </c>
    </row>
    <row r="12" spans="1:13" ht="14.45" customHeight="1" x14ac:dyDescent="0.2">
      <c r="A12" s="789" t="s">
        <v>1538</v>
      </c>
      <c r="B12" s="780">
        <v>10716.48</v>
      </c>
      <c r="C12" s="730">
        <v>1</v>
      </c>
      <c r="D12" s="793">
        <v>19</v>
      </c>
      <c r="E12" s="796" t="s">
        <v>1538</v>
      </c>
      <c r="F12" s="780">
        <v>3328.7799999999997</v>
      </c>
      <c r="G12" s="748">
        <v>0.31062251784167932</v>
      </c>
      <c r="H12" s="734">
        <v>10</v>
      </c>
      <c r="I12" s="771">
        <v>0.52631578947368418</v>
      </c>
      <c r="J12" s="799">
        <v>7387.7</v>
      </c>
      <c r="K12" s="748">
        <v>0.68937748215832062</v>
      </c>
      <c r="L12" s="734">
        <v>9</v>
      </c>
      <c r="M12" s="771">
        <v>0.47368421052631576</v>
      </c>
    </row>
    <row r="13" spans="1:13" ht="14.45" customHeight="1" x14ac:dyDescent="0.2">
      <c r="A13" s="789" t="s">
        <v>1539</v>
      </c>
      <c r="B13" s="780">
        <v>530350.21999999986</v>
      </c>
      <c r="C13" s="730">
        <v>1</v>
      </c>
      <c r="D13" s="793">
        <v>673</v>
      </c>
      <c r="E13" s="796" t="s">
        <v>1539</v>
      </c>
      <c r="F13" s="780">
        <v>251595.00999999992</v>
      </c>
      <c r="G13" s="748">
        <v>0.47439409000339433</v>
      </c>
      <c r="H13" s="734">
        <v>284</v>
      </c>
      <c r="I13" s="771">
        <v>0.42199108469539376</v>
      </c>
      <c r="J13" s="799">
        <v>278755.20999999996</v>
      </c>
      <c r="K13" s="748">
        <v>0.52560590999660572</v>
      </c>
      <c r="L13" s="734">
        <v>389</v>
      </c>
      <c r="M13" s="771">
        <v>0.57800891530460619</v>
      </c>
    </row>
    <row r="14" spans="1:13" ht="14.45" customHeight="1" x14ac:dyDescent="0.2">
      <c r="A14" s="789" t="s">
        <v>1540</v>
      </c>
      <c r="B14" s="780">
        <v>17933.87</v>
      </c>
      <c r="C14" s="730">
        <v>1</v>
      </c>
      <c r="D14" s="793">
        <v>36</v>
      </c>
      <c r="E14" s="796" t="s">
        <v>1540</v>
      </c>
      <c r="F14" s="780">
        <v>7248.47</v>
      </c>
      <c r="G14" s="748">
        <v>0.404177681671608</v>
      </c>
      <c r="H14" s="734">
        <v>19</v>
      </c>
      <c r="I14" s="771">
        <v>0.52777777777777779</v>
      </c>
      <c r="J14" s="799">
        <v>10685.399999999998</v>
      </c>
      <c r="K14" s="748">
        <v>0.59582231832839194</v>
      </c>
      <c r="L14" s="734">
        <v>17</v>
      </c>
      <c r="M14" s="771">
        <v>0.47222222222222221</v>
      </c>
    </row>
    <row r="15" spans="1:13" ht="14.45" customHeight="1" x14ac:dyDescent="0.2">
      <c r="A15" s="789" t="s">
        <v>1541</v>
      </c>
      <c r="B15" s="780">
        <v>28471.33</v>
      </c>
      <c r="C15" s="730">
        <v>1</v>
      </c>
      <c r="D15" s="793">
        <v>48</v>
      </c>
      <c r="E15" s="796" t="s">
        <v>1541</v>
      </c>
      <c r="F15" s="780">
        <v>15107.060000000001</v>
      </c>
      <c r="G15" s="748">
        <v>0.53060605177208087</v>
      </c>
      <c r="H15" s="734">
        <v>23</v>
      </c>
      <c r="I15" s="771">
        <v>0.47916666666666669</v>
      </c>
      <c r="J15" s="799">
        <v>13364.269999999999</v>
      </c>
      <c r="K15" s="748">
        <v>0.46939394822791902</v>
      </c>
      <c r="L15" s="734">
        <v>25</v>
      </c>
      <c r="M15" s="771">
        <v>0.52083333333333337</v>
      </c>
    </row>
    <row r="16" spans="1:13" ht="14.45" customHeight="1" x14ac:dyDescent="0.2">
      <c r="A16" s="789" t="s">
        <v>1542</v>
      </c>
      <c r="B16" s="780">
        <v>338733.44000000006</v>
      </c>
      <c r="C16" s="730">
        <v>1</v>
      </c>
      <c r="D16" s="793">
        <v>492</v>
      </c>
      <c r="E16" s="796" t="s">
        <v>1542</v>
      </c>
      <c r="F16" s="780">
        <v>143273.6400000001</v>
      </c>
      <c r="G16" s="748">
        <v>0.42296869184217561</v>
      </c>
      <c r="H16" s="734">
        <v>207</v>
      </c>
      <c r="I16" s="771">
        <v>0.42073170731707316</v>
      </c>
      <c r="J16" s="799">
        <v>195459.79999999996</v>
      </c>
      <c r="K16" s="748">
        <v>0.57703130815782444</v>
      </c>
      <c r="L16" s="734">
        <v>285</v>
      </c>
      <c r="M16" s="771">
        <v>0.57926829268292679</v>
      </c>
    </row>
    <row r="17" spans="1:13" ht="14.45" customHeight="1" x14ac:dyDescent="0.2">
      <c r="A17" s="789" t="s">
        <v>1543</v>
      </c>
      <c r="B17" s="780">
        <v>42428.08</v>
      </c>
      <c r="C17" s="730">
        <v>1</v>
      </c>
      <c r="D17" s="793">
        <v>71</v>
      </c>
      <c r="E17" s="796" t="s">
        <v>1543</v>
      </c>
      <c r="F17" s="780">
        <v>11891.89</v>
      </c>
      <c r="G17" s="748">
        <v>0.28028348207130749</v>
      </c>
      <c r="H17" s="734">
        <v>34</v>
      </c>
      <c r="I17" s="771">
        <v>0.47887323943661969</v>
      </c>
      <c r="J17" s="799">
        <v>30536.190000000002</v>
      </c>
      <c r="K17" s="748">
        <v>0.71971651792869251</v>
      </c>
      <c r="L17" s="734">
        <v>37</v>
      </c>
      <c r="M17" s="771">
        <v>0.52112676056338025</v>
      </c>
    </row>
    <row r="18" spans="1:13" ht="14.45" customHeight="1" x14ac:dyDescent="0.2">
      <c r="A18" s="789" t="s">
        <v>1544</v>
      </c>
      <c r="B18" s="780">
        <v>629801.8899999999</v>
      </c>
      <c r="C18" s="730">
        <v>1</v>
      </c>
      <c r="D18" s="793">
        <v>705</v>
      </c>
      <c r="E18" s="796" t="s">
        <v>1544</v>
      </c>
      <c r="F18" s="780">
        <v>291873.15999999997</v>
      </c>
      <c r="G18" s="748">
        <v>0.4634364625358619</v>
      </c>
      <c r="H18" s="734">
        <v>310</v>
      </c>
      <c r="I18" s="771">
        <v>0.43971631205673761</v>
      </c>
      <c r="J18" s="799">
        <v>337928.72999999992</v>
      </c>
      <c r="K18" s="748">
        <v>0.5365635374641381</v>
      </c>
      <c r="L18" s="734">
        <v>395</v>
      </c>
      <c r="M18" s="771">
        <v>0.56028368794326244</v>
      </c>
    </row>
    <row r="19" spans="1:13" ht="14.45" customHeight="1" thickBot="1" x14ac:dyDescent="0.25">
      <c r="A19" s="790" t="s">
        <v>1545</v>
      </c>
      <c r="B19" s="781">
        <v>630726.5900000002</v>
      </c>
      <c r="C19" s="737">
        <v>1</v>
      </c>
      <c r="D19" s="794">
        <v>698</v>
      </c>
      <c r="E19" s="797" t="s">
        <v>1545</v>
      </c>
      <c r="F19" s="781">
        <v>248186.63000000003</v>
      </c>
      <c r="G19" s="749">
        <v>0.39349320915739411</v>
      </c>
      <c r="H19" s="741">
        <v>268</v>
      </c>
      <c r="I19" s="772">
        <v>0.38395415472779371</v>
      </c>
      <c r="J19" s="800">
        <v>382539.96000000014</v>
      </c>
      <c r="K19" s="749">
        <v>0.60650679084260584</v>
      </c>
      <c r="L19" s="741">
        <v>430</v>
      </c>
      <c r="M19" s="772">
        <v>0.61604584527220629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84C100F-C7CC-463A-967B-F8ADDD1B5F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2643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2487277.8300000066</v>
      </c>
      <c r="N3" s="70">
        <f>SUBTOTAL(9,N7:N1048576)</f>
        <v>10722</v>
      </c>
      <c r="O3" s="70">
        <f>SUBTOTAL(9,O7:O1048576)</f>
        <v>3231</v>
      </c>
      <c r="P3" s="70">
        <f>SUBTOTAL(9,P7:P1048576)</f>
        <v>1073989.060000001</v>
      </c>
      <c r="Q3" s="71">
        <f>IF(M3=0,0,P3/M3)</f>
        <v>0.43179296138381057</v>
      </c>
      <c r="R3" s="70">
        <f>SUBTOTAL(9,R7:R1048576)</f>
        <v>4492</v>
      </c>
      <c r="S3" s="71">
        <f>IF(N3=0,0,R3/N3)</f>
        <v>0.41895168811788847</v>
      </c>
      <c r="T3" s="70">
        <f>SUBTOTAL(9,T7:T1048576)</f>
        <v>1374</v>
      </c>
      <c r="U3" s="72">
        <f>IF(O3=0,0,T3/O3)</f>
        <v>0.42525533890436396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18</v>
      </c>
      <c r="B7" s="807" t="s">
        <v>1515</v>
      </c>
      <c r="C7" s="807" t="s">
        <v>1520</v>
      </c>
      <c r="D7" s="808" t="s">
        <v>2638</v>
      </c>
      <c r="E7" s="809" t="s">
        <v>1533</v>
      </c>
      <c r="F7" s="807" t="s">
        <v>1516</v>
      </c>
      <c r="G7" s="807" t="s">
        <v>1546</v>
      </c>
      <c r="H7" s="807" t="s">
        <v>329</v>
      </c>
      <c r="I7" s="807" t="s">
        <v>1547</v>
      </c>
      <c r="J7" s="807" t="s">
        <v>1548</v>
      </c>
      <c r="K7" s="807" t="s">
        <v>1549</v>
      </c>
      <c r="L7" s="810">
        <v>35.11</v>
      </c>
      <c r="M7" s="810">
        <v>105.33</v>
      </c>
      <c r="N7" s="807">
        <v>3</v>
      </c>
      <c r="O7" s="811">
        <v>0.5</v>
      </c>
      <c r="P7" s="810">
        <v>105.33</v>
      </c>
      <c r="Q7" s="812">
        <v>1</v>
      </c>
      <c r="R7" s="807">
        <v>3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18</v>
      </c>
      <c r="B8" s="822" t="s">
        <v>1515</v>
      </c>
      <c r="C8" s="822" t="s">
        <v>1520</v>
      </c>
      <c r="D8" s="823" t="s">
        <v>2638</v>
      </c>
      <c r="E8" s="824" t="s">
        <v>1533</v>
      </c>
      <c r="F8" s="822" t="s">
        <v>1516</v>
      </c>
      <c r="G8" s="822" t="s">
        <v>1550</v>
      </c>
      <c r="H8" s="822" t="s">
        <v>625</v>
      </c>
      <c r="I8" s="822" t="s">
        <v>1398</v>
      </c>
      <c r="J8" s="822" t="s">
        <v>1338</v>
      </c>
      <c r="K8" s="822" t="s">
        <v>1399</v>
      </c>
      <c r="L8" s="825">
        <v>23.4</v>
      </c>
      <c r="M8" s="825">
        <v>23.4</v>
      </c>
      <c r="N8" s="822">
        <v>1</v>
      </c>
      <c r="O8" s="826">
        <v>0.5</v>
      </c>
      <c r="P8" s="825">
        <v>23.4</v>
      </c>
      <c r="Q8" s="827">
        <v>1</v>
      </c>
      <c r="R8" s="822">
        <v>1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18</v>
      </c>
      <c r="B9" s="822" t="s">
        <v>1515</v>
      </c>
      <c r="C9" s="822" t="s">
        <v>1520</v>
      </c>
      <c r="D9" s="823" t="s">
        <v>2638</v>
      </c>
      <c r="E9" s="824" t="s">
        <v>1533</v>
      </c>
      <c r="F9" s="822" t="s">
        <v>1516</v>
      </c>
      <c r="G9" s="822" t="s">
        <v>1551</v>
      </c>
      <c r="H9" s="822" t="s">
        <v>625</v>
      </c>
      <c r="I9" s="822" t="s">
        <v>1552</v>
      </c>
      <c r="J9" s="822" t="s">
        <v>1553</v>
      </c>
      <c r="K9" s="822" t="s">
        <v>1016</v>
      </c>
      <c r="L9" s="825">
        <v>132</v>
      </c>
      <c r="M9" s="825">
        <v>396</v>
      </c>
      <c r="N9" s="822">
        <v>3</v>
      </c>
      <c r="O9" s="826">
        <v>0.5</v>
      </c>
      <c r="P9" s="825">
        <v>396</v>
      </c>
      <c r="Q9" s="827">
        <v>1</v>
      </c>
      <c r="R9" s="822">
        <v>3</v>
      </c>
      <c r="S9" s="827">
        <v>1</v>
      </c>
      <c r="T9" s="826">
        <v>0.5</v>
      </c>
      <c r="U9" s="828">
        <v>1</v>
      </c>
    </row>
    <row r="10" spans="1:21" ht="14.45" customHeight="1" x14ac:dyDescent="0.2">
      <c r="A10" s="821">
        <v>18</v>
      </c>
      <c r="B10" s="822" t="s">
        <v>1515</v>
      </c>
      <c r="C10" s="822" t="s">
        <v>1520</v>
      </c>
      <c r="D10" s="823" t="s">
        <v>2638</v>
      </c>
      <c r="E10" s="824" t="s">
        <v>1533</v>
      </c>
      <c r="F10" s="822" t="s">
        <v>1516</v>
      </c>
      <c r="G10" s="822" t="s">
        <v>1554</v>
      </c>
      <c r="H10" s="822" t="s">
        <v>329</v>
      </c>
      <c r="I10" s="822" t="s">
        <v>1555</v>
      </c>
      <c r="J10" s="822" t="s">
        <v>742</v>
      </c>
      <c r="K10" s="822" t="s">
        <v>1086</v>
      </c>
      <c r="L10" s="825">
        <v>161.06</v>
      </c>
      <c r="M10" s="825">
        <v>161.06</v>
      </c>
      <c r="N10" s="822">
        <v>1</v>
      </c>
      <c r="O10" s="826">
        <v>0.5</v>
      </c>
      <c r="P10" s="825">
        <v>161.06</v>
      </c>
      <c r="Q10" s="827">
        <v>1</v>
      </c>
      <c r="R10" s="822">
        <v>1</v>
      </c>
      <c r="S10" s="827">
        <v>1</v>
      </c>
      <c r="T10" s="826">
        <v>0.5</v>
      </c>
      <c r="U10" s="828">
        <v>1</v>
      </c>
    </row>
    <row r="11" spans="1:21" ht="14.45" customHeight="1" x14ac:dyDescent="0.2">
      <c r="A11" s="821">
        <v>18</v>
      </c>
      <c r="B11" s="822" t="s">
        <v>1515</v>
      </c>
      <c r="C11" s="822" t="s">
        <v>1520</v>
      </c>
      <c r="D11" s="823" t="s">
        <v>2638</v>
      </c>
      <c r="E11" s="824" t="s">
        <v>1533</v>
      </c>
      <c r="F11" s="822" t="s">
        <v>1516</v>
      </c>
      <c r="G11" s="822" t="s">
        <v>1554</v>
      </c>
      <c r="H11" s="822" t="s">
        <v>625</v>
      </c>
      <c r="I11" s="822" t="s">
        <v>1556</v>
      </c>
      <c r="J11" s="822" t="s">
        <v>911</v>
      </c>
      <c r="K11" s="822" t="s">
        <v>1409</v>
      </c>
      <c r="L11" s="825">
        <v>161.06</v>
      </c>
      <c r="M11" s="825">
        <v>483.18</v>
      </c>
      <c r="N11" s="822">
        <v>3</v>
      </c>
      <c r="O11" s="826">
        <v>0.5</v>
      </c>
      <c r="P11" s="825">
        <v>483.18</v>
      </c>
      <c r="Q11" s="827">
        <v>1</v>
      </c>
      <c r="R11" s="822">
        <v>3</v>
      </c>
      <c r="S11" s="827">
        <v>1</v>
      </c>
      <c r="T11" s="826">
        <v>0.5</v>
      </c>
      <c r="U11" s="828">
        <v>1</v>
      </c>
    </row>
    <row r="12" spans="1:21" ht="14.45" customHeight="1" x14ac:dyDescent="0.2">
      <c r="A12" s="821">
        <v>18</v>
      </c>
      <c r="B12" s="822" t="s">
        <v>1515</v>
      </c>
      <c r="C12" s="822" t="s">
        <v>1520</v>
      </c>
      <c r="D12" s="823" t="s">
        <v>2638</v>
      </c>
      <c r="E12" s="824" t="s">
        <v>1533</v>
      </c>
      <c r="F12" s="822" t="s">
        <v>1516</v>
      </c>
      <c r="G12" s="822" t="s">
        <v>1557</v>
      </c>
      <c r="H12" s="822" t="s">
        <v>625</v>
      </c>
      <c r="I12" s="822" t="s">
        <v>1315</v>
      </c>
      <c r="J12" s="822" t="s">
        <v>754</v>
      </c>
      <c r="K12" s="822" t="s">
        <v>1316</v>
      </c>
      <c r="L12" s="825">
        <v>84.47</v>
      </c>
      <c r="M12" s="825">
        <v>84.47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18</v>
      </c>
      <c r="B13" s="822" t="s">
        <v>1515</v>
      </c>
      <c r="C13" s="822" t="s">
        <v>1520</v>
      </c>
      <c r="D13" s="823" t="s">
        <v>2638</v>
      </c>
      <c r="E13" s="824" t="s">
        <v>1533</v>
      </c>
      <c r="F13" s="822" t="s">
        <v>1516</v>
      </c>
      <c r="G13" s="822" t="s">
        <v>1557</v>
      </c>
      <c r="H13" s="822" t="s">
        <v>625</v>
      </c>
      <c r="I13" s="822" t="s">
        <v>1558</v>
      </c>
      <c r="J13" s="822" t="s">
        <v>754</v>
      </c>
      <c r="K13" s="822" t="s">
        <v>1559</v>
      </c>
      <c r="L13" s="825">
        <v>84.47</v>
      </c>
      <c r="M13" s="825">
        <v>84.47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18</v>
      </c>
      <c r="B14" s="822" t="s">
        <v>1515</v>
      </c>
      <c r="C14" s="822" t="s">
        <v>1520</v>
      </c>
      <c r="D14" s="823" t="s">
        <v>2638</v>
      </c>
      <c r="E14" s="824" t="s">
        <v>1533</v>
      </c>
      <c r="F14" s="822" t="s">
        <v>1516</v>
      </c>
      <c r="G14" s="822" t="s">
        <v>1560</v>
      </c>
      <c r="H14" s="822" t="s">
        <v>329</v>
      </c>
      <c r="I14" s="822" t="s">
        <v>1561</v>
      </c>
      <c r="J14" s="822" t="s">
        <v>1080</v>
      </c>
      <c r="K14" s="822" t="s">
        <v>1081</v>
      </c>
      <c r="L14" s="825">
        <v>121.92</v>
      </c>
      <c r="M14" s="825">
        <v>1219.2</v>
      </c>
      <c r="N14" s="822">
        <v>10</v>
      </c>
      <c r="O14" s="826">
        <v>1.5</v>
      </c>
      <c r="P14" s="825">
        <v>1219.2</v>
      </c>
      <c r="Q14" s="827">
        <v>1</v>
      </c>
      <c r="R14" s="822">
        <v>10</v>
      </c>
      <c r="S14" s="827">
        <v>1</v>
      </c>
      <c r="T14" s="826">
        <v>1.5</v>
      </c>
      <c r="U14" s="828">
        <v>1</v>
      </c>
    </row>
    <row r="15" spans="1:21" ht="14.45" customHeight="1" x14ac:dyDescent="0.2">
      <c r="A15" s="821">
        <v>18</v>
      </c>
      <c r="B15" s="822" t="s">
        <v>1515</v>
      </c>
      <c r="C15" s="822" t="s">
        <v>1520</v>
      </c>
      <c r="D15" s="823" t="s">
        <v>2638</v>
      </c>
      <c r="E15" s="824" t="s">
        <v>1538</v>
      </c>
      <c r="F15" s="822" t="s">
        <v>1516</v>
      </c>
      <c r="G15" s="822" t="s">
        <v>1550</v>
      </c>
      <c r="H15" s="822" t="s">
        <v>625</v>
      </c>
      <c r="I15" s="822" t="s">
        <v>1398</v>
      </c>
      <c r="J15" s="822" t="s">
        <v>1338</v>
      </c>
      <c r="K15" s="822" t="s">
        <v>1399</v>
      </c>
      <c r="L15" s="825">
        <v>23.4</v>
      </c>
      <c r="M15" s="825">
        <v>46.8</v>
      </c>
      <c r="N15" s="822">
        <v>2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18</v>
      </c>
      <c r="B16" s="822" t="s">
        <v>1515</v>
      </c>
      <c r="C16" s="822" t="s">
        <v>1520</v>
      </c>
      <c r="D16" s="823" t="s">
        <v>2638</v>
      </c>
      <c r="E16" s="824" t="s">
        <v>1538</v>
      </c>
      <c r="F16" s="822" t="s">
        <v>1516</v>
      </c>
      <c r="G16" s="822" t="s">
        <v>1550</v>
      </c>
      <c r="H16" s="822" t="s">
        <v>329</v>
      </c>
      <c r="I16" s="822" t="s">
        <v>1562</v>
      </c>
      <c r="J16" s="822" t="s">
        <v>1563</v>
      </c>
      <c r="K16" s="822" t="s">
        <v>1399</v>
      </c>
      <c r="L16" s="825">
        <v>23.4</v>
      </c>
      <c r="M16" s="825">
        <v>140.39999999999998</v>
      </c>
      <c r="N16" s="822">
        <v>6</v>
      </c>
      <c r="O16" s="826">
        <v>2</v>
      </c>
      <c r="P16" s="825">
        <v>93.6</v>
      </c>
      <c r="Q16" s="827">
        <v>0.66666666666666674</v>
      </c>
      <c r="R16" s="822">
        <v>4</v>
      </c>
      <c r="S16" s="827">
        <v>0.66666666666666663</v>
      </c>
      <c r="T16" s="826">
        <v>1.5</v>
      </c>
      <c r="U16" s="828">
        <v>0.75</v>
      </c>
    </row>
    <row r="17" spans="1:21" ht="14.45" customHeight="1" x14ac:dyDescent="0.2">
      <c r="A17" s="821">
        <v>18</v>
      </c>
      <c r="B17" s="822" t="s">
        <v>1515</v>
      </c>
      <c r="C17" s="822" t="s">
        <v>1520</v>
      </c>
      <c r="D17" s="823" t="s">
        <v>2638</v>
      </c>
      <c r="E17" s="824" t="s">
        <v>1538</v>
      </c>
      <c r="F17" s="822" t="s">
        <v>1516</v>
      </c>
      <c r="G17" s="822" t="s">
        <v>1564</v>
      </c>
      <c r="H17" s="822" t="s">
        <v>625</v>
      </c>
      <c r="I17" s="822" t="s">
        <v>1404</v>
      </c>
      <c r="J17" s="822" t="s">
        <v>1351</v>
      </c>
      <c r="K17" s="822" t="s">
        <v>1405</v>
      </c>
      <c r="L17" s="825">
        <v>431.18</v>
      </c>
      <c r="M17" s="825">
        <v>862.36</v>
      </c>
      <c r="N17" s="822">
        <v>2</v>
      </c>
      <c r="O17" s="826">
        <v>1.5</v>
      </c>
      <c r="P17" s="825">
        <v>431.18</v>
      </c>
      <c r="Q17" s="827">
        <v>0.5</v>
      </c>
      <c r="R17" s="822">
        <v>1</v>
      </c>
      <c r="S17" s="827">
        <v>0.5</v>
      </c>
      <c r="T17" s="826">
        <v>0.5</v>
      </c>
      <c r="U17" s="828">
        <v>0.33333333333333331</v>
      </c>
    </row>
    <row r="18" spans="1:21" ht="14.45" customHeight="1" x14ac:dyDescent="0.2">
      <c r="A18" s="821">
        <v>18</v>
      </c>
      <c r="B18" s="822" t="s">
        <v>1515</v>
      </c>
      <c r="C18" s="822" t="s">
        <v>1520</v>
      </c>
      <c r="D18" s="823" t="s">
        <v>2638</v>
      </c>
      <c r="E18" s="824" t="s">
        <v>1538</v>
      </c>
      <c r="F18" s="822" t="s">
        <v>1516</v>
      </c>
      <c r="G18" s="822" t="s">
        <v>1565</v>
      </c>
      <c r="H18" s="822" t="s">
        <v>329</v>
      </c>
      <c r="I18" s="822" t="s">
        <v>1566</v>
      </c>
      <c r="J18" s="822" t="s">
        <v>1567</v>
      </c>
      <c r="K18" s="822" t="s">
        <v>1568</v>
      </c>
      <c r="L18" s="825">
        <v>32.81</v>
      </c>
      <c r="M18" s="825">
        <v>32.81</v>
      </c>
      <c r="N18" s="822">
        <v>1</v>
      </c>
      <c r="O18" s="826">
        <v>0.5</v>
      </c>
      <c r="P18" s="825">
        <v>32.81</v>
      </c>
      <c r="Q18" s="827">
        <v>1</v>
      </c>
      <c r="R18" s="822">
        <v>1</v>
      </c>
      <c r="S18" s="827">
        <v>1</v>
      </c>
      <c r="T18" s="826">
        <v>0.5</v>
      </c>
      <c r="U18" s="828">
        <v>1</v>
      </c>
    </row>
    <row r="19" spans="1:21" ht="14.45" customHeight="1" x14ac:dyDescent="0.2">
      <c r="A19" s="821">
        <v>18</v>
      </c>
      <c r="B19" s="822" t="s">
        <v>1515</v>
      </c>
      <c r="C19" s="822" t="s">
        <v>1520</v>
      </c>
      <c r="D19" s="823" t="s">
        <v>2638</v>
      </c>
      <c r="E19" s="824" t="s">
        <v>1538</v>
      </c>
      <c r="F19" s="822" t="s">
        <v>1516</v>
      </c>
      <c r="G19" s="822" t="s">
        <v>1569</v>
      </c>
      <c r="H19" s="822" t="s">
        <v>329</v>
      </c>
      <c r="I19" s="822" t="s">
        <v>1570</v>
      </c>
      <c r="J19" s="822" t="s">
        <v>1571</v>
      </c>
      <c r="K19" s="822" t="s">
        <v>1572</v>
      </c>
      <c r="L19" s="825">
        <v>0</v>
      </c>
      <c r="M19" s="825">
        <v>0</v>
      </c>
      <c r="N19" s="822">
        <v>1</v>
      </c>
      <c r="O19" s="826">
        <v>0.5</v>
      </c>
      <c r="P19" s="825">
        <v>0</v>
      </c>
      <c r="Q19" s="827"/>
      <c r="R19" s="822">
        <v>1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18</v>
      </c>
      <c r="B20" s="822" t="s">
        <v>1515</v>
      </c>
      <c r="C20" s="822" t="s">
        <v>1520</v>
      </c>
      <c r="D20" s="823" t="s">
        <v>2638</v>
      </c>
      <c r="E20" s="824" t="s">
        <v>1538</v>
      </c>
      <c r="F20" s="822" t="s">
        <v>1516</v>
      </c>
      <c r="G20" s="822" t="s">
        <v>1554</v>
      </c>
      <c r="H20" s="822" t="s">
        <v>625</v>
      </c>
      <c r="I20" s="822" t="s">
        <v>1556</v>
      </c>
      <c r="J20" s="822" t="s">
        <v>911</v>
      </c>
      <c r="K20" s="822" t="s">
        <v>1409</v>
      </c>
      <c r="L20" s="825">
        <v>161.06</v>
      </c>
      <c r="M20" s="825">
        <v>322.12</v>
      </c>
      <c r="N20" s="822">
        <v>2</v>
      </c>
      <c r="O20" s="826">
        <v>0.5</v>
      </c>
      <c r="P20" s="825">
        <v>322.12</v>
      </c>
      <c r="Q20" s="827">
        <v>1</v>
      </c>
      <c r="R20" s="822">
        <v>2</v>
      </c>
      <c r="S20" s="827">
        <v>1</v>
      </c>
      <c r="T20" s="826">
        <v>0.5</v>
      </c>
      <c r="U20" s="828">
        <v>1</v>
      </c>
    </row>
    <row r="21" spans="1:21" ht="14.45" customHeight="1" x14ac:dyDescent="0.2">
      <c r="A21" s="821">
        <v>18</v>
      </c>
      <c r="B21" s="822" t="s">
        <v>1515</v>
      </c>
      <c r="C21" s="822" t="s">
        <v>1520</v>
      </c>
      <c r="D21" s="823" t="s">
        <v>2638</v>
      </c>
      <c r="E21" s="824" t="s">
        <v>1538</v>
      </c>
      <c r="F21" s="822" t="s">
        <v>1516</v>
      </c>
      <c r="G21" s="822" t="s">
        <v>1573</v>
      </c>
      <c r="H21" s="822" t="s">
        <v>329</v>
      </c>
      <c r="I21" s="822" t="s">
        <v>1574</v>
      </c>
      <c r="J21" s="822" t="s">
        <v>1575</v>
      </c>
      <c r="K21" s="822" t="s">
        <v>1576</v>
      </c>
      <c r="L21" s="825">
        <v>131.22</v>
      </c>
      <c r="M21" s="825">
        <v>131.22</v>
      </c>
      <c r="N21" s="822">
        <v>1</v>
      </c>
      <c r="O21" s="826">
        <v>1</v>
      </c>
      <c r="P21" s="825">
        <v>131.22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18</v>
      </c>
      <c r="B22" s="822" t="s">
        <v>1515</v>
      </c>
      <c r="C22" s="822" t="s">
        <v>1520</v>
      </c>
      <c r="D22" s="823" t="s">
        <v>2638</v>
      </c>
      <c r="E22" s="824" t="s">
        <v>1538</v>
      </c>
      <c r="F22" s="822" t="s">
        <v>1516</v>
      </c>
      <c r="G22" s="822" t="s">
        <v>1573</v>
      </c>
      <c r="H22" s="822" t="s">
        <v>625</v>
      </c>
      <c r="I22" s="822" t="s">
        <v>1577</v>
      </c>
      <c r="J22" s="822" t="s">
        <v>1112</v>
      </c>
      <c r="K22" s="822" t="s">
        <v>1578</v>
      </c>
      <c r="L22" s="825">
        <v>84.96</v>
      </c>
      <c r="M22" s="825">
        <v>169.92</v>
      </c>
      <c r="N22" s="822">
        <v>2</v>
      </c>
      <c r="O22" s="826">
        <v>0.5</v>
      </c>
      <c r="P22" s="825">
        <v>169.92</v>
      </c>
      <c r="Q22" s="827">
        <v>1</v>
      </c>
      <c r="R22" s="822">
        <v>2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18</v>
      </c>
      <c r="B23" s="822" t="s">
        <v>1515</v>
      </c>
      <c r="C23" s="822" t="s">
        <v>1520</v>
      </c>
      <c r="D23" s="823" t="s">
        <v>2638</v>
      </c>
      <c r="E23" s="824" t="s">
        <v>1538</v>
      </c>
      <c r="F23" s="822" t="s">
        <v>1516</v>
      </c>
      <c r="G23" s="822" t="s">
        <v>1579</v>
      </c>
      <c r="H23" s="822" t="s">
        <v>625</v>
      </c>
      <c r="I23" s="822" t="s">
        <v>1580</v>
      </c>
      <c r="J23" s="822" t="s">
        <v>823</v>
      </c>
      <c r="K23" s="822" t="s">
        <v>824</v>
      </c>
      <c r="L23" s="825">
        <v>63.75</v>
      </c>
      <c r="M23" s="825">
        <v>127.5</v>
      </c>
      <c r="N23" s="822">
        <v>2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18</v>
      </c>
      <c r="B24" s="822" t="s">
        <v>1515</v>
      </c>
      <c r="C24" s="822" t="s">
        <v>1520</v>
      </c>
      <c r="D24" s="823" t="s">
        <v>2638</v>
      </c>
      <c r="E24" s="824" t="s">
        <v>1538</v>
      </c>
      <c r="F24" s="822" t="s">
        <v>1516</v>
      </c>
      <c r="G24" s="822" t="s">
        <v>1581</v>
      </c>
      <c r="H24" s="822" t="s">
        <v>625</v>
      </c>
      <c r="I24" s="822" t="s">
        <v>1347</v>
      </c>
      <c r="J24" s="822" t="s">
        <v>1345</v>
      </c>
      <c r="K24" s="822" t="s">
        <v>1348</v>
      </c>
      <c r="L24" s="825">
        <v>245.91</v>
      </c>
      <c r="M24" s="825">
        <v>2459.1</v>
      </c>
      <c r="N24" s="822">
        <v>10</v>
      </c>
      <c r="O24" s="826">
        <v>3.5</v>
      </c>
      <c r="P24" s="825">
        <v>491.82</v>
      </c>
      <c r="Q24" s="827">
        <v>0.2</v>
      </c>
      <c r="R24" s="822">
        <v>2</v>
      </c>
      <c r="S24" s="827">
        <v>0.2</v>
      </c>
      <c r="T24" s="826">
        <v>0.5</v>
      </c>
      <c r="U24" s="828">
        <v>0.14285714285714285</v>
      </c>
    </row>
    <row r="25" spans="1:21" ht="14.45" customHeight="1" x14ac:dyDescent="0.2">
      <c r="A25" s="821">
        <v>18</v>
      </c>
      <c r="B25" s="822" t="s">
        <v>1515</v>
      </c>
      <c r="C25" s="822" t="s">
        <v>1520</v>
      </c>
      <c r="D25" s="823" t="s">
        <v>2638</v>
      </c>
      <c r="E25" s="824" t="s">
        <v>1538</v>
      </c>
      <c r="F25" s="822" t="s">
        <v>1516</v>
      </c>
      <c r="G25" s="822" t="s">
        <v>1581</v>
      </c>
      <c r="H25" s="822" t="s">
        <v>329</v>
      </c>
      <c r="I25" s="822" t="s">
        <v>1582</v>
      </c>
      <c r="J25" s="822" t="s">
        <v>1583</v>
      </c>
      <c r="K25" s="822" t="s">
        <v>1584</v>
      </c>
      <c r="L25" s="825">
        <v>264</v>
      </c>
      <c r="M25" s="825">
        <v>264</v>
      </c>
      <c r="N25" s="822">
        <v>1</v>
      </c>
      <c r="O25" s="826">
        <v>0.5</v>
      </c>
      <c r="P25" s="825">
        <v>264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18</v>
      </c>
      <c r="B26" s="822" t="s">
        <v>1515</v>
      </c>
      <c r="C26" s="822" t="s">
        <v>1520</v>
      </c>
      <c r="D26" s="823" t="s">
        <v>2638</v>
      </c>
      <c r="E26" s="824" t="s">
        <v>1538</v>
      </c>
      <c r="F26" s="822" t="s">
        <v>1516</v>
      </c>
      <c r="G26" s="822" t="s">
        <v>1585</v>
      </c>
      <c r="H26" s="822" t="s">
        <v>329</v>
      </c>
      <c r="I26" s="822" t="s">
        <v>1586</v>
      </c>
      <c r="J26" s="822" t="s">
        <v>1139</v>
      </c>
      <c r="K26" s="822" t="s">
        <v>1140</v>
      </c>
      <c r="L26" s="825">
        <v>263.68</v>
      </c>
      <c r="M26" s="825">
        <v>263.68</v>
      </c>
      <c r="N26" s="822">
        <v>1</v>
      </c>
      <c r="O26" s="826">
        <v>0.5</v>
      </c>
      <c r="P26" s="825">
        <v>263.68</v>
      </c>
      <c r="Q26" s="827">
        <v>1</v>
      </c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18</v>
      </c>
      <c r="B27" s="822" t="s">
        <v>1515</v>
      </c>
      <c r="C27" s="822" t="s">
        <v>1520</v>
      </c>
      <c r="D27" s="823" t="s">
        <v>2638</v>
      </c>
      <c r="E27" s="824" t="s">
        <v>1538</v>
      </c>
      <c r="F27" s="822" t="s">
        <v>1516</v>
      </c>
      <c r="G27" s="822" t="s">
        <v>1587</v>
      </c>
      <c r="H27" s="822" t="s">
        <v>625</v>
      </c>
      <c r="I27" s="822" t="s">
        <v>1414</v>
      </c>
      <c r="J27" s="822" t="s">
        <v>1413</v>
      </c>
      <c r="K27" s="822" t="s">
        <v>967</v>
      </c>
      <c r="L27" s="825">
        <v>80.53</v>
      </c>
      <c r="M27" s="825">
        <v>241.59</v>
      </c>
      <c r="N27" s="822">
        <v>3</v>
      </c>
      <c r="O27" s="826">
        <v>1</v>
      </c>
      <c r="P27" s="825">
        <v>241.59</v>
      </c>
      <c r="Q27" s="827">
        <v>1</v>
      </c>
      <c r="R27" s="822">
        <v>3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18</v>
      </c>
      <c r="B28" s="822" t="s">
        <v>1515</v>
      </c>
      <c r="C28" s="822" t="s">
        <v>1520</v>
      </c>
      <c r="D28" s="823" t="s">
        <v>2638</v>
      </c>
      <c r="E28" s="824" t="s">
        <v>1538</v>
      </c>
      <c r="F28" s="822" t="s">
        <v>1516</v>
      </c>
      <c r="G28" s="822" t="s">
        <v>1588</v>
      </c>
      <c r="H28" s="822" t="s">
        <v>625</v>
      </c>
      <c r="I28" s="822" t="s">
        <v>1341</v>
      </c>
      <c r="J28" s="822" t="s">
        <v>835</v>
      </c>
      <c r="K28" s="822" t="s">
        <v>1342</v>
      </c>
      <c r="L28" s="825">
        <v>0</v>
      </c>
      <c r="M28" s="825">
        <v>0</v>
      </c>
      <c r="N28" s="822">
        <v>2</v>
      </c>
      <c r="O28" s="826">
        <v>1</v>
      </c>
      <c r="P28" s="825">
        <v>0</v>
      </c>
      <c r="Q28" s="827"/>
      <c r="R28" s="822">
        <v>1</v>
      </c>
      <c r="S28" s="827">
        <v>0.5</v>
      </c>
      <c r="T28" s="826">
        <v>0.5</v>
      </c>
      <c r="U28" s="828">
        <v>0.5</v>
      </c>
    </row>
    <row r="29" spans="1:21" ht="14.45" customHeight="1" x14ac:dyDescent="0.2">
      <c r="A29" s="821">
        <v>18</v>
      </c>
      <c r="B29" s="822" t="s">
        <v>1515</v>
      </c>
      <c r="C29" s="822" t="s">
        <v>1520</v>
      </c>
      <c r="D29" s="823" t="s">
        <v>2638</v>
      </c>
      <c r="E29" s="824" t="s">
        <v>1538</v>
      </c>
      <c r="F29" s="822" t="s">
        <v>1516</v>
      </c>
      <c r="G29" s="822" t="s">
        <v>1588</v>
      </c>
      <c r="H29" s="822" t="s">
        <v>625</v>
      </c>
      <c r="I29" s="822" t="s">
        <v>1589</v>
      </c>
      <c r="J29" s="822" t="s">
        <v>835</v>
      </c>
      <c r="K29" s="822" t="s">
        <v>1590</v>
      </c>
      <c r="L29" s="825">
        <v>0</v>
      </c>
      <c r="M29" s="825">
        <v>0</v>
      </c>
      <c r="N29" s="822">
        <v>1</v>
      </c>
      <c r="O29" s="826">
        <v>0.5</v>
      </c>
      <c r="P29" s="825"/>
      <c r="Q29" s="827"/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18</v>
      </c>
      <c r="B30" s="822" t="s">
        <v>1515</v>
      </c>
      <c r="C30" s="822" t="s">
        <v>1520</v>
      </c>
      <c r="D30" s="823" t="s">
        <v>2638</v>
      </c>
      <c r="E30" s="824" t="s">
        <v>1538</v>
      </c>
      <c r="F30" s="822" t="s">
        <v>1516</v>
      </c>
      <c r="G30" s="822" t="s">
        <v>1591</v>
      </c>
      <c r="H30" s="822" t="s">
        <v>329</v>
      </c>
      <c r="I30" s="822" t="s">
        <v>1592</v>
      </c>
      <c r="J30" s="822" t="s">
        <v>1593</v>
      </c>
      <c r="K30" s="822" t="s">
        <v>1594</v>
      </c>
      <c r="L30" s="825">
        <v>2358.91</v>
      </c>
      <c r="M30" s="825">
        <v>4717.82</v>
      </c>
      <c r="N30" s="822">
        <v>2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18</v>
      </c>
      <c r="B31" s="822" t="s">
        <v>1515</v>
      </c>
      <c r="C31" s="822" t="s">
        <v>1520</v>
      </c>
      <c r="D31" s="823" t="s">
        <v>2638</v>
      </c>
      <c r="E31" s="824" t="s">
        <v>1538</v>
      </c>
      <c r="F31" s="822" t="s">
        <v>1516</v>
      </c>
      <c r="G31" s="822" t="s">
        <v>1595</v>
      </c>
      <c r="H31" s="822" t="s">
        <v>329</v>
      </c>
      <c r="I31" s="822" t="s">
        <v>1596</v>
      </c>
      <c r="J31" s="822" t="s">
        <v>1597</v>
      </c>
      <c r="K31" s="822" t="s">
        <v>1598</v>
      </c>
      <c r="L31" s="825">
        <v>109.84</v>
      </c>
      <c r="M31" s="825">
        <v>109.84</v>
      </c>
      <c r="N31" s="822">
        <v>1</v>
      </c>
      <c r="O31" s="826">
        <v>0.5</v>
      </c>
      <c r="P31" s="825">
        <v>109.84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18</v>
      </c>
      <c r="B32" s="822" t="s">
        <v>1515</v>
      </c>
      <c r="C32" s="822" t="s">
        <v>1520</v>
      </c>
      <c r="D32" s="823" t="s">
        <v>2638</v>
      </c>
      <c r="E32" s="824" t="s">
        <v>1538</v>
      </c>
      <c r="F32" s="822" t="s">
        <v>1516</v>
      </c>
      <c r="G32" s="822" t="s">
        <v>1599</v>
      </c>
      <c r="H32" s="822" t="s">
        <v>329</v>
      </c>
      <c r="I32" s="822" t="s">
        <v>1600</v>
      </c>
      <c r="J32" s="822" t="s">
        <v>1601</v>
      </c>
      <c r="K32" s="822" t="s">
        <v>1318</v>
      </c>
      <c r="L32" s="825">
        <v>726.68</v>
      </c>
      <c r="M32" s="825">
        <v>726.68</v>
      </c>
      <c r="N32" s="822">
        <v>1</v>
      </c>
      <c r="O32" s="826">
        <v>0.5</v>
      </c>
      <c r="P32" s="825">
        <v>726.68</v>
      </c>
      <c r="Q32" s="827">
        <v>1</v>
      </c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18</v>
      </c>
      <c r="B33" s="822" t="s">
        <v>1515</v>
      </c>
      <c r="C33" s="822" t="s">
        <v>1520</v>
      </c>
      <c r="D33" s="823" t="s">
        <v>2638</v>
      </c>
      <c r="E33" s="824" t="s">
        <v>1538</v>
      </c>
      <c r="F33" s="822" t="s">
        <v>1516</v>
      </c>
      <c r="G33" s="822" t="s">
        <v>1602</v>
      </c>
      <c r="H33" s="822" t="s">
        <v>329</v>
      </c>
      <c r="I33" s="822" t="s">
        <v>1603</v>
      </c>
      <c r="J33" s="822" t="s">
        <v>1604</v>
      </c>
      <c r="K33" s="822" t="s">
        <v>1605</v>
      </c>
      <c r="L33" s="825">
        <v>50.32</v>
      </c>
      <c r="M33" s="825">
        <v>100.64</v>
      </c>
      <c r="N33" s="822">
        <v>2</v>
      </c>
      <c r="O33" s="826">
        <v>2</v>
      </c>
      <c r="P33" s="825">
        <v>50.32</v>
      </c>
      <c r="Q33" s="827">
        <v>0.5</v>
      </c>
      <c r="R33" s="822">
        <v>1</v>
      </c>
      <c r="S33" s="827">
        <v>0.5</v>
      </c>
      <c r="T33" s="826">
        <v>1</v>
      </c>
      <c r="U33" s="828">
        <v>0.5</v>
      </c>
    </row>
    <row r="34" spans="1:21" ht="14.45" customHeight="1" x14ac:dyDescent="0.2">
      <c r="A34" s="821">
        <v>18</v>
      </c>
      <c r="B34" s="822" t="s">
        <v>1515</v>
      </c>
      <c r="C34" s="822" t="s">
        <v>1520</v>
      </c>
      <c r="D34" s="823" t="s">
        <v>2638</v>
      </c>
      <c r="E34" s="824" t="s">
        <v>1544</v>
      </c>
      <c r="F34" s="822" t="s">
        <v>1516</v>
      </c>
      <c r="G34" s="822" t="s">
        <v>1606</v>
      </c>
      <c r="H34" s="822" t="s">
        <v>329</v>
      </c>
      <c r="I34" s="822" t="s">
        <v>1607</v>
      </c>
      <c r="J34" s="822" t="s">
        <v>1608</v>
      </c>
      <c r="K34" s="822" t="s">
        <v>1598</v>
      </c>
      <c r="L34" s="825">
        <v>1048.3499999999999</v>
      </c>
      <c r="M34" s="825">
        <v>6290.0999999999995</v>
      </c>
      <c r="N34" s="822">
        <v>6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18</v>
      </c>
      <c r="B35" s="822" t="s">
        <v>1515</v>
      </c>
      <c r="C35" s="822" t="s">
        <v>1520</v>
      </c>
      <c r="D35" s="823" t="s">
        <v>2638</v>
      </c>
      <c r="E35" s="824" t="s">
        <v>1544</v>
      </c>
      <c r="F35" s="822" t="s">
        <v>1516</v>
      </c>
      <c r="G35" s="822" t="s">
        <v>1606</v>
      </c>
      <c r="H35" s="822" t="s">
        <v>329</v>
      </c>
      <c r="I35" s="822" t="s">
        <v>1609</v>
      </c>
      <c r="J35" s="822" t="s">
        <v>1608</v>
      </c>
      <c r="K35" s="822" t="s">
        <v>1610</v>
      </c>
      <c r="L35" s="825">
        <v>733.47</v>
      </c>
      <c r="M35" s="825">
        <v>1466.94</v>
      </c>
      <c r="N35" s="822">
        <v>2</v>
      </c>
      <c r="O35" s="826">
        <v>0.5</v>
      </c>
      <c r="P35" s="825">
        <v>1466.94</v>
      </c>
      <c r="Q35" s="827">
        <v>1</v>
      </c>
      <c r="R35" s="822">
        <v>2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18</v>
      </c>
      <c r="B36" s="822" t="s">
        <v>1515</v>
      </c>
      <c r="C36" s="822" t="s">
        <v>1520</v>
      </c>
      <c r="D36" s="823" t="s">
        <v>2638</v>
      </c>
      <c r="E36" s="824" t="s">
        <v>1544</v>
      </c>
      <c r="F36" s="822" t="s">
        <v>1516</v>
      </c>
      <c r="G36" s="822" t="s">
        <v>1550</v>
      </c>
      <c r="H36" s="822" t="s">
        <v>625</v>
      </c>
      <c r="I36" s="822" t="s">
        <v>1398</v>
      </c>
      <c r="J36" s="822" t="s">
        <v>1338</v>
      </c>
      <c r="K36" s="822" t="s">
        <v>1399</v>
      </c>
      <c r="L36" s="825">
        <v>23.4</v>
      </c>
      <c r="M36" s="825">
        <v>444.59999999999991</v>
      </c>
      <c r="N36" s="822">
        <v>19</v>
      </c>
      <c r="O36" s="826">
        <v>4</v>
      </c>
      <c r="P36" s="825">
        <v>210.59999999999997</v>
      </c>
      <c r="Q36" s="827">
        <v>0.47368421052631582</v>
      </c>
      <c r="R36" s="822">
        <v>9</v>
      </c>
      <c r="S36" s="827">
        <v>0.47368421052631576</v>
      </c>
      <c r="T36" s="826">
        <v>1</v>
      </c>
      <c r="U36" s="828">
        <v>0.25</v>
      </c>
    </row>
    <row r="37" spans="1:21" ht="14.45" customHeight="1" x14ac:dyDescent="0.2">
      <c r="A37" s="821">
        <v>18</v>
      </c>
      <c r="B37" s="822" t="s">
        <v>1515</v>
      </c>
      <c r="C37" s="822" t="s">
        <v>1520</v>
      </c>
      <c r="D37" s="823" t="s">
        <v>2638</v>
      </c>
      <c r="E37" s="824" t="s">
        <v>1544</v>
      </c>
      <c r="F37" s="822" t="s">
        <v>1516</v>
      </c>
      <c r="G37" s="822" t="s">
        <v>1550</v>
      </c>
      <c r="H37" s="822" t="s">
        <v>625</v>
      </c>
      <c r="I37" s="822" t="s">
        <v>1611</v>
      </c>
      <c r="J37" s="822" t="s">
        <v>1338</v>
      </c>
      <c r="K37" s="822" t="s">
        <v>1612</v>
      </c>
      <c r="L37" s="825">
        <v>46.81</v>
      </c>
      <c r="M37" s="825">
        <v>468.1</v>
      </c>
      <c r="N37" s="822">
        <v>10</v>
      </c>
      <c r="O37" s="826">
        <v>2</v>
      </c>
      <c r="P37" s="825">
        <v>234.05</v>
      </c>
      <c r="Q37" s="827">
        <v>0.5</v>
      </c>
      <c r="R37" s="822">
        <v>5</v>
      </c>
      <c r="S37" s="827">
        <v>0.5</v>
      </c>
      <c r="T37" s="826">
        <v>0.5</v>
      </c>
      <c r="U37" s="828">
        <v>0.25</v>
      </c>
    </row>
    <row r="38" spans="1:21" ht="14.45" customHeight="1" x14ac:dyDescent="0.2">
      <c r="A38" s="821">
        <v>18</v>
      </c>
      <c r="B38" s="822" t="s">
        <v>1515</v>
      </c>
      <c r="C38" s="822" t="s">
        <v>1520</v>
      </c>
      <c r="D38" s="823" t="s">
        <v>2638</v>
      </c>
      <c r="E38" s="824" t="s">
        <v>1544</v>
      </c>
      <c r="F38" s="822" t="s">
        <v>1516</v>
      </c>
      <c r="G38" s="822" t="s">
        <v>1550</v>
      </c>
      <c r="H38" s="822" t="s">
        <v>329</v>
      </c>
      <c r="I38" s="822" t="s">
        <v>1613</v>
      </c>
      <c r="J38" s="822" t="s">
        <v>1563</v>
      </c>
      <c r="K38" s="822" t="s">
        <v>1339</v>
      </c>
      <c r="L38" s="825">
        <v>11.71</v>
      </c>
      <c r="M38" s="825">
        <v>58.550000000000004</v>
      </c>
      <c r="N38" s="822">
        <v>5</v>
      </c>
      <c r="O38" s="826">
        <v>2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18</v>
      </c>
      <c r="B39" s="822" t="s">
        <v>1515</v>
      </c>
      <c r="C39" s="822" t="s">
        <v>1520</v>
      </c>
      <c r="D39" s="823" t="s">
        <v>2638</v>
      </c>
      <c r="E39" s="824" t="s">
        <v>1544</v>
      </c>
      <c r="F39" s="822" t="s">
        <v>1516</v>
      </c>
      <c r="G39" s="822" t="s">
        <v>1550</v>
      </c>
      <c r="H39" s="822" t="s">
        <v>625</v>
      </c>
      <c r="I39" s="822" t="s">
        <v>1337</v>
      </c>
      <c r="J39" s="822" t="s">
        <v>1338</v>
      </c>
      <c r="K39" s="822" t="s">
        <v>1339</v>
      </c>
      <c r="L39" s="825">
        <v>11.71</v>
      </c>
      <c r="M39" s="825">
        <v>199.07</v>
      </c>
      <c r="N39" s="822">
        <v>17</v>
      </c>
      <c r="O39" s="826">
        <v>3.5</v>
      </c>
      <c r="P39" s="825">
        <v>163.94</v>
      </c>
      <c r="Q39" s="827">
        <v>0.82352941176470595</v>
      </c>
      <c r="R39" s="822">
        <v>14</v>
      </c>
      <c r="S39" s="827">
        <v>0.82352941176470584</v>
      </c>
      <c r="T39" s="826">
        <v>2</v>
      </c>
      <c r="U39" s="828">
        <v>0.5714285714285714</v>
      </c>
    </row>
    <row r="40" spans="1:21" ht="14.45" customHeight="1" x14ac:dyDescent="0.2">
      <c r="A40" s="821">
        <v>18</v>
      </c>
      <c r="B40" s="822" t="s">
        <v>1515</v>
      </c>
      <c r="C40" s="822" t="s">
        <v>1520</v>
      </c>
      <c r="D40" s="823" t="s">
        <v>2638</v>
      </c>
      <c r="E40" s="824" t="s">
        <v>1544</v>
      </c>
      <c r="F40" s="822" t="s">
        <v>1516</v>
      </c>
      <c r="G40" s="822" t="s">
        <v>1550</v>
      </c>
      <c r="H40" s="822" t="s">
        <v>329</v>
      </c>
      <c r="I40" s="822" t="s">
        <v>1614</v>
      </c>
      <c r="J40" s="822" t="s">
        <v>1563</v>
      </c>
      <c r="K40" s="822" t="s">
        <v>1612</v>
      </c>
      <c r="L40" s="825">
        <v>46.81</v>
      </c>
      <c r="M40" s="825">
        <v>187.24</v>
      </c>
      <c r="N40" s="822">
        <v>4</v>
      </c>
      <c r="O40" s="826">
        <v>1</v>
      </c>
      <c r="P40" s="825">
        <v>187.24</v>
      </c>
      <c r="Q40" s="827">
        <v>1</v>
      </c>
      <c r="R40" s="822">
        <v>4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18</v>
      </c>
      <c r="B41" s="822" t="s">
        <v>1515</v>
      </c>
      <c r="C41" s="822" t="s">
        <v>1520</v>
      </c>
      <c r="D41" s="823" t="s">
        <v>2638</v>
      </c>
      <c r="E41" s="824" t="s">
        <v>1544</v>
      </c>
      <c r="F41" s="822" t="s">
        <v>1516</v>
      </c>
      <c r="G41" s="822" t="s">
        <v>1615</v>
      </c>
      <c r="H41" s="822" t="s">
        <v>329</v>
      </c>
      <c r="I41" s="822" t="s">
        <v>1616</v>
      </c>
      <c r="J41" s="822" t="s">
        <v>1617</v>
      </c>
      <c r="K41" s="822" t="s">
        <v>1618</v>
      </c>
      <c r="L41" s="825">
        <v>203.67</v>
      </c>
      <c r="M41" s="825">
        <v>203.67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18</v>
      </c>
      <c r="B42" s="822" t="s">
        <v>1515</v>
      </c>
      <c r="C42" s="822" t="s">
        <v>1520</v>
      </c>
      <c r="D42" s="823" t="s">
        <v>2638</v>
      </c>
      <c r="E42" s="824" t="s">
        <v>1544</v>
      </c>
      <c r="F42" s="822" t="s">
        <v>1516</v>
      </c>
      <c r="G42" s="822" t="s">
        <v>1615</v>
      </c>
      <c r="H42" s="822" t="s">
        <v>625</v>
      </c>
      <c r="I42" s="822" t="s">
        <v>1619</v>
      </c>
      <c r="J42" s="822" t="s">
        <v>1326</v>
      </c>
      <c r="K42" s="822" t="s">
        <v>1620</v>
      </c>
      <c r="L42" s="825">
        <v>1476.14</v>
      </c>
      <c r="M42" s="825">
        <v>7380.7000000000007</v>
      </c>
      <c r="N42" s="822">
        <v>5</v>
      </c>
      <c r="O42" s="826">
        <v>3</v>
      </c>
      <c r="P42" s="825">
        <v>4428.42</v>
      </c>
      <c r="Q42" s="827">
        <v>0.6</v>
      </c>
      <c r="R42" s="822">
        <v>3</v>
      </c>
      <c r="S42" s="827">
        <v>0.6</v>
      </c>
      <c r="T42" s="826">
        <v>2</v>
      </c>
      <c r="U42" s="828">
        <v>0.66666666666666663</v>
      </c>
    </row>
    <row r="43" spans="1:21" ht="14.45" customHeight="1" x14ac:dyDescent="0.2">
      <c r="A43" s="821">
        <v>18</v>
      </c>
      <c r="B43" s="822" t="s">
        <v>1515</v>
      </c>
      <c r="C43" s="822" t="s">
        <v>1520</v>
      </c>
      <c r="D43" s="823" t="s">
        <v>2638</v>
      </c>
      <c r="E43" s="824" t="s">
        <v>1544</v>
      </c>
      <c r="F43" s="822" t="s">
        <v>1516</v>
      </c>
      <c r="G43" s="822" t="s">
        <v>1615</v>
      </c>
      <c r="H43" s="822" t="s">
        <v>625</v>
      </c>
      <c r="I43" s="822" t="s">
        <v>1621</v>
      </c>
      <c r="J43" s="822" t="s">
        <v>985</v>
      </c>
      <c r="K43" s="822" t="s">
        <v>1622</v>
      </c>
      <c r="L43" s="825">
        <v>305.5</v>
      </c>
      <c r="M43" s="825">
        <v>611</v>
      </c>
      <c r="N43" s="822">
        <v>2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18</v>
      </c>
      <c r="B44" s="822" t="s">
        <v>1515</v>
      </c>
      <c r="C44" s="822" t="s">
        <v>1520</v>
      </c>
      <c r="D44" s="823" t="s">
        <v>2638</v>
      </c>
      <c r="E44" s="824" t="s">
        <v>1544</v>
      </c>
      <c r="F44" s="822" t="s">
        <v>1516</v>
      </c>
      <c r="G44" s="822" t="s">
        <v>1623</v>
      </c>
      <c r="H44" s="822" t="s">
        <v>329</v>
      </c>
      <c r="I44" s="822" t="s">
        <v>1624</v>
      </c>
      <c r="J44" s="822" t="s">
        <v>1625</v>
      </c>
      <c r="K44" s="822" t="s">
        <v>1626</v>
      </c>
      <c r="L44" s="825">
        <v>55.77</v>
      </c>
      <c r="M44" s="825">
        <v>111.54</v>
      </c>
      <c r="N44" s="822">
        <v>2</v>
      </c>
      <c r="O44" s="826">
        <v>1</v>
      </c>
      <c r="P44" s="825">
        <v>111.54</v>
      </c>
      <c r="Q44" s="827">
        <v>1</v>
      </c>
      <c r="R44" s="822">
        <v>2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18</v>
      </c>
      <c r="B45" s="822" t="s">
        <v>1515</v>
      </c>
      <c r="C45" s="822" t="s">
        <v>1520</v>
      </c>
      <c r="D45" s="823" t="s">
        <v>2638</v>
      </c>
      <c r="E45" s="824" t="s">
        <v>1544</v>
      </c>
      <c r="F45" s="822" t="s">
        <v>1516</v>
      </c>
      <c r="G45" s="822" t="s">
        <v>1627</v>
      </c>
      <c r="H45" s="822" t="s">
        <v>329</v>
      </c>
      <c r="I45" s="822" t="s">
        <v>1628</v>
      </c>
      <c r="J45" s="822" t="s">
        <v>1629</v>
      </c>
      <c r="K45" s="822" t="s">
        <v>1630</v>
      </c>
      <c r="L45" s="825">
        <v>1945.04</v>
      </c>
      <c r="M45" s="825">
        <v>35010.720000000001</v>
      </c>
      <c r="N45" s="822">
        <v>18</v>
      </c>
      <c r="O45" s="826">
        <v>4</v>
      </c>
      <c r="P45" s="825">
        <v>11670.24</v>
      </c>
      <c r="Q45" s="827">
        <v>0.33333333333333331</v>
      </c>
      <c r="R45" s="822">
        <v>6</v>
      </c>
      <c r="S45" s="827">
        <v>0.33333333333333331</v>
      </c>
      <c r="T45" s="826">
        <v>2</v>
      </c>
      <c r="U45" s="828">
        <v>0.5</v>
      </c>
    </row>
    <row r="46" spans="1:21" ht="14.45" customHeight="1" x14ac:dyDescent="0.2">
      <c r="A46" s="821">
        <v>18</v>
      </c>
      <c r="B46" s="822" t="s">
        <v>1515</v>
      </c>
      <c r="C46" s="822" t="s">
        <v>1520</v>
      </c>
      <c r="D46" s="823" t="s">
        <v>2638</v>
      </c>
      <c r="E46" s="824" t="s">
        <v>1544</v>
      </c>
      <c r="F46" s="822" t="s">
        <v>1516</v>
      </c>
      <c r="G46" s="822" t="s">
        <v>1627</v>
      </c>
      <c r="H46" s="822" t="s">
        <v>625</v>
      </c>
      <c r="I46" s="822" t="s">
        <v>1499</v>
      </c>
      <c r="J46" s="822" t="s">
        <v>1334</v>
      </c>
      <c r="K46" s="822" t="s">
        <v>1500</v>
      </c>
      <c r="L46" s="825">
        <v>1945.04</v>
      </c>
      <c r="M46" s="825">
        <v>23340.480000000003</v>
      </c>
      <c r="N46" s="822">
        <v>12</v>
      </c>
      <c r="O46" s="826">
        <v>3</v>
      </c>
      <c r="P46" s="825">
        <v>9725.2000000000007</v>
      </c>
      <c r="Q46" s="827">
        <v>0.41666666666666663</v>
      </c>
      <c r="R46" s="822">
        <v>5</v>
      </c>
      <c r="S46" s="827">
        <v>0.41666666666666669</v>
      </c>
      <c r="T46" s="826">
        <v>1</v>
      </c>
      <c r="U46" s="828">
        <v>0.33333333333333331</v>
      </c>
    </row>
    <row r="47" spans="1:21" ht="14.45" customHeight="1" x14ac:dyDescent="0.2">
      <c r="A47" s="821">
        <v>18</v>
      </c>
      <c r="B47" s="822" t="s">
        <v>1515</v>
      </c>
      <c r="C47" s="822" t="s">
        <v>1520</v>
      </c>
      <c r="D47" s="823" t="s">
        <v>2638</v>
      </c>
      <c r="E47" s="824" t="s">
        <v>1544</v>
      </c>
      <c r="F47" s="822" t="s">
        <v>1516</v>
      </c>
      <c r="G47" s="822" t="s">
        <v>1627</v>
      </c>
      <c r="H47" s="822" t="s">
        <v>625</v>
      </c>
      <c r="I47" s="822" t="s">
        <v>1333</v>
      </c>
      <c r="J47" s="822" t="s">
        <v>1334</v>
      </c>
      <c r="K47" s="822" t="s">
        <v>1335</v>
      </c>
      <c r="L47" s="825">
        <v>1296.7</v>
      </c>
      <c r="M47" s="825">
        <v>25934.000000000004</v>
      </c>
      <c r="N47" s="822">
        <v>20</v>
      </c>
      <c r="O47" s="826">
        <v>7</v>
      </c>
      <c r="P47" s="825">
        <v>9076.9000000000015</v>
      </c>
      <c r="Q47" s="827">
        <v>0.35000000000000003</v>
      </c>
      <c r="R47" s="822">
        <v>7</v>
      </c>
      <c r="S47" s="827">
        <v>0.35</v>
      </c>
      <c r="T47" s="826">
        <v>4</v>
      </c>
      <c r="U47" s="828">
        <v>0.5714285714285714</v>
      </c>
    </row>
    <row r="48" spans="1:21" ht="14.45" customHeight="1" x14ac:dyDescent="0.2">
      <c r="A48" s="821">
        <v>18</v>
      </c>
      <c r="B48" s="822" t="s">
        <v>1515</v>
      </c>
      <c r="C48" s="822" t="s">
        <v>1520</v>
      </c>
      <c r="D48" s="823" t="s">
        <v>2638</v>
      </c>
      <c r="E48" s="824" t="s">
        <v>1544</v>
      </c>
      <c r="F48" s="822" t="s">
        <v>1516</v>
      </c>
      <c r="G48" s="822" t="s">
        <v>1627</v>
      </c>
      <c r="H48" s="822" t="s">
        <v>625</v>
      </c>
      <c r="I48" s="822" t="s">
        <v>1631</v>
      </c>
      <c r="J48" s="822" t="s">
        <v>1632</v>
      </c>
      <c r="K48" s="822" t="s">
        <v>1335</v>
      </c>
      <c r="L48" s="825">
        <v>1296.7</v>
      </c>
      <c r="M48" s="825">
        <v>10373.6</v>
      </c>
      <c r="N48" s="822">
        <v>8</v>
      </c>
      <c r="O48" s="826">
        <v>1.5</v>
      </c>
      <c r="P48" s="825">
        <v>7780.2000000000007</v>
      </c>
      <c r="Q48" s="827">
        <v>0.75</v>
      </c>
      <c r="R48" s="822">
        <v>6</v>
      </c>
      <c r="S48" s="827">
        <v>0.75</v>
      </c>
      <c r="T48" s="826">
        <v>1</v>
      </c>
      <c r="U48" s="828">
        <v>0.66666666666666663</v>
      </c>
    </row>
    <row r="49" spans="1:21" ht="14.45" customHeight="1" x14ac:dyDescent="0.2">
      <c r="A49" s="821">
        <v>18</v>
      </c>
      <c r="B49" s="822" t="s">
        <v>1515</v>
      </c>
      <c r="C49" s="822" t="s">
        <v>1520</v>
      </c>
      <c r="D49" s="823" t="s">
        <v>2638</v>
      </c>
      <c r="E49" s="824" t="s">
        <v>1544</v>
      </c>
      <c r="F49" s="822" t="s">
        <v>1516</v>
      </c>
      <c r="G49" s="822" t="s">
        <v>1627</v>
      </c>
      <c r="H49" s="822" t="s">
        <v>625</v>
      </c>
      <c r="I49" s="822" t="s">
        <v>1633</v>
      </c>
      <c r="J49" s="822" t="s">
        <v>1632</v>
      </c>
      <c r="K49" s="822" t="s">
        <v>1500</v>
      </c>
      <c r="L49" s="825">
        <v>1945.04</v>
      </c>
      <c r="M49" s="825">
        <v>5835.12</v>
      </c>
      <c r="N49" s="822">
        <v>3</v>
      </c>
      <c r="O49" s="826">
        <v>0.5</v>
      </c>
      <c r="P49" s="825">
        <v>5835.12</v>
      </c>
      <c r="Q49" s="827">
        <v>1</v>
      </c>
      <c r="R49" s="822">
        <v>3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18</v>
      </c>
      <c r="B50" s="822" t="s">
        <v>1515</v>
      </c>
      <c r="C50" s="822" t="s">
        <v>1520</v>
      </c>
      <c r="D50" s="823" t="s">
        <v>2638</v>
      </c>
      <c r="E50" s="824" t="s">
        <v>1544</v>
      </c>
      <c r="F50" s="822" t="s">
        <v>1516</v>
      </c>
      <c r="G50" s="822" t="s">
        <v>1627</v>
      </c>
      <c r="H50" s="822" t="s">
        <v>329</v>
      </c>
      <c r="I50" s="822" t="s">
        <v>1634</v>
      </c>
      <c r="J50" s="822" t="s">
        <v>1629</v>
      </c>
      <c r="K50" s="822" t="s">
        <v>1635</v>
      </c>
      <c r="L50" s="825">
        <v>2593.39</v>
      </c>
      <c r="M50" s="825">
        <v>7780.17</v>
      </c>
      <c r="N50" s="822">
        <v>3</v>
      </c>
      <c r="O50" s="826">
        <v>1</v>
      </c>
      <c r="P50" s="825">
        <v>7780.17</v>
      </c>
      <c r="Q50" s="827">
        <v>1</v>
      </c>
      <c r="R50" s="822">
        <v>3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18</v>
      </c>
      <c r="B51" s="822" t="s">
        <v>1515</v>
      </c>
      <c r="C51" s="822" t="s">
        <v>1520</v>
      </c>
      <c r="D51" s="823" t="s">
        <v>2638</v>
      </c>
      <c r="E51" s="824" t="s">
        <v>1544</v>
      </c>
      <c r="F51" s="822" t="s">
        <v>1516</v>
      </c>
      <c r="G51" s="822" t="s">
        <v>1636</v>
      </c>
      <c r="H51" s="822" t="s">
        <v>625</v>
      </c>
      <c r="I51" s="822" t="s">
        <v>1637</v>
      </c>
      <c r="J51" s="822" t="s">
        <v>1638</v>
      </c>
      <c r="K51" s="822" t="s">
        <v>1639</v>
      </c>
      <c r="L51" s="825">
        <v>1733.62</v>
      </c>
      <c r="M51" s="825">
        <v>10401.719999999999</v>
      </c>
      <c r="N51" s="822">
        <v>6</v>
      </c>
      <c r="O51" s="826">
        <v>0.5</v>
      </c>
      <c r="P51" s="825">
        <v>10401.719999999999</v>
      </c>
      <c r="Q51" s="827">
        <v>1</v>
      </c>
      <c r="R51" s="822">
        <v>6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18</v>
      </c>
      <c r="B52" s="822" t="s">
        <v>1515</v>
      </c>
      <c r="C52" s="822" t="s">
        <v>1520</v>
      </c>
      <c r="D52" s="823" t="s">
        <v>2638</v>
      </c>
      <c r="E52" s="824" t="s">
        <v>1544</v>
      </c>
      <c r="F52" s="822" t="s">
        <v>1516</v>
      </c>
      <c r="G52" s="822" t="s">
        <v>1640</v>
      </c>
      <c r="H52" s="822" t="s">
        <v>329</v>
      </c>
      <c r="I52" s="822" t="s">
        <v>1641</v>
      </c>
      <c r="J52" s="822" t="s">
        <v>614</v>
      </c>
      <c r="K52" s="822" t="s">
        <v>1642</v>
      </c>
      <c r="L52" s="825">
        <v>66.17</v>
      </c>
      <c r="M52" s="825">
        <v>1985.1</v>
      </c>
      <c r="N52" s="822">
        <v>30</v>
      </c>
      <c r="O52" s="826">
        <v>8</v>
      </c>
      <c r="P52" s="825">
        <v>727.87</v>
      </c>
      <c r="Q52" s="827">
        <v>0.3666666666666667</v>
      </c>
      <c r="R52" s="822">
        <v>11</v>
      </c>
      <c r="S52" s="827">
        <v>0.36666666666666664</v>
      </c>
      <c r="T52" s="826">
        <v>3</v>
      </c>
      <c r="U52" s="828">
        <v>0.375</v>
      </c>
    </row>
    <row r="53" spans="1:21" ht="14.45" customHeight="1" x14ac:dyDescent="0.2">
      <c r="A53" s="821">
        <v>18</v>
      </c>
      <c r="B53" s="822" t="s">
        <v>1515</v>
      </c>
      <c r="C53" s="822" t="s">
        <v>1520</v>
      </c>
      <c r="D53" s="823" t="s">
        <v>2638</v>
      </c>
      <c r="E53" s="824" t="s">
        <v>1544</v>
      </c>
      <c r="F53" s="822" t="s">
        <v>1516</v>
      </c>
      <c r="G53" s="822" t="s">
        <v>1643</v>
      </c>
      <c r="H53" s="822" t="s">
        <v>329</v>
      </c>
      <c r="I53" s="822" t="s">
        <v>1644</v>
      </c>
      <c r="J53" s="822" t="s">
        <v>1645</v>
      </c>
      <c r="K53" s="822" t="s">
        <v>1646</v>
      </c>
      <c r="L53" s="825">
        <v>0</v>
      </c>
      <c r="M53" s="825">
        <v>0</v>
      </c>
      <c r="N53" s="822">
        <v>14</v>
      </c>
      <c r="O53" s="826">
        <v>2.5</v>
      </c>
      <c r="P53" s="825">
        <v>0</v>
      </c>
      <c r="Q53" s="827"/>
      <c r="R53" s="822">
        <v>11</v>
      </c>
      <c r="S53" s="827">
        <v>0.7857142857142857</v>
      </c>
      <c r="T53" s="826">
        <v>2</v>
      </c>
      <c r="U53" s="828">
        <v>0.8</v>
      </c>
    </row>
    <row r="54" spans="1:21" ht="14.45" customHeight="1" x14ac:dyDescent="0.2">
      <c r="A54" s="821">
        <v>18</v>
      </c>
      <c r="B54" s="822" t="s">
        <v>1515</v>
      </c>
      <c r="C54" s="822" t="s">
        <v>1520</v>
      </c>
      <c r="D54" s="823" t="s">
        <v>2638</v>
      </c>
      <c r="E54" s="824" t="s">
        <v>1544</v>
      </c>
      <c r="F54" s="822" t="s">
        <v>1516</v>
      </c>
      <c r="G54" s="822" t="s">
        <v>1643</v>
      </c>
      <c r="H54" s="822" t="s">
        <v>329</v>
      </c>
      <c r="I54" s="822" t="s">
        <v>1647</v>
      </c>
      <c r="J54" s="822" t="s">
        <v>1645</v>
      </c>
      <c r="K54" s="822" t="s">
        <v>1648</v>
      </c>
      <c r="L54" s="825">
        <v>0</v>
      </c>
      <c r="M54" s="825">
        <v>0</v>
      </c>
      <c r="N54" s="822">
        <v>8</v>
      </c>
      <c r="O54" s="826">
        <v>1</v>
      </c>
      <c r="P54" s="825">
        <v>0</v>
      </c>
      <c r="Q54" s="827"/>
      <c r="R54" s="822">
        <v>6</v>
      </c>
      <c r="S54" s="827">
        <v>0.75</v>
      </c>
      <c r="T54" s="826">
        <v>0.5</v>
      </c>
      <c r="U54" s="828">
        <v>0.5</v>
      </c>
    </row>
    <row r="55" spans="1:21" ht="14.45" customHeight="1" x14ac:dyDescent="0.2">
      <c r="A55" s="821">
        <v>18</v>
      </c>
      <c r="B55" s="822" t="s">
        <v>1515</v>
      </c>
      <c r="C55" s="822" t="s">
        <v>1520</v>
      </c>
      <c r="D55" s="823" t="s">
        <v>2638</v>
      </c>
      <c r="E55" s="824" t="s">
        <v>1544</v>
      </c>
      <c r="F55" s="822" t="s">
        <v>1516</v>
      </c>
      <c r="G55" s="822" t="s">
        <v>1649</v>
      </c>
      <c r="H55" s="822" t="s">
        <v>329</v>
      </c>
      <c r="I55" s="822" t="s">
        <v>1650</v>
      </c>
      <c r="J55" s="822" t="s">
        <v>1651</v>
      </c>
      <c r="K55" s="822" t="s">
        <v>1652</v>
      </c>
      <c r="L55" s="825">
        <v>401.17</v>
      </c>
      <c r="M55" s="825">
        <v>1604.68</v>
      </c>
      <c r="N55" s="822">
        <v>4</v>
      </c>
      <c r="O55" s="826">
        <v>1</v>
      </c>
      <c r="P55" s="825">
        <v>1604.68</v>
      </c>
      <c r="Q55" s="827">
        <v>1</v>
      </c>
      <c r="R55" s="822">
        <v>4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18</v>
      </c>
      <c r="B56" s="822" t="s">
        <v>1515</v>
      </c>
      <c r="C56" s="822" t="s">
        <v>1520</v>
      </c>
      <c r="D56" s="823" t="s">
        <v>2638</v>
      </c>
      <c r="E56" s="824" t="s">
        <v>1544</v>
      </c>
      <c r="F56" s="822" t="s">
        <v>1516</v>
      </c>
      <c r="G56" s="822" t="s">
        <v>1653</v>
      </c>
      <c r="H56" s="822" t="s">
        <v>329</v>
      </c>
      <c r="I56" s="822" t="s">
        <v>1654</v>
      </c>
      <c r="J56" s="822" t="s">
        <v>885</v>
      </c>
      <c r="K56" s="822" t="s">
        <v>886</v>
      </c>
      <c r="L56" s="825">
        <v>80.53</v>
      </c>
      <c r="M56" s="825">
        <v>1127.42</v>
      </c>
      <c r="N56" s="822">
        <v>14</v>
      </c>
      <c r="O56" s="826">
        <v>3</v>
      </c>
      <c r="P56" s="825">
        <v>483.17999999999995</v>
      </c>
      <c r="Q56" s="827">
        <v>0.42857142857142849</v>
      </c>
      <c r="R56" s="822">
        <v>6</v>
      </c>
      <c r="S56" s="827">
        <v>0.42857142857142855</v>
      </c>
      <c r="T56" s="826">
        <v>2</v>
      </c>
      <c r="U56" s="828">
        <v>0.66666666666666663</v>
      </c>
    </row>
    <row r="57" spans="1:21" ht="14.45" customHeight="1" x14ac:dyDescent="0.2">
      <c r="A57" s="821">
        <v>18</v>
      </c>
      <c r="B57" s="822" t="s">
        <v>1515</v>
      </c>
      <c r="C57" s="822" t="s">
        <v>1520</v>
      </c>
      <c r="D57" s="823" t="s">
        <v>2638</v>
      </c>
      <c r="E57" s="824" t="s">
        <v>1544</v>
      </c>
      <c r="F57" s="822" t="s">
        <v>1516</v>
      </c>
      <c r="G57" s="822" t="s">
        <v>1655</v>
      </c>
      <c r="H57" s="822" t="s">
        <v>329</v>
      </c>
      <c r="I57" s="822" t="s">
        <v>1656</v>
      </c>
      <c r="J57" s="822" t="s">
        <v>1657</v>
      </c>
      <c r="K57" s="822" t="s">
        <v>1658</v>
      </c>
      <c r="L57" s="825">
        <v>0</v>
      </c>
      <c r="M57" s="825">
        <v>0</v>
      </c>
      <c r="N57" s="822">
        <v>3</v>
      </c>
      <c r="O57" s="826">
        <v>0.5</v>
      </c>
      <c r="P57" s="825"/>
      <c r="Q57" s="827"/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18</v>
      </c>
      <c r="B58" s="822" t="s">
        <v>1515</v>
      </c>
      <c r="C58" s="822" t="s">
        <v>1520</v>
      </c>
      <c r="D58" s="823" t="s">
        <v>2638</v>
      </c>
      <c r="E58" s="824" t="s">
        <v>1544</v>
      </c>
      <c r="F58" s="822" t="s">
        <v>1516</v>
      </c>
      <c r="G58" s="822" t="s">
        <v>1551</v>
      </c>
      <c r="H58" s="822" t="s">
        <v>625</v>
      </c>
      <c r="I58" s="822" t="s">
        <v>1552</v>
      </c>
      <c r="J58" s="822" t="s">
        <v>1553</v>
      </c>
      <c r="K58" s="822" t="s">
        <v>1016</v>
      </c>
      <c r="L58" s="825">
        <v>132</v>
      </c>
      <c r="M58" s="825">
        <v>5016</v>
      </c>
      <c r="N58" s="822">
        <v>38</v>
      </c>
      <c r="O58" s="826">
        <v>7.5</v>
      </c>
      <c r="P58" s="825">
        <v>2244</v>
      </c>
      <c r="Q58" s="827">
        <v>0.44736842105263158</v>
      </c>
      <c r="R58" s="822">
        <v>17</v>
      </c>
      <c r="S58" s="827">
        <v>0.44736842105263158</v>
      </c>
      <c r="T58" s="826">
        <v>2</v>
      </c>
      <c r="U58" s="828">
        <v>0.26666666666666666</v>
      </c>
    </row>
    <row r="59" spans="1:21" ht="14.45" customHeight="1" x14ac:dyDescent="0.2">
      <c r="A59" s="821">
        <v>18</v>
      </c>
      <c r="B59" s="822" t="s">
        <v>1515</v>
      </c>
      <c r="C59" s="822" t="s">
        <v>1520</v>
      </c>
      <c r="D59" s="823" t="s">
        <v>2638</v>
      </c>
      <c r="E59" s="824" t="s">
        <v>1544</v>
      </c>
      <c r="F59" s="822" t="s">
        <v>1516</v>
      </c>
      <c r="G59" s="822" t="s">
        <v>1551</v>
      </c>
      <c r="H59" s="822" t="s">
        <v>625</v>
      </c>
      <c r="I59" s="822" t="s">
        <v>1659</v>
      </c>
      <c r="J59" s="822" t="s">
        <v>1553</v>
      </c>
      <c r="K59" s="822" t="s">
        <v>1660</v>
      </c>
      <c r="L59" s="825">
        <v>264</v>
      </c>
      <c r="M59" s="825">
        <v>2640</v>
      </c>
      <c r="N59" s="822">
        <v>10</v>
      </c>
      <c r="O59" s="826">
        <v>5.5</v>
      </c>
      <c r="P59" s="825">
        <v>1320</v>
      </c>
      <c r="Q59" s="827">
        <v>0.5</v>
      </c>
      <c r="R59" s="822">
        <v>5</v>
      </c>
      <c r="S59" s="827">
        <v>0.5</v>
      </c>
      <c r="T59" s="826">
        <v>2.5</v>
      </c>
      <c r="U59" s="828">
        <v>0.45454545454545453</v>
      </c>
    </row>
    <row r="60" spans="1:21" ht="14.45" customHeight="1" x14ac:dyDescent="0.2">
      <c r="A60" s="821">
        <v>18</v>
      </c>
      <c r="B60" s="822" t="s">
        <v>1515</v>
      </c>
      <c r="C60" s="822" t="s">
        <v>1520</v>
      </c>
      <c r="D60" s="823" t="s">
        <v>2638</v>
      </c>
      <c r="E60" s="824" t="s">
        <v>1544</v>
      </c>
      <c r="F60" s="822" t="s">
        <v>1516</v>
      </c>
      <c r="G60" s="822" t="s">
        <v>1551</v>
      </c>
      <c r="H60" s="822" t="s">
        <v>625</v>
      </c>
      <c r="I60" s="822" t="s">
        <v>1661</v>
      </c>
      <c r="J60" s="822" t="s">
        <v>1015</v>
      </c>
      <c r="K60" s="822" t="s">
        <v>1016</v>
      </c>
      <c r="L60" s="825">
        <v>132</v>
      </c>
      <c r="M60" s="825">
        <v>396</v>
      </c>
      <c r="N60" s="822">
        <v>3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18</v>
      </c>
      <c r="B61" s="822" t="s">
        <v>1515</v>
      </c>
      <c r="C61" s="822" t="s">
        <v>1520</v>
      </c>
      <c r="D61" s="823" t="s">
        <v>2638</v>
      </c>
      <c r="E61" s="824" t="s">
        <v>1544</v>
      </c>
      <c r="F61" s="822" t="s">
        <v>1516</v>
      </c>
      <c r="G61" s="822" t="s">
        <v>1551</v>
      </c>
      <c r="H61" s="822" t="s">
        <v>329</v>
      </c>
      <c r="I61" s="822" t="s">
        <v>1662</v>
      </c>
      <c r="J61" s="822" t="s">
        <v>1663</v>
      </c>
      <c r="K61" s="822" t="s">
        <v>1664</v>
      </c>
      <c r="L61" s="825">
        <v>132</v>
      </c>
      <c r="M61" s="825">
        <v>528</v>
      </c>
      <c r="N61" s="822">
        <v>4</v>
      </c>
      <c r="O61" s="826">
        <v>1</v>
      </c>
      <c r="P61" s="825">
        <v>528</v>
      </c>
      <c r="Q61" s="827">
        <v>1</v>
      </c>
      <c r="R61" s="822">
        <v>4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18</v>
      </c>
      <c r="B62" s="822" t="s">
        <v>1515</v>
      </c>
      <c r="C62" s="822" t="s">
        <v>1520</v>
      </c>
      <c r="D62" s="823" t="s">
        <v>2638</v>
      </c>
      <c r="E62" s="824" t="s">
        <v>1544</v>
      </c>
      <c r="F62" s="822" t="s">
        <v>1516</v>
      </c>
      <c r="G62" s="822" t="s">
        <v>1551</v>
      </c>
      <c r="H62" s="822" t="s">
        <v>329</v>
      </c>
      <c r="I62" s="822" t="s">
        <v>1665</v>
      </c>
      <c r="J62" s="822" t="s">
        <v>1553</v>
      </c>
      <c r="K62" s="822" t="s">
        <v>1007</v>
      </c>
      <c r="L62" s="825">
        <v>65.989999999999995</v>
      </c>
      <c r="M62" s="825">
        <v>1055.8399999999997</v>
      </c>
      <c r="N62" s="822">
        <v>16</v>
      </c>
      <c r="O62" s="826">
        <v>3.5</v>
      </c>
      <c r="P62" s="825">
        <v>659.89999999999986</v>
      </c>
      <c r="Q62" s="827">
        <v>0.625</v>
      </c>
      <c r="R62" s="822">
        <v>10</v>
      </c>
      <c r="S62" s="827">
        <v>0.625</v>
      </c>
      <c r="T62" s="826">
        <v>1.5</v>
      </c>
      <c r="U62" s="828">
        <v>0.42857142857142855</v>
      </c>
    </row>
    <row r="63" spans="1:21" ht="14.45" customHeight="1" x14ac:dyDescent="0.2">
      <c r="A63" s="821">
        <v>18</v>
      </c>
      <c r="B63" s="822" t="s">
        <v>1515</v>
      </c>
      <c r="C63" s="822" t="s">
        <v>1520</v>
      </c>
      <c r="D63" s="823" t="s">
        <v>2638</v>
      </c>
      <c r="E63" s="824" t="s">
        <v>1544</v>
      </c>
      <c r="F63" s="822" t="s">
        <v>1516</v>
      </c>
      <c r="G63" s="822" t="s">
        <v>1551</v>
      </c>
      <c r="H63" s="822" t="s">
        <v>329</v>
      </c>
      <c r="I63" s="822" t="s">
        <v>1666</v>
      </c>
      <c r="J63" s="822" t="s">
        <v>1553</v>
      </c>
      <c r="K63" s="822" t="s">
        <v>1016</v>
      </c>
      <c r="L63" s="825">
        <v>132</v>
      </c>
      <c r="M63" s="825">
        <v>1056</v>
      </c>
      <c r="N63" s="822">
        <v>8</v>
      </c>
      <c r="O63" s="826">
        <v>1.5</v>
      </c>
      <c r="P63" s="825">
        <v>660</v>
      </c>
      <c r="Q63" s="827">
        <v>0.625</v>
      </c>
      <c r="R63" s="822">
        <v>5</v>
      </c>
      <c r="S63" s="827">
        <v>0.625</v>
      </c>
      <c r="T63" s="826">
        <v>1</v>
      </c>
      <c r="U63" s="828">
        <v>0.66666666666666663</v>
      </c>
    </row>
    <row r="64" spans="1:21" ht="14.45" customHeight="1" x14ac:dyDescent="0.2">
      <c r="A64" s="821">
        <v>18</v>
      </c>
      <c r="B64" s="822" t="s">
        <v>1515</v>
      </c>
      <c r="C64" s="822" t="s">
        <v>1520</v>
      </c>
      <c r="D64" s="823" t="s">
        <v>2638</v>
      </c>
      <c r="E64" s="824" t="s">
        <v>1544</v>
      </c>
      <c r="F64" s="822" t="s">
        <v>1516</v>
      </c>
      <c r="G64" s="822" t="s">
        <v>1551</v>
      </c>
      <c r="H64" s="822" t="s">
        <v>329</v>
      </c>
      <c r="I64" s="822" t="s">
        <v>1667</v>
      </c>
      <c r="J64" s="822" t="s">
        <v>1668</v>
      </c>
      <c r="K64" s="822" t="s">
        <v>1669</v>
      </c>
      <c r="L64" s="825">
        <v>123.2</v>
      </c>
      <c r="M64" s="825">
        <v>369.6</v>
      </c>
      <c r="N64" s="822">
        <v>3</v>
      </c>
      <c r="O64" s="826">
        <v>0.5</v>
      </c>
      <c r="P64" s="825">
        <v>369.6</v>
      </c>
      <c r="Q64" s="827">
        <v>1</v>
      </c>
      <c r="R64" s="822">
        <v>3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18</v>
      </c>
      <c r="B65" s="822" t="s">
        <v>1515</v>
      </c>
      <c r="C65" s="822" t="s">
        <v>1520</v>
      </c>
      <c r="D65" s="823" t="s">
        <v>2638</v>
      </c>
      <c r="E65" s="824" t="s">
        <v>1544</v>
      </c>
      <c r="F65" s="822" t="s">
        <v>1516</v>
      </c>
      <c r="G65" s="822" t="s">
        <v>1670</v>
      </c>
      <c r="H65" s="822" t="s">
        <v>329</v>
      </c>
      <c r="I65" s="822" t="s">
        <v>1671</v>
      </c>
      <c r="J65" s="822" t="s">
        <v>647</v>
      </c>
      <c r="K65" s="822" t="s">
        <v>1672</v>
      </c>
      <c r="L65" s="825">
        <v>46.81</v>
      </c>
      <c r="M65" s="825">
        <v>561.72</v>
      </c>
      <c r="N65" s="822">
        <v>12</v>
      </c>
      <c r="O65" s="826">
        <v>2</v>
      </c>
      <c r="P65" s="825">
        <v>93.62</v>
      </c>
      <c r="Q65" s="827">
        <v>0.16666666666666666</v>
      </c>
      <c r="R65" s="822">
        <v>2</v>
      </c>
      <c r="S65" s="827">
        <v>0.16666666666666666</v>
      </c>
      <c r="T65" s="826">
        <v>1</v>
      </c>
      <c r="U65" s="828">
        <v>0.5</v>
      </c>
    </row>
    <row r="66" spans="1:21" ht="14.45" customHeight="1" x14ac:dyDescent="0.2">
      <c r="A66" s="821">
        <v>18</v>
      </c>
      <c r="B66" s="822" t="s">
        <v>1515</v>
      </c>
      <c r="C66" s="822" t="s">
        <v>1520</v>
      </c>
      <c r="D66" s="823" t="s">
        <v>2638</v>
      </c>
      <c r="E66" s="824" t="s">
        <v>1544</v>
      </c>
      <c r="F66" s="822" t="s">
        <v>1516</v>
      </c>
      <c r="G66" s="822" t="s">
        <v>1670</v>
      </c>
      <c r="H66" s="822" t="s">
        <v>329</v>
      </c>
      <c r="I66" s="822" t="s">
        <v>1673</v>
      </c>
      <c r="J66" s="822" t="s">
        <v>647</v>
      </c>
      <c r="K66" s="822" t="s">
        <v>1674</v>
      </c>
      <c r="L66" s="825">
        <v>93.61</v>
      </c>
      <c r="M66" s="825">
        <v>936.09999999999991</v>
      </c>
      <c r="N66" s="822">
        <v>10</v>
      </c>
      <c r="O66" s="826">
        <v>2.5</v>
      </c>
      <c r="P66" s="825">
        <v>468.04999999999995</v>
      </c>
      <c r="Q66" s="827">
        <v>0.5</v>
      </c>
      <c r="R66" s="822">
        <v>5</v>
      </c>
      <c r="S66" s="827">
        <v>0.5</v>
      </c>
      <c r="T66" s="826">
        <v>1.5</v>
      </c>
      <c r="U66" s="828">
        <v>0.6</v>
      </c>
    </row>
    <row r="67" spans="1:21" ht="14.45" customHeight="1" x14ac:dyDescent="0.2">
      <c r="A67" s="821">
        <v>18</v>
      </c>
      <c r="B67" s="822" t="s">
        <v>1515</v>
      </c>
      <c r="C67" s="822" t="s">
        <v>1520</v>
      </c>
      <c r="D67" s="823" t="s">
        <v>2638</v>
      </c>
      <c r="E67" s="824" t="s">
        <v>1544</v>
      </c>
      <c r="F67" s="822" t="s">
        <v>1516</v>
      </c>
      <c r="G67" s="822" t="s">
        <v>1670</v>
      </c>
      <c r="H67" s="822" t="s">
        <v>329</v>
      </c>
      <c r="I67" s="822" t="s">
        <v>1675</v>
      </c>
      <c r="J67" s="822" t="s">
        <v>647</v>
      </c>
      <c r="K67" s="822" t="s">
        <v>1676</v>
      </c>
      <c r="L67" s="825">
        <v>46.81</v>
      </c>
      <c r="M67" s="825">
        <v>842.58000000000015</v>
      </c>
      <c r="N67" s="822">
        <v>18</v>
      </c>
      <c r="O67" s="826">
        <v>3</v>
      </c>
      <c r="P67" s="825">
        <v>514.91000000000008</v>
      </c>
      <c r="Q67" s="827">
        <v>0.61111111111111105</v>
      </c>
      <c r="R67" s="822">
        <v>11</v>
      </c>
      <c r="S67" s="827">
        <v>0.61111111111111116</v>
      </c>
      <c r="T67" s="826">
        <v>2</v>
      </c>
      <c r="U67" s="828">
        <v>0.66666666666666663</v>
      </c>
    </row>
    <row r="68" spans="1:21" ht="14.45" customHeight="1" x14ac:dyDescent="0.2">
      <c r="A68" s="821">
        <v>18</v>
      </c>
      <c r="B68" s="822" t="s">
        <v>1515</v>
      </c>
      <c r="C68" s="822" t="s">
        <v>1520</v>
      </c>
      <c r="D68" s="823" t="s">
        <v>2638</v>
      </c>
      <c r="E68" s="824" t="s">
        <v>1544</v>
      </c>
      <c r="F68" s="822" t="s">
        <v>1516</v>
      </c>
      <c r="G68" s="822" t="s">
        <v>1670</v>
      </c>
      <c r="H68" s="822" t="s">
        <v>329</v>
      </c>
      <c r="I68" s="822" t="s">
        <v>1677</v>
      </c>
      <c r="J68" s="822" t="s">
        <v>647</v>
      </c>
      <c r="K68" s="822" t="s">
        <v>1678</v>
      </c>
      <c r="L68" s="825">
        <v>93.61</v>
      </c>
      <c r="M68" s="825">
        <v>468.04999999999995</v>
      </c>
      <c r="N68" s="822">
        <v>5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18</v>
      </c>
      <c r="B69" s="822" t="s">
        <v>1515</v>
      </c>
      <c r="C69" s="822" t="s">
        <v>1520</v>
      </c>
      <c r="D69" s="823" t="s">
        <v>2638</v>
      </c>
      <c r="E69" s="824" t="s">
        <v>1544</v>
      </c>
      <c r="F69" s="822" t="s">
        <v>1516</v>
      </c>
      <c r="G69" s="822" t="s">
        <v>1670</v>
      </c>
      <c r="H69" s="822" t="s">
        <v>329</v>
      </c>
      <c r="I69" s="822" t="s">
        <v>1679</v>
      </c>
      <c r="J69" s="822" t="s">
        <v>647</v>
      </c>
      <c r="K69" s="822" t="s">
        <v>649</v>
      </c>
      <c r="L69" s="825">
        <v>93.61</v>
      </c>
      <c r="M69" s="825">
        <v>561.66</v>
      </c>
      <c r="N69" s="822">
        <v>6</v>
      </c>
      <c r="O69" s="826">
        <v>1.5</v>
      </c>
      <c r="P69" s="825">
        <v>561.66</v>
      </c>
      <c r="Q69" s="827">
        <v>1</v>
      </c>
      <c r="R69" s="822">
        <v>6</v>
      </c>
      <c r="S69" s="827">
        <v>1</v>
      </c>
      <c r="T69" s="826">
        <v>1.5</v>
      </c>
      <c r="U69" s="828">
        <v>1</v>
      </c>
    </row>
    <row r="70" spans="1:21" ht="14.45" customHeight="1" x14ac:dyDescent="0.2">
      <c r="A70" s="821">
        <v>18</v>
      </c>
      <c r="B70" s="822" t="s">
        <v>1515</v>
      </c>
      <c r="C70" s="822" t="s">
        <v>1520</v>
      </c>
      <c r="D70" s="823" t="s">
        <v>2638</v>
      </c>
      <c r="E70" s="824" t="s">
        <v>1544</v>
      </c>
      <c r="F70" s="822" t="s">
        <v>1516</v>
      </c>
      <c r="G70" s="822" t="s">
        <v>1680</v>
      </c>
      <c r="H70" s="822" t="s">
        <v>329</v>
      </c>
      <c r="I70" s="822" t="s">
        <v>1681</v>
      </c>
      <c r="J70" s="822" t="s">
        <v>1682</v>
      </c>
      <c r="K70" s="822" t="s">
        <v>1683</v>
      </c>
      <c r="L70" s="825">
        <v>117.47</v>
      </c>
      <c r="M70" s="825">
        <v>117.47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18</v>
      </c>
      <c r="B71" s="822" t="s">
        <v>1515</v>
      </c>
      <c r="C71" s="822" t="s">
        <v>1520</v>
      </c>
      <c r="D71" s="823" t="s">
        <v>2638</v>
      </c>
      <c r="E71" s="824" t="s">
        <v>1544</v>
      </c>
      <c r="F71" s="822" t="s">
        <v>1516</v>
      </c>
      <c r="G71" s="822" t="s">
        <v>1684</v>
      </c>
      <c r="H71" s="822" t="s">
        <v>329</v>
      </c>
      <c r="I71" s="822" t="s">
        <v>1685</v>
      </c>
      <c r="J71" s="822" t="s">
        <v>1686</v>
      </c>
      <c r="K71" s="822" t="s">
        <v>1687</v>
      </c>
      <c r="L71" s="825">
        <v>1849.51</v>
      </c>
      <c r="M71" s="825">
        <v>3699.02</v>
      </c>
      <c r="N71" s="822">
        <v>2</v>
      </c>
      <c r="O71" s="826">
        <v>1.5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18</v>
      </c>
      <c r="B72" s="822" t="s">
        <v>1515</v>
      </c>
      <c r="C72" s="822" t="s">
        <v>1520</v>
      </c>
      <c r="D72" s="823" t="s">
        <v>2638</v>
      </c>
      <c r="E72" s="824" t="s">
        <v>1544</v>
      </c>
      <c r="F72" s="822" t="s">
        <v>1516</v>
      </c>
      <c r="G72" s="822" t="s">
        <v>1684</v>
      </c>
      <c r="H72" s="822" t="s">
        <v>625</v>
      </c>
      <c r="I72" s="822" t="s">
        <v>1688</v>
      </c>
      <c r="J72" s="822" t="s">
        <v>1689</v>
      </c>
      <c r="K72" s="822" t="s">
        <v>1318</v>
      </c>
      <c r="L72" s="825">
        <v>528.42999999999995</v>
      </c>
      <c r="M72" s="825">
        <v>2113.7199999999998</v>
      </c>
      <c r="N72" s="822">
        <v>4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18</v>
      </c>
      <c r="B73" s="822" t="s">
        <v>1515</v>
      </c>
      <c r="C73" s="822" t="s">
        <v>1520</v>
      </c>
      <c r="D73" s="823" t="s">
        <v>2638</v>
      </c>
      <c r="E73" s="824" t="s">
        <v>1544</v>
      </c>
      <c r="F73" s="822" t="s">
        <v>1516</v>
      </c>
      <c r="G73" s="822" t="s">
        <v>1684</v>
      </c>
      <c r="H73" s="822" t="s">
        <v>625</v>
      </c>
      <c r="I73" s="822" t="s">
        <v>1690</v>
      </c>
      <c r="J73" s="822" t="s">
        <v>1689</v>
      </c>
      <c r="K73" s="822" t="s">
        <v>1691</v>
      </c>
      <c r="L73" s="825">
        <v>528.42999999999995</v>
      </c>
      <c r="M73" s="825">
        <v>3170.58</v>
      </c>
      <c r="N73" s="822">
        <v>6</v>
      </c>
      <c r="O73" s="826">
        <v>1</v>
      </c>
      <c r="P73" s="825">
        <v>1585.29</v>
      </c>
      <c r="Q73" s="827">
        <v>0.5</v>
      </c>
      <c r="R73" s="822">
        <v>3</v>
      </c>
      <c r="S73" s="827">
        <v>0.5</v>
      </c>
      <c r="T73" s="826">
        <v>0.5</v>
      </c>
      <c r="U73" s="828">
        <v>0.5</v>
      </c>
    </row>
    <row r="74" spans="1:21" ht="14.45" customHeight="1" x14ac:dyDescent="0.2">
      <c r="A74" s="821">
        <v>18</v>
      </c>
      <c r="B74" s="822" t="s">
        <v>1515</v>
      </c>
      <c r="C74" s="822" t="s">
        <v>1520</v>
      </c>
      <c r="D74" s="823" t="s">
        <v>2638</v>
      </c>
      <c r="E74" s="824" t="s">
        <v>1544</v>
      </c>
      <c r="F74" s="822" t="s">
        <v>1516</v>
      </c>
      <c r="G74" s="822" t="s">
        <v>1684</v>
      </c>
      <c r="H74" s="822" t="s">
        <v>625</v>
      </c>
      <c r="I74" s="822" t="s">
        <v>1692</v>
      </c>
      <c r="J74" s="822" t="s">
        <v>1689</v>
      </c>
      <c r="K74" s="822" t="s">
        <v>1693</v>
      </c>
      <c r="L74" s="825">
        <v>1585.29</v>
      </c>
      <c r="M74" s="825">
        <v>6341.16</v>
      </c>
      <c r="N74" s="822">
        <v>4</v>
      </c>
      <c r="O74" s="826">
        <v>3</v>
      </c>
      <c r="P74" s="825">
        <v>1585.29</v>
      </c>
      <c r="Q74" s="827">
        <v>0.25</v>
      </c>
      <c r="R74" s="822">
        <v>1</v>
      </c>
      <c r="S74" s="827">
        <v>0.25</v>
      </c>
      <c r="T74" s="826">
        <v>0.5</v>
      </c>
      <c r="U74" s="828">
        <v>0.16666666666666666</v>
      </c>
    </row>
    <row r="75" spans="1:21" ht="14.45" customHeight="1" x14ac:dyDescent="0.2">
      <c r="A75" s="821">
        <v>18</v>
      </c>
      <c r="B75" s="822" t="s">
        <v>1515</v>
      </c>
      <c r="C75" s="822" t="s">
        <v>1520</v>
      </c>
      <c r="D75" s="823" t="s">
        <v>2638</v>
      </c>
      <c r="E75" s="824" t="s">
        <v>1544</v>
      </c>
      <c r="F75" s="822" t="s">
        <v>1516</v>
      </c>
      <c r="G75" s="822" t="s">
        <v>1684</v>
      </c>
      <c r="H75" s="822" t="s">
        <v>625</v>
      </c>
      <c r="I75" s="822" t="s">
        <v>1694</v>
      </c>
      <c r="J75" s="822" t="s">
        <v>1689</v>
      </c>
      <c r="K75" s="822" t="s">
        <v>1695</v>
      </c>
      <c r="L75" s="825">
        <v>1056.8599999999999</v>
      </c>
      <c r="M75" s="825">
        <v>3170.58</v>
      </c>
      <c r="N75" s="822">
        <v>3</v>
      </c>
      <c r="O75" s="826">
        <v>1</v>
      </c>
      <c r="P75" s="825">
        <v>2113.7199999999998</v>
      </c>
      <c r="Q75" s="827">
        <v>0.66666666666666663</v>
      </c>
      <c r="R75" s="822">
        <v>2</v>
      </c>
      <c r="S75" s="827">
        <v>0.66666666666666663</v>
      </c>
      <c r="T75" s="826">
        <v>0.5</v>
      </c>
      <c r="U75" s="828">
        <v>0.5</v>
      </c>
    </row>
    <row r="76" spans="1:21" ht="14.45" customHeight="1" x14ac:dyDescent="0.2">
      <c r="A76" s="821">
        <v>18</v>
      </c>
      <c r="B76" s="822" t="s">
        <v>1515</v>
      </c>
      <c r="C76" s="822" t="s">
        <v>1520</v>
      </c>
      <c r="D76" s="823" t="s">
        <v>2638</v>
      </c>
      <c r="E76" s="824" t="s">
        <v>1544</v>
      </c>
      <c r="F76" s="822" t="s">
        <v>1516</v>
      </c>
      <c r="G76" s="822" t="s">
        <v>1696</v>
      </c>
      <c r="H76" s="822" t="s">
        <v>329</v>
      </c>
      <c r="I76" s="822" t="s">
        <v>1697</v>
      </c>
      <c r="J76" s="822" t="s">
        <v>1698</v>
      </c>
      <c r="K76" s="822" t="s">
        <v>1699</v>
      </c>
      <c r="L76" s="825">
        <v>29.13</v>
      </c>
      <c r="M76" s="825">
        <v>291.3</v>
      </c>
      <c r="N76" s="822">
        <v>10</v>
      </c>
      <c r="O76" s="826">
        <v>1.5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18</v>
      </c>
      <c r="B77" s="822" t="s">
        <v>1515</v>
      </c>
      <c r="C77" s="822" t="s">
        <v>1520</v>
      </c>
      <c r="D77" s="823" t="s">
        <v>2638</v>
      </c>
      <c r="E77" s="824" t="s">
        <v>1544</v>
      </c>
      <c r="F77" s="822" t="s">
        <v>1516</v>
      </c>
      <c r="G77" s="822" t="s">
        <v>1696</v>
      </c>
      <c r="H77" s="822" t="s">
        <v>329</v>
      </c>
      <c r="I77" s="822" t="s">
        <v>1700</v>
      </c>
      <c r="J77" s="822" t="s">
        <v>1698</v>
      </c>
      <c r="K77" s="822" t="s">
        <v>1701</v>
      </c>
      <c r="L77" s="825">
        <v>80.319999999999993</v>
      </c>
      <c r="M77" s="825">
        <v>481.91999999999996</v>
      </c>
      <c r="N77" s="822">
        <v>6</v>
      </c>
      <c r="O77" s="826">
        <v>1</v>
      </c>
      <c r="P77" s="825">
        <v>481.91999999999996</v>
      </c>
      <c r="Q77" s="827">
        <v>1</v>
      </c>
      <c r="R77" s="822">
        <v>6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18</v>
      </c>
      <c r="B78" s="822" t="s">
        <v>1515</v>
      </c>
      <c r="C78" s="822" t="s">
        <v>1520</v>
      </c>
      <c r="D78" s="823" t="s">
        <v>2638</v>
      </c>
      <c r="E78" s="824" t="s">
        <v>1544</v>
      </c>
      <c r="F78" s="822" t="s">
        <v>1516</v>
      </c>
      <c r="G78" s="822" t="s">
        <v>1702</v>
      </c>
      <c r="H78" s="822" t="s">
        <v>329</v>
      </c>
      <c r="I78" s="822" t="s">
        <v>1703</v>
      </c>
      <c r="J78" s="822" t="s">
        <v>1704</v>
      </c>
      <c r="K78" s="822" t="s">
        <v>1705</v>
      </c>
      <c r="L78" s="825">
        <v>561.76</v>
      </c>
      <c r="M78" s="825">
        <v>2808.8</v>
      </c>
      <c r="N78" s="822">
        <v>5</v>
      </c>
      <c r="O78" s="826">
        <v>1</v>
      </c>
      <c r="P78" s="825">
        <v>2808.8</v>
      </c>
      <c r="Q78" s="827">
        <v>1</v>
      </c>
      <c r="R78" s="822">
        <v>5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18</v>
      </c>
      <c r="B79" s="822" t="s">
        <v>1515</v>
      </c>
      <c r="C79" s="822" t="s">
        <v>1520</v>
      </c>
      <c r="D79" s="823" t="s">
        <v>2638</v>
      </c>
      <c r="E79" s="824" t="s">
        <v>1544</v>
      </c>
      <c r="F79" s="822" t="s">
        <v>1516</v>
      </c>
      <c r="G79" s="822" t="s">
        <v>1564</v>
      </c>
      <c r="H79" s="822" t="s">
        <v>329</v>
      </c>
      <c r="I79" s="822" t="s">
        <v>1706</v>
      </c>
      <c r="J79" s="822" t="s">
        <v>1707</v>
      </c>
      <c r="K79" s="822" t="s">
        <v>1708</v>
      </c>
      <c r="L79" s="825">
        <v>132</v>
      </c>
      <c r="M79" s="825">
        <v>396</v>
      </c>
      <c r="N79" s="822">
        <v>3</v>
      </c>
      <c r="O79" s="826">
        <v>1</v>
      </c>
      <c r="P79" s="825">
        <v>396</v>
      </c>
      <c r="Q79" s="827">
        <v>1</v>
      </c>
      <c r="R79" s="822">
        <v>3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18</v>
      </c>
      <c r="B80" s="822" t="s">
        <v>1515</v>
      </c>
      <c r="C80" s="822" t="s">
        <v>1520</v>
      </c>
      <c r="D80" s="823" t="s">
        <v>2638</v>
      </c>
      <c r="E80" s="824" t="s">
        <v>1544</v>
      </c>
      <c r="F80" s="822" t="s">
        <v>1516</v>
      </c>
      <c r="G80" s="822" t="s">
        <v>1564</v>
      </c>
      <c r="H80" s="822" t="s">
        <v>329</v>
      </c>
      <c r="I80" s="822" t="s">
        <v>1709</v>
      </c>
      <c r="J80" s="822" t="s">
        <v>1707</v>
      </c>
      <c r="K80" s="822" t="s">
        <v>1710</v>
      </c>
      <c r="L80" s="825">
        <v>246.39</v>
      </c>
      <c r="M80" s="825">
        <v>492.78</v>
      </c>
      <c r="N80" s="822">
        <v>2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18</v>
      </c>
      <c r="B81" s="822" t="s">
        <v>1515</v>
      </c>
      <c r="C81" s="822" t="s">
        <v>1520</v>
      </c>
      <c r="D81" s="823" t="s">
        <v>2638</v>
      </c>
      <c r="E81" s="824" t="s">
        <v>1544</v>
      </c>
      <c r="F81" s="822" t="s">
        <v>1516</v>
      </c>
      <c r="G81" s="822" t="s">
        <v>1564</v>
      </c>
      <c r="H81" s="822" t="s">
        <v>329</v>
      </c>
      <c r="I81" s="822" t="s">
        <v>1711</v>
      </c>
      <c r="J81" s="822" t="s">
        <v>1712</v>
      </c>
      <c r="K81" s="822" t="s">
        <v>1318</v>
      </c>
      <c r="L81" s="825">
        <v>123.2</v>
      </c>
      <c r="M81" s="825">
        <v>4435.2</v>
      </c>
      <c r="N81" s="822">
        <v>36</v>
      </c>
      <c r="O81" s="826">
        <v>9</v>
      </c>
      <c r="P81" s="825">
        <v>1108.8</v>
      </c>
      <c r="Q81" s="827">
        <v>0.25</v>
      </c>
      <c r="R81" s="822">
        <v>9</v>
      </c>
      <c r="S81" s="827">
        <v>0.25</v>
      </c>
      <c r="T81" s="826">
        <v>2.5</v>
      </c>
      <c r="U81" s="828">
        <v>0.27777777777777779</v>
      </c>
    </row>
    <row r="82" spans="1:21" ht="14.45" customHeight="1" x14ac:dyDescent="0.2">
      <c r="A82" s="821">
        <v>18</v>
      </c>
      <c r="B82" s="822" t="s">
        <v>1515</v>
      </c>
      <c r="C82" s="822" t="s">
        <v>1520</v>
      </c>
      <c r="D82" s="823" t="s">
        <v>2638</v>
      </c>
      <c r="E82" s="824" t="s">
        <v>1544</v>
      </c>
      <c r="F82" s="822" t="s">
        <v>1516</v>
      </c>
      <c r="G82" s="822" t="s">
        <v>1564</v>
      </c>
      <c r="H82" s="822" t="s">
        <v>329</v>
      </c>
      <c r="I82" s="822" t="s">
        <v>1713</v>
      </c>
      <c r="J82" s="822" t="s">
        <v>1714</v>
      </c>
      <c r="K82" s="822" t="s">
        <v>1007</v>
      </c>
      <c r="L82" s="825">
        <v>132</v>
      </c>
      <c r="M82" s="825">
        <v>3300</v>
      </c>
      <c r="N82" s="822">
        <v>25</v>
      </c>
      <c r="O82" s="826">
        <v>4.5</v>
      </c>
      <c r="P82" s="825">
        <v>396</v>
      </c>
      <c r="Q82" s="827">
        <v>0.12</v>
      </c>
      <c r="R82" s="822">
        <v>3</v>
      </c>
      <c r="S82" s="827">
        <v>0.12</v>
      </c>
      <c r="T82" s="826">
        <v>1</v>
      </c>
      <c r="U82" s="828">
        <v>0.22222222222222221</v>
      </c>
    </row>
    <row r="83" spans="1:21" ht="14.45" customHeight="1" x14ac:dyDescent="0.2">
      <c r="A83" s="821">
        <v>18</v>
      </c>
      <c r="B83" s="822" t="s">
        <v>1515</v>
      </c>
      <c r="C83" s="822" t="s">
        <v>1520</v>
      </c>
      <c r="D83" s="823" t="s">
        <v>2638</v>
      </c>
      <c r="E83" s="824" t="s">
        <v>1544</v>
      </c>
      <c r="F83" s="822" t="s">
        <v>1516</v>
      </c>
      <c r="G83" s="822" t="s">
        <v>1564</v>
      </c>
      <c r="H83" s="822" t="s">
        <v>329</v>
      </c>
      <c r="I83" s="822" t="s">
        <v>1715</v>
      </c>
      <c r="J83" s="822" t="s">
        <v>1707</v>
      </c>
      <c r="K83" s="822" t="s">
        <v>1352</v>
      </c>
      <c r="L83" s="825">
        <v>123.2</v>
      </c>
      <c r="M83" s="825">
        <v>2094.4</v>
      </c>
      <c r="N83" s="822">
        <v>17</v>
      </c>
      <c r="O83" s="826">
        <v>4</v>
      </c>
      <c r="P83" s="825">
        <v>369.6</v>
      </c>
      <c r="Q83" s="827">
        <v>0.17647058823529413</v>
      </c>
      <c r="R83" s="822">
        <v>3</v>
      </c>
      <c r="S83" s="827">
        <v>0.17647058823529413</v>
      </c>
      <c r="T83" s="826">
        <v>1</v>
      </c>
      <c r="U83" s="828">
        <v>0.25</v>
      </c>
    </row>
    <row r="84" spans="1:21" ht="14.45" customHeight="1" x14ac:dyDescent="0.2">
      <c r="A84" s="821">
        <v>18</v>
      </c>
      <c r="B84" s="822" t="s">
        <v>1515</v>
      </c>
      <c r="C84" s="822" t="s">
        <v>1520</v>
      </c>
      <c r="D84" s="823" t="s">
        <v>2638</v>
      </c>
      <c r="E84" s="824" t="s">
        <v>1544</v>
      </c>
      <c r="F84" s="822" t="s">
        <v>1516</v>
      </c>
      <c r="G84" s="822" t="s">
        <v>1564</v>
      </c>
      <c r="H84" s="822" t="s">
        <v>329</v>
      </c>
      <c r="I84" s="822" t="s">
        <v>1716</v>
      </c>
      <c r="J84" s="822" t="s">
        <v>1712</v>
      </c>
      <c r="K84" s="822" t="s">
        <v>1316</v>
      </c>
      <c r="L84" s="825">
        <v>61.59</v>
      </c>
      <c r="M84" s="825">
        <v>184.77</v>
      </c>
      <c r="N84" s="822">
        <v>3</v>
      </c>
      <c r="O84" s="826">
        <v>2</v>
      </c>
      <c r="P84" s="825">
        <v>184.77</v>
      </c>
      <c r="Q84" s="827">
        <v>1</v>
      </c>
      <c r="R84" s="822">
        <v>3</v>
      </c>
      <c r="S84" s="827">
        <v>1</v>
      </c>
      <c r="T84" s="826">
        <v>2</v>
      </c>
      <c r="U84" s="828">
        <v>1</v>
      </c>
    </row>
    <row r="85" spans="1:21" ht="14.45" customHeight="1" x14ac:dyDescent="0.2">
      <c r="A85" s="821">
        <v>18</v>
      </c>
      <c r="B85" s="822" t="s">
        <v>1515</v>
      </c>
      <c r="C85" s="822" t="s">
        <v>1520</v>
      </c>
      <c r="D85" s="823" t="s">
        <v>2638</v>
      </c>
      <c r="E85" s="824" t="s">
        <v>1544</v>
      </c>
      <c r="F85" s="822" t="s">
        <v>1516</v>
      </c>
      <c r="G85" s="822" t="s">
        <v>1564</v>
      </c>
      <c r="H85" s="822" t="s">
        <v>329</v>
      </c>
      <c r="I85" s="822" t="s">
        <v>1717</v>
      </c>
      <c r="J85" s="822" t="s">
        <v>1712</v>
      </c>
      <c r="K85" s="822" t="s">
        <v>1687</v>
      </c>
      <c r="L85" s="825">
        <v>431.18</v>
      </c>
      <c r="M85" s="825">
        <v>5605.34</v>
      </c>
      <c r="N85" s="822">
        <v>13</v>
      </c>
      <c r="O85" s="826">
        <v>7.5</v>
      </c>
      <c r="P85" s="825">
        <v>3449.4399999999996</v>
      </c>
      <c r="Q85" s="827">
        <v>0.61538461538461531</v>
      </c>
      <c r="R85" s="822">
        <v>8</v>
      </c>
      <c r="S85" s="827">
        <v>0.61538461538461542</v>
      </c>
      <c r="T85" s="826">
        <v>4.5</v>
      </c>
      <c r="U85" s="828">
        <v>0.6</v>
      </c>
    </row>
    <row r="86" spans="1:21" ht="14.45" customHeight="1" x14ac:dyDescent="0.2">
      <c r="A86" s="821">
        <v>18</v>
      </c>
      <c r="B86" s="822" t="s">
        <v>1515</v>
      </c>
      <c r="C86" s="822" t="s">
        <v>1520</v>
      </c>
      <c r="D86" s="823" t="s">
        <v>2638</v>
      </c>
      <c r="E86" s="824" t="s">
        <v>1544</v>
      </c>
      <c r="F86" s="822" t="s">
        <v>1516</v>
      </c>
      <c r="G86" s="822" t="s">
        <v>1564</v>
      </c>
      <c r="H86" s="822" t="s">
        <v>625</v>
      </c>
      <c r="I86" s="822" t="s">
        <v>1404</v>
      </c>
      <c r="J86" s="822" t="s">
        <v>1351</v>
      </c>
      <c r="K86" s="822" t="s">
        <v>1405</v>
      </c>
      <c r="L86" s="825">
        <v>431.18</v>
      </c>
      <c r="M86" s="825">
        <v>4311.8</v>
      </c>
      <c r="N86" s="822">
        <v>10</v>
      </c>
      <c r="O86" s="826">
        <v>7.5</v>
      </c>
      <c r="P86" s="825">
        <v>1724.72</v>
      </c>
      <c r="Q86" s="827">
        <v>0.39999999999999997</v>
      </c>
      <c r="R86" s="822">
        <v>4</v>
      </c>
      <c r="S86" s="827">
        <v>0.4</v>
      </c>
      <c r="T86" s="826">
        <v>2</v>
      </c>
      <c r="U86" s="828">
        <v>0.26666666666666666</v>
      </c>
    </row>
    <row r="87" spans="1:21" ht="14.45" customHeight="1" x14ac:dyDescent="0.2">
      <c r="A87" s="821">
        <v>18</v>
      </c>
      <c r="B87" s="822" t="s">
        <v>1515</v>
      </c>
      <c r="C87" s="822" t="s">
        <v>1520</v>
      </c>
      <c r="D87" s="823" t="s">
        <v>2638</v>
      </c>
      <c r="E87" s="824" t="s">
        <v>1544</v>
      </c>
      <c r="F87" s="822" t="s">
        <v>1516</v>
      </c>
      <c r="G87" s="822" t="s">
        <v>1564</v>
      </c>
      <c r="H87" s="822" t="s">
        <v>329</v>
      </c>
      <c r="I87" s="822" t="s">
        <v>1718</v>
      </c>
      <c r="J87" s="822" t="s">
        <v>1707</v>
      </c>
      <c r="K87" s="822" t="s">
        <v>1719</v>
      </c>
      <c r="L87" s="825">
        <v>439.98</v>
      </c>
      <c r="M87" s="825">
        <v>879.96</v>
      </c>
      <c r="N87" s="822">
        <v>2</v>
      </c>
      <c r="O87" s="826">
        <v>1</v>
      </c>
      <c r="P87" s="825">
        <v>439.98</v>
      </c>
      <c r="Q87" s="827">
        <v>0.5</v>
      </c>
      <c r="R87" s="822">
        <v>1</v>
      </c>
      <c r="S87" s="827">
        <v>0.5</v>
      </c>
      <c r="T87" s="826">
        <v>0.5</v>
      </c>
      <c r="U87" s="828">
        <v>0.5</v>
      </c>
    </row>
    <row r="88" spans="1:21" ht="14.45" customHeight="1" x14ac:dyDescent="0.2">
      <c r="A88" s="821">
        <v>18</v>
      </c>
      <c r="B88" s="822" t="s">
        <v>1515</v>
      </c>
      <c r="C88" s="822" t="s">
        <v>1520</v>
      </c>
      <c r="D88" s="823" t="s">
        <v>2638</v>
      </c>
      <c r="E88" s="824" t="s">
        <v>1544</v>
      </c>
      <c r="F88" s="822" t="s">
        <v>1516</v>
      </c>
      <c r="G88" s="822" t="s">
        <v>1564</v>
      </c>
      <c r="H88" s="822" t="s">
        <v>329</v>
      </c>
      <c r="I88" s="822" t="s">
        <v>1720</v>
      </c>
      <c r="J88" s="822" t="s">
        <v>1712</v>
      </c>
      <c r="K88" s="822" t="s">
        <v>1695</v>
      </c>
      <c r="L88" s="825">
        <v>246.39</v>
      </c>
      <c r="M88" s="825">
        <v>3695.8499999999995</v>
      </c>
      <c r="N88" s="822">
        <v>15</v>
      </c>
      <c r="O88" s="826">
        <v>5.5</v>
      </c>
      <c r="P88" s="825">
        <v>246.39</v>
      </c>
      <c r="Q88" s="827">
        <v>6.666666666666668E-2</v>
      </c>
      <c r="R88" s="822">
        <v>1</v>
      </c>
      <c r="S88" s="827">
        <v>6.6666666666666666E-2</v>
      </c>
      <c r="T88" s="826">
        <v>1</v>
      </c>
      <c r="U88" s="828">
        <v>0.18181818181818182</v>
      </c>
    </row>
    <row r="89" spans="1:21" ht="14.45" customHeight="1" x14ac:dyDescent="0.2">
      <c r="A89" s="821">
        <v>18</v>
      </c>
      <c r="B89" s="822" t="s">
        <v>1515</v>
      </c>
      <c r="C89" s="822" t="s">
        <v>1520</v>
      </c>
      <c r="D89" s="823" t="s">
        <v>2638</v>
      </c>
      <c r="E89" s="824" t="s">
        <v>1544</v>
      </c>
      <c r="F89" s="822" t="s">
        <v>1516</v>
      </c>
      <c r="G89" s="822" t="s">
        <v>1564</v>
      </c>
      <c r="H89" s="822" t="s">
        <v>329</v>
      </c>
      <c r="I89" s="822" t="s">
        <v>1721</v>
      </c>
      <c r="J89" s="822" t="s">
        <v>1712</v>
      </c>
      <c r="K89" s="822" t="s">
        <v>1669</v>
      </c>
      <c r="L89" s="825">
        <v>246.39</v>
      </c>
      <c r="M89" s="825">
        <v>492.78</v>
      </c>
      <c r="N89" s="822">
        <v>2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18</v>
      </c>
      <c r="B90" s="822" t="s">
        <v>1515</v>
      </c>
      <c r="C90" s="822" t="s">
        <v>1520</v>
      </c>
      <c r="D90" s="823" t="s">
        <v>2638</v>
      </c>
      <c r="E90" s="824" t="s">
        <v>1544</v>
      </c>
      <c r="F90" s="822" t="s">
        <v>1516</v>
      </c>
      <c r="G90" s="822" t="s">
        <v>1564</v>
      </c>
      <c r="H90" s="822" t="s">
        <v>329</v>
      </c>
      <c r="I90" s="822" t="s">
        <v>1722</v>
      </c>
      <c r="J90" s="822" t="s">
        <v>1723</v>
      </c>
      <c r="K90" s="822" t="s">
        <v>1007</v>
      </c>
      <c r="L90" s="825">
        <v>132</v>
      </c>
      <c r="M90" s="825">
        <v>660</v>
      </c>
      <c r="N90" s="822">
        <v>5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18</v>
      </c>
      <c r="B91" s="822" t="s">
        <v>1515</v>
      </c>
      <c r="C91" s="822" t="s">
        <v>1520</v>
      </c>
      <c r="D91" s="823" t="s">
        <v>2638</v>
      </c>
      <c r="E91" s="824" t="s">
        <v>1544</v>
      </c>
      <c r="F91" s="822" t="s">
        <v>1516</v>
      </c>
      <c r="G91" s="822" t="s">
        <v>1564</v>
      </c>
      <c r="H91" s="822" t="s">
        <v>625</v>
      </c>
      <c r="I91" s="822" t="s">
        <v>1350</v>
      </c>
      <c r="J91" s="822" t="s">
        <v>1351</v>
      </c>
      <c r="K91" s="822" t="s">
        <v>1352</v>
      </c>
      <c r="L91" s="825">
        <v>122.96</v>
      </c>
      <c r="M91" s="825">
        <v>4672.4800000000005</v>
      </c>
      <c r="N91" s="822">
        <v>38</v>
      </c>
      <c r="O91" s="826">
        <v>11</v>
      </c>
      <c r="P91" s="825">
        <v>2705.1200000000003</v>
      </c>
      <c r="Q91" s="827">
        <v>0.57894736842105265</v>
      </c>
      <c r="R91" s="822">
        <v>22</v>
      </c>
      <c r="S91" s="827">
        <v>0.57894736842105265</v>
      </c>
      <c r="T91" s="826">
        <v>6</v>
      </c>
      <c r="U91" s="828">
        <v>0.54545454545454541</v>
      </c>
    </row>
    <row r="92" spans="1:21" ht="14.45" customHeight="1" x14ac:dyDescent="0.2">
      <c r="A92" s="821">
        <v>18</v>
      </c>
      <c r="B92" s="822" t="s">
        <v>1515</v>
      </c>
      <c r="C92" s="822" t="s">
        <v>1520</v>
      </c>
      <c r="D92" s="823" t="s">
        <v>2638</v>
      </c>
      <c r="E92" s="824" t="s">
        <v>1544</v>
      </c>
      <c r="F92" s="822" t="s">
        <v>1516</v>
      </c>
      <c r="G92" s="822" t="s">
        <v>1564</v>
      </c>
      <c r="H92" s="822" t="s">
        <v>329</v>
      </c>
      <c r="I92" s="822" t="s">
        <v>1724</v>
      </c>
      <c r="J92" s="822" t="s">
        <v>1725</v>
      </c>
      <c r="K92" s="822" t="s">
        <v>1726</v>
      </c>
      <c r="L92" s="825">
        <v>132</v>
      </c>
      <c r="M92" s="825">
        <v>660</v>
      </c>
      <c r="N92" s="822">
        <v>5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18</v>
      </c>
      <c r="B93" s="822" t="s">
        <v>1515</v>
      </c>
      <c r="C93" s="822" t="s">
        <v>1520</v>
      </c>
      <c r="D93" s="823" t="s">
        <v>2638</v>
      </c>
      <c r="E93" s="824" t="s">
        <v>1544</v>
      </c>
      <c r="F93" s="822" t="s">
        <v>1516</v>
      </c>
      <c r="G93" s="822" t="s">
        <v>1564</v>
      </c>
      <c r="H93" s="822" t="s">
        <v>329</v>
      </c>
      <c r="I93" s="822" t="s">
        <v>1727</v>
      </c>
      <c r="J93" s="822" t="s">
        <v>1707</v>
      </c>
      <c r="K93" s="822" t="s">
        <v>1728</v>
      </c>
      <c r="L93" s="825">
        <v>879.97</v>
      </c>
      <c r="M93" s="825">
        <v>879.97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18</v>
      </c>
      <c r="B94" s="822" t="s">
        <v>1515</v>
      </c>
      <c r="C94" s="822" t="s">
        <v>1520</v>
      </c>
      <c r="D94" s="823" t="s">
        <v>2638</v>
      </c>
      <c r="E94" s="824" t="s">
        <v>1544</v>
      </c>
      <c r="F94" s="822" t="s">
        <v>1516</v>
      </c>
      <c r="G94" s="822" t="s">
        <v>1564</v>
      </c>
      <c r="H94" s="822" t="s">
        <v>625</v>
      </c>
      <c r="I94" s="822" t="s">
        <v>1729</v>
      </c>
      <c r="J94" s="822" t="s">
        <v>1351</v>
      </c>
      <c r="K94" s="822" t="s">
        <v>1710</v>
      </c>
      <c r="L94" s="825">
        <v>245.9</v>
      </c>
      <c r="M94" s="825">
        <v>245.9</v>
      </c>
      <c r="N94" s="822">
        <v>1</v>
      </c>
      <c r="O94" s="826">
        <v>0.5</v>
      </c>
      <c r="P94" s="825">
        <v>245.9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18</v>
      </c>
      <c r="B95" s="822" t="s">
        <v>1515</v>
      </c>
      <c r="C95" s="822" t="s">
        <v>1520</v>
      </c>
      <c r="D95" s="823" t="s">
        <v>2638</v>
      </c>
      <c r="E95" s="824" t="s">
        <v>1544</v>
      </c>
      <c r="F95" s="822" t="s">
        <v>1516</v>
      </c>
      <c r="G95" s="822" t="s">
        <v>1564</v>
      </c>
      <c r="H95" s="822" t="s">
        <v>329</v>
      </c>
      <c r="I95" s="822" t="s">
        <v>1730</v>
      </c>
      <c r="J95" s="822" t="s">
        <v>1712</v>
      </c>
      <c r="K95" s="822" t="s">
        <v>1007</v>
      </c>
      <c r="L95" s="825">
        <v>132</v>
      </c>
      <c r="M95" s="825">
        <v>792</v>
      </c>
      <c r="N95" s="822">
        <v>6</v>
      </c>
      <c r="O95" s="826">
        <v>1.5</v>
      </c>
      <c r="P95" s="825">
        <v>264</v>
      </c>
      <c r="Q95" s="827">
        <v>0.33333333333333331</v>
      </c>
      <c r="R95" s="822">
        <v>2</v>
      </c>
      <c r="S95" s="827">
        <v>0.33333333333333331</v>
      </c>
      <c r="T95" s="826">
        <v>0.5</v>
      </c>
      <c r="U95" s="828">
        <v>0.33333333333333331</v>
      </c>
    </row>
    <row r="96" spans="1:21" ht="14.45" customHeight="1" x14ac:dyDescent="0.2">
      <c r="A96" s="821">
        <v>18</v>
      </c>
      <c r="B96" s="822" t="s">
        <v>1515</v>
      </c>
      <c r="C96" s="822" t="s">
        <v>1520</v>
      </c>
      <c r="D96" s="823" t="s">
        <v>2638</v>
      </c>
      <c r="E96" s="824" t="s">
        <v>1544</v>
      </c>
      <c r="F96" s="822" t="s">
        <v>1516</v>
      </c>
      <c r="G96" s="822" t="s">
        <v>1564</v>
      </c>
      <c r="H96" s="822" t="s">
        <v>329</v>
      </c>
      <c r="I96" s="822" t="s">
        <v>1731</v>
      </c>
      <c r="J96" s="822" t="s">
        <v>1712</v>
      </c>
      <c r="K96" s="822" t="s">
        <v>627</v>
      </c>
      <c r="L96" s="825">
        <v>65.989999999999995</v>
      </c>
      <c r="M96" s="825">
        <v>197.96999999999997</v>
      </c>
      <c r="N96" s="822">
        <v>3</v>
      </c>
      <c r="O96" s="826">
        <v>1</v>
      </c>
      <c r="P96" s="825">
        <v>197.96999999999997</v>
      </c>
      <c r="Q96" s="827">
        <v>1</v>
      </c>
      <c r="R96" s="822">
        <v>3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18</v>
      </c>
      <c r="B97" s="822" t="s">
        <v>1515</v>
      </c>
      <c r="C97" s="822" t="s">
        <v>1520</v>
      </c>
      <c r="D97" s="823" t="s">
        <v>2638</v>
      </c>
      <c r="E97" s="824" t="s">
        <v>1544</v>
      </c>
      <c r="F97" s="822" t="s">
        <v>1516</v>
      </c>
      <c r="G97" s="822" t="s">
        <v>1564</v>
      </c>
      <c r="H97" s="822" t="s">
        <v>329</v>
      </c>
      <c r="I97" s="822" t="s">
        <v>1732</v>
      </c>
      <c r="J97" s="822" t="s">
        <v>1733</v>
      </c>
      <c r="K97" s="822" t="s">
        <v>1405</v>
      </c>
      <c r="L97" s="825">
        <v>431.18</v>
      </c>
      <c r="M97" s="825">
        <v>431.18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18</v>
      </c>
      <c r="B98" s="822" t="s">
        <v>1515</v>
      </c>
      <c r="C98" s="822" t="s">
        <v>1520</v>
      </c>
      <c r="D98" s="823" t="s">
        <v>2638</v>
      </c>
      <c r="E98" s="824" t="s">
        <v>1544</v>
      </c>
      <c r="F98" s="822" t="s">
        <v>1516</v>
      </c>
      <c r="G98" s="822" t="s">
        <v>1734</v>
      </c>
      <c r="H98" s="822" t="s">
        <v>329</v>
      </c>
      <c r="I98" s="822" t="s">
        <v>1735</v>
      </c>
      <c r="J98" s="822" t="s">
        <v>1736</v>
      </c>
      <c r="K98" s="822" t="s">
        <v>663</v>
      </c>
      <c r="L98" s="825">
        <v>132</v>
      </c>
      <c r="M98" s="825">
        <v>528</v>
      </c>
      <c r="N98" s="822">
        <v>4</v>
      </c>
      <c r="O98" s="826">
        <v>3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18</v>
      </c>
      <c r="B99" s="822" t="s">
        <v>1515</v>
      </c>
      <c r="C99" s="822" t="s">
        <v>1520</v>
      </c>
      <c r="D99" s="823" t="s">
        <v>2638</v>
      </c>
      <c r="E99" s="824" t="s">
        <v>1544</v>
      </c>
      <c r="F99" s="822" t="s">
        <v>1516</v>
      </c>
      <c r="G99" s="822" t="s">
        <v>1734</v>
      </c>
      <c r="H99" s="822" t="s">
        <v>329</v>
      </c>
      <c r="I99" s="822" t="s">
        <v>1737</v>
      </c>
      <c r="J99" s="822" t="s">
        <v>1738</v>
      </c>
      <c r="K99" s="822" t="s">
        <v>663</v>
      </c>
      <c r="L99" s="825">
        <v>132</v>
      </c>
      <c r="M99" s="825">
        <v>396</v>
      </c>
      <c r="N99" s="822">
        <v>3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18</v>
      </c>
      <c r="B100" s="822" t="s">
        <v>1515</v>
      </c>
      <c r="C100" s="822" t="s">
        <v>1520</v>
      </c>
      <c r="D100" s="823" t="s">
        <v>2638</v>
      </c>
      <c r="E100" s="824" t="s">
        <v>1544</v>
      </c>
      <c r="F100" s="822" t="s">
        <v>1516</v>
      </c>
      <c r="G100" s="822" t="s">
        <v>1734</v>
      </c>
      <c r="H100" s="822" t="s">
        <v>329</v>
      </c>
      <c r="I100" s="822" t="s">
        <v>1739</v>
      </c>
      <c r="J100" s="822" t="s">
        <v>1740</v>
      </c>
      <c r="K100" s="822" t="s">
        <v>1016</v>
      </c>
      <c r="L100" s="825">
        <v>132</v>
      </c>
      <c r="M100" s="825">
        <v>396</v>
      </c>
      <c r="N100" s="822">
        <v>3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18</v>
      </c>
      <c r="B101" s="822" t="s">
        <v>1515</v>
      </c>
      <c r="C101" s="822" t="s">
        <v>1520</v>
      </c>
      <c r="D101" s="823" t="s">
        <v>2638</v>
      </c>
      <c r="E101" s="824" t="s">
        <v>1544</v>
      </c>
      <c r="F101" s="822" t="s">
        <v>1516</v>
      </c>
      <c r="G101" s="822" t="s">
        <v>1741</v>
      </c>
      <c r="H101" s="822" t="s">
        <v>625</v>
      </c>
      <c r="I101" s="822" t="s">
        <v>1742</v>
      </c>
      <c r="J101" s="822" t="s">
        <v>1743</v>
      </c>
      <c r="K101" s="822" t="s">
        <v>1744</v>
      </c>
      <c r="L101" s="825">
        <v>65.989999999999995</v>
      </c>
      <c r="M101" s="825">
        <v>263.95999999999998</v>
      </c>
      <c r="N101" s="822">
        <v>4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18</v>
      </c>
      <c r="B102" s="822" t="s">
        <v>1515</v>
      </c>
      <c r="C102" s="822" t="s">
        <v>1520</v>
      </c>
      <c r="D102" s="823" t="s">
        <v>2638</v>
      </c>
      <c r="E102" s="824" t="s">
        <v>1544</v>
      </c>
      <c r="F102" s="822" t="s">
        <v>1516</v>
      </c>
      <c r="G102" s="822" t="s">
        <v>1741</v>
      </c>
      <c r="H102" s="822" t="s">
        <v>625</v>
      </c>
      <c r="I102" s="822" t="s">
        <v>1745</v>
      </c>
      <c r="J102" s="822" t="s">
        <v>1743</v>
      </c>
      <c r="K102" s="822" t="s">
        <v>1584</v>
      </c>
      <c r="L102" s="825">
        <v>132</v>
      </c>
      <c r="M102" s="825">
        <v>2112</v>
      </c>
      <c r="N102" s="822">
        <v>16</v>
      </c>
      <c r="O102" s="826">
        <v>4.5</v>
      </c>
      <c r="P102" s="825">
        <v>1056</v>
      </c>
      <c r="Q102" s="827">
        <v>0.5</v>
      </c>
      <c r="R102" s="822">
        <v>8</v>
      </c>
      <c r="S102" s="827">
        <v>0.5</v>
      </c>
      <c r="T102" s="826">
        <v>2.5</v>
      </c>
      <c r="U102" s="828">
        <v>0.55555555555555558</v>
      </c>
    </row>
    <row r="103" spans="1:21" ht="14.45" customHeight="1" x14ac:dyDescent="0.2">
      <c r="A103" s="821">
        <v>18</v>
      </c>
      <c r="B103" s="822" t="s">
        <v>1515</v>
      </c>
      <c r="C103" s="822" t="s">
        <v>1520</v>
      </c>
      <c r="D103" s="823" t="s">
        <v>2638</v>
      </c>
      <c r="E103" s="824" t="s">
        <v>1544</v>
      </c>
      <c r="F103" s="822" t="s">
        <v>1516</v>
      </c>
      <c r="G103" s="822" t="s">
        <v>1746</v>
      </c>
      <c r="H103" s="822" t="s">
        <v>625</v>
      </c>
      <c r="I103" s="822" t="s">
        <v>1485</v>
      </c>
      <c r="J103" s="822" t="s">
        <v>1388</v>
      </c>
      <c r="K103" s="822" t="s">
        <v>1486</v>
      </c>
      <c r="L103" s="825">
        <v>113.16</v>
      </c>
      <c r="M103" s="825">
        <v>226.32</v>
      </c>
      <c r="N103" s="822">
        <v>2</v>
      </c>
      <c r="O103" s="826">
        <v>0.5</v>
      </c>
      <c r="P103" s="825">
        <v>226.32</v>
      </c>
      <c r="Q103" s="827">
        <v>1</v>
      </c>
      <c r="R103" s="822">
        <v>2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18</v>
      </c>
      <c r="B104" s="822" t="s">
        <v>1515</v>
      </c>
      <c r="C104" s="822" t="s">
        <v>1520</v>
      </c>
      <c r="D104" s="823" t="s">
        <v>2638</v>
      </c>
      <c r="E104" s="824" t="s">
        <v>1544</v>
      </c>
      <c r="F104" s="822" t="s">
        <v>1516</v>
      </c>
      <c r="G104" s="822" t="s">
        <v>1746</v>
      </c>
      <c r="H104" s="822" t="s">
        <v>625</v>
      </c>
      <c r="I104" s="822" t="s">
        <v>1387</v>
      </c>
      <c r="J104" s="822" t="s">
        <v>1388</v>
      </c>
      <c r="K104" s="822" t="s">
        <v>1389</v>
      </c>
      <c r="L104" s="825">
        <v>339.47</v>
      </c>
      <c r="M104" s="825">
        <v>1018.4100000000001</v>
      </c>
      <c r="N104" s="822">
        <v>3</v>
      </c>
      <c r="O104" s="826">
        <v>1</v>
      </c>
      <c r="P104" s="825">
        <v>339.47</v>
      </c>
      <c r="Q104" s="827">
        <v>0.33333333333333331</v>
      </c>
      <c r="R104" s="822">
        <v>1</v>
      </c>
      <c r="S104" s="827">
        <v>0.33333333333333331</v>
      </c>
      <c r="T104" s="826">
        <v>0.5</v>
      </c>
      <c r="U104" s="828">
        <v>0.5</v>
      </c>
    </row>
    <row r="105" spans="1:21" ht="14.45" customHeight="1" x14ac:dyDescent="0.2">
      <c r="A105" s="821">
        <v>18</v>
      </c>
      <c r="B105" s="822" t="s">
        <v>1515</v>
      </c>
      <c r="C105" s="822" t="s">
        <v>1520</v>
      </c>
      <c r="D105" s="823" t="s">
        <v>2638</v>
      </c>
      <c r="E105" s="824" t="s">
        <v>1544</v>
      </c>
      <c r="F105" s="822" t="s">
        <v>1516</v>
      </c>
      <c r="G105" s="822" t="s">
        <v>669</v>
      </c>
      <c r="H105" s="822" t="s">
        <v>329</v>
      </c>
      <c r="I105" s="822" t="s">
        <v>1747</v>
      </c>
      <c r="J105" s="822" t="s">
        <v>1748</v>
      </c>
      <c r="K105" s="822" t="s">
        <v>1749</v>
      </c>
      <c r="L105" s="825">
        <v>51.51</v>
      </c>
      <c r="M105" s="825">
        <v>3708.7200000000003</v>
      </c>
      <c r="N105" s="822">
        <v>72</v>
      </c>
      <c r="O105" s="826">
        <v>11</v>
      </c>
      <c r="P105" s="825">
        <v>2833.05</v>
      </c>
      <c r="Q105" s="827">
        <v>0.76388888888888884</v>
      </c>
      <c r="R105" s="822">
        <v>55</v>
      </c>
      <c r="S105" s="827">
        <v>0.76388888888888884</v>
      </c>
      <c r="T105" s="826">
        <v>7</v>
      </c>
      <c r="U105" s="828">
        <v>0.63636363636363635</v>
      </c>
    </row>
    <row r="106" spans="1:21" ht="14.45" customHeight="1" x14ac:dyDescent="0.2">
      <c r="A106" s="821">
        <v>18</v>
      </c>
      <c r="B106" s="822" t="s">
        <v>1515</v>
      </c>
      <c r="C106" s="822" t="s">
        <v>1520</v>
      </c>
      <c r="D106" s="823" t="s">
        <v>2638</v>
      </c>
      <c r="E106" s="824" t="s">
        <v>1544</v>
      </c>
      <c r="F106" s="822" t="s">
        <v>1516</v>
      </c>
      <c r="G106" s="822" t="s">
        <v>1750</v>
      </c>
      <c r="H106" s="822" t="s">
        <v>329</v>
      </c>
      <c r="I106" s="822" t="s">
        <v>1751</v>
      </c>
      <c r="J106" s="822" t="s">
        <v>870</v>
      </c>
      <c r="K106" s="822" t="s">
        <v>1752</v>
      </c>
      <c r="L106" s="825">
        <v>0</v>
      </c>
      <c r="M106" s="825">
        <v>0</v>
      </c>
      <c r="N106" s="822">
        <v>19</v>
      </c>
      <c r="O106" s="826">
        <v>4</v>
      </c>
      <c r="P106" s="825">
        <v>0</v>
      </c>
      <c r="Q106" s="827"/>
      <c r="R106" s="822">
        <v>10</v>
      </c>
      <c r="S106" s="827">
        <v>0.52631578947368418</v>
      </c>
      <c r="T106" s="826">
        <v>2</v>
      </c>
      <c r="U106" s="828">
        <v>0.5</v>
      </c>
    </row>
    <row r="107" spans="1:21" ht="14.45" customHeight="1" x14ac:dyDescent="0.2">
      <c r="A107" s="821">
        <v>18</v>
      </c>
      <c r="B107" s="822" t="s">
        <v>1515</v>
      </c>
      <c r="C107" s="822" t="s">
        <v>1520</v>
      </c>
      <c r="D107" s="823" t="s">
        <v>2638</v>
      </c>
      <c r="E107" s="824" t="s">
        <v>1544</v>
      </c>
      <c r="F107" s="822" t="s">
        <v>1516</v>
      </c>
      <c r="G107" s="822" t="s">
        <v>1753</v>
      </c>
      <c r="H107" s="822" t="s">
        <v>329</v>
      </c>
      <c r="I107" s="822" t="s">
        <v>1754</v>
      </c>
      <c r="J107" s="822" t="s">
        <v>1755</v>
      </c>
      <c r="K107" s="822" t="s">
        <v>1744</v>
      </c>
      <c r="L107" s="825">
        <v>31.44</v>
      </c>
      <c r="M107" s="825">
        <v>471.6</v>
      </c>
      <c r="N107" s="822">
        <v>15</v>
      </c>
      <c r="O107" s="826">
        <v>3</v>
      </c>
      <c r="P107" s="825">
        <v>62.88</v>
      </c>
      <c r="Q107" s="827">
        <v>0.13333333333333333</v>
      </c>
      <c r="R107" s="822">
        <v>2</v>
      </c>
      <c r="S107" s="827">
        <v>0.13333333333333333</v>
      </c>
      <c r="T107" s="826">
        <v>0.5</v>
      </c>
      <c r="U107" s="828">
        <v>0.16666666666666666</v>
      </c>
    </row>
    <row r="108" spans="1:21" ht="14.45" customHeight="1" x14ac:dyDescent="0.2">
      <c r="A108" s="821">
        <v>18</v>
      </c>
      <c r="B108" s="822" t="s">
        <v>1515</v>
      </c>
      <c r="C108" s="822" t="s">
        <v>1520</v>
      </c>
      <c r="D108" s="823" t="s">
        <v>2638</v>
      </c>
      <c r="E108" s="824" t="s">
        <v>1544</v>
      </c>
      <c r="F108" s="822" t="s">
        <v>1516</v>
      </c>
      <c r="G108" s="822" t="s">
        <v>1753</v>
      </c>
      <c r="H108" s="822" t="s">
        <v>329</v>
      </c>
      <c r="I108" s="822" t="s">
        <v>1756</v>
      </c>
      <c r="J108" s="822" t="s">
        <v>1755</v>
      </c>
      <c r="K108" s="822" t="s">
        <v>743</v>
      </c>
      <c r="L108" s="825">
        <v>13.77</v>
      </c>
      <c r="M108" s="825">
        <v>385.55999999999995</v>
      </c>
      <c r="N108" s="822">
        <v>28</v>
      </c>
      <c r="O108" s="826">
        <v>6.5</v>
      </c>
      <c r="P108" s="825">
        <v>96.389999999999986</v>
      </c>
      <c r="Q108" s="827">
        <v>0.25</v>
      </c>
      <c r="R108" s="822">
        <v>7</v>
      </c>
      <c r="S108" s="827">
        <v>0.25</v>
      </c>
      <c r="T108" s="826">
        <v>2.5</v>
      </c>
      <c r="U108" s="828">
        <v>0.38461538461538464</v>
      </c>
    </row>
    <row r="109" spans="1:21" ht="14.45" customHeight="1" x14ac:dyDescent="0.2">
      <c r="A109" s="821">
        <v>18</v>
      </c>
      <c r="B109" s="822" t="s">
        <v>1515</v>
      </c>
      <c r="C109" s="822" t="s">
        <v>1520</v>
      </c>
      <c r="D109" s="823" t="s">
        <v>2638</v>
      </c>
      <c r="E109" s="824" t="s">
        <v>1544</v>
      </c>
      <c r="F109" s="822" t="s">
        <v>1516</v>
      </c>
      <c r="G109" s="822" t="s">
        <v>1757</v>
      </c>
      <c r="H109" s="822" t="s">
        <v>329</v>
      </c>
      <c r="I109" s="822" t="s">
        <v>1758</v>
      </c>
      <c r="J109" s="822" t="s">
        <v>1759</v>
      </c>
      <c r="K109" s="822"/>
      <c r="L109" s="825">
        <v>1869.33</v>
      </c>
      <c r="M109" s="825">
        <v>1869.33</v>
      </c>
      <c r="N109" s="822">
        <v>1</v>
      </c>
      <c r="O109" s="826">
        <v>0.5</v>
      </c>
      <c r="P109" s="825">
        <v>1869.33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18</v>
      </c>
      <c r="B110" s="822" t="s">
        <v>1515</v>
      </c>
      <c r="C110" s="822" t="s">
        <v>1520</v>
      </c>
      <c r="D110" s="823" t="s">
        <v>2638</v>
      </c>
      <c r="E110" s="824" t="s">
        <v>1544</v>
      </c>
      <c r="F110" s="822" t="s">
        <v>1516</v>
      </c>
      <c r="G110" s="822" t="s">
        <v>1760</v>
      </c>
      <c r="H110" s="822" t="s">
        <v>329</v>
      </c>
      <c r="I110" s="822" t="s">
        <v>1761</v>
      </c>
      <c r="J110" s="822" t="s">
        <v>1762</v>
      </c>
      <c r="K110" s="822" t="s">
        <v>1763</v>
      </c>
      <c r="L110" s="825">
        <v>74.64</v>
      </c>
      <c r="M110" s="825">
        <v>746.4</v>
      </c>
      <c r="N110" s="822">
        <v>10</v>
      </c>
      <c r="O110" s="826">
        <v>1.5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18</v>
      </c>
      <c r="B111" s="822" t="s">
        <v>1515</v>
      </c>
      <c r="C111" s="822" t="s">
        <v>1520</v>
      </c>
      <c r="D111" s="823" t="s">
        <v>2638</v>
      </c>
      <c r="E111" s="824" t="s">
        <v>1544</v>
      </c>
      <c r="F111" s="822" t="s">
        <v>1516</v>
      </c>
      <c r="G111" s="822" t="s">
        <v>1760</v>
      </c>
      <c r="H111" s="822" t="s">
        <v>329</v>
      </c>
      <c r="I111" s="822" t="s">
        <v>1764</v>
      </c>
      <c r="J111" s="822" t="s">
        <v>1765</v>
      </c>
      <c r="K111" s="822" t="s">
        <v>1766</v>
      </c>
      <c r="L111" s="825">
        <v>68.599999999999994</v>
      </c>
      <c r="M111" s="825">
        <v>343</v>
      </c>
      <c r="N111" s="822">
        <v>5</v>
      </c>
      <c r="O111" s="826">
        <v>0.5</v>
      </c>
      <c r="P111" s="825">
        <v>343</v>
      </c>
      <c r="Q111" s="827">
        <v>1</v>
      </c>
      <c r="R111" s="822">
        <v>5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18</v>
      </c>
      <c r="B112" s="822" t="s">
        <v>1515</v>
      </c>
      <c r="C112" s="822" t="s">
        <v>1520</v>
      </c>
      <c r="D112" s="823" t="s">
        <v>2638</v>
      </c>
      <c r="E112" s="824" t="s">
        <v>1544</v>
      </c>
      <c r="F112" s="822" t="s">
        <v>1516</v>
      </c>
      <c r="G112" s="822" t="s">
        <v>1767</v>
      </c>
      <c r="H112" s="822" t="s">
        <v>329</v>
      </c>
      <c r="I112" s="822" t="s">
        <v>1768</v>
      </c>
      <c r="J112" s="822" t="s">
        <v>1769</v>
      </c>
      <c r="K112" s="822" t="s">
        <v>1770</v>
      </c>
      <c r="L112" s="825">
        <v>53.54</v>
      </c>
      <c r="M112" s="825">
        <v>1284.96</v>
      </c>
      <c r="N112" s="822">
        <v>24</v>
      </c>
      <c r="O112" s="826">
        <v>1.5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18</v>
      </c>
      <c r="B113" s="822" t="s">
        <v>1515</v>
      </c>
      <c r="C113" s="822" t="s">
        <v>1520</v>
      </c>
      <c r="D113" s="823" t="s">
        <v>2638</v>
      </c>
      <c r="E113" s="824" t="s">
        <v>1544</v>
      </c>
      <c r="F113" s="822" t="s">
        <v>1516</v>
      </c>
      <c r="G113" s="822" t="s">
        <v>1771</v>
      </c>
      <c r="H113" s="822" t="s">
        <v>329</v>
      </c>
      <c r="I113" s="822" t="s">
        <v>1772</v>
      </c>
      <c r="J113" s="822" t="s">
        <v>1773</v>
      </c>
      <c r="K113" s="822" t="s">
        <v>1774</v>
      </c>
      <c r="L113" s="825">
        <v>24.37</v>
      </c>
      <c r="M113" s="825">
        <v>2047.0799999999995</v>
      </c>
      <c r="N113" s="822">
        <v>84</v>
      </c>
      <c r="O113" s="826">
        <v>37</v>
      </c>
      <c r="P113" s="825">
        <v>536.14</v>
      </c>
      <c r="Q113" s="827">
        <v>0.26190476190476197</v>
      </c>
      <c r="R113" s="822">
        <v>22</v>
      </c>
      <c r="S113" s="827">
        <v>0.26190476190476192</v>
      </c>
      <c r="T113" s="826">
        <v>14.5</v>
      </c>
      <c r="U113" s="828">
        <v>0.39189189189189189</v>
      </c>
    </row>
    <row r="114" spans="1:21" ht="14.45" customHeight="1" x14ac:dyDescent="0.2">
      <c r="A114" s="821">
        <v>18</v>
      </c>
      <c r="B114" s="822" t="s">
        <v>1515</v>
      </c>
      <c r="C114" s="822" t="s">
        <v>1520</v>
      </c>
      <c r="D114" s="823" t="s">
        <v>2638</v>
      </c>
      <c r="E114" s="824" t="s">
        <v>1544</v>
      </c>
      <c r="F114" s="822" t="s">
        <v>1516</v>
      </c>
      <c r="G114" s="822" t="s">
        <v>1771</v>
      </c>
      <c r="H114" s="822" t="s">
        <v>329</v>
      </c>
      <c r="I114" s="822" t="s">
        <v>1775</v>
      </c>
      <c r="J114" s="822" t="s">
        <v>1773</v>
      </c>
      <c r="K114" s="822" t="s">
        <v>1776</v>
      </c>
      <c r="L114" s="825">
        <v>38.590000000000003</v>
      </c>
      <c r="M114" s="825">
        <v>192.95000000000002</v>
      </c>
      <c r="N114" s="822">
        <v>5</v>
      </c>
      <c r="O114" s="826">
        <v>2</v>
      </c>
      <c r="P114" s="825">
        <v>192.95000000000002</v>
      </c>
      <c r="Q114" s="827">
        <v>1</v>
      </c>
      <c r="R114" s="822">
        <v>5</v>
      </c>
      <c r="S114" s="827">
        <v>1</v>
      </c>
      <c r="T114" s="826">
        <v>2</v>
      </c>
      <c r="U114" s="828">
        <v>1</v>
      </c>
    </row>
    <row r="115" spans="1:21" ht="14.45" customHeight="1" x14ac:dyDescent="0.2">
      <c r="A115" s="821">
        <v>18</v>
      </c>
      <c r="B115" s="822" t="s">
        <v>1515</v>
      </c>
      <c r="C115" s="822" t="s">
        <v>1520</v>
      </c>
      <c r="D115" s="823" t="s">
        <v>2638</v>
      </c>
      <c r="E115" s="824" t="s">
        <v>1544</v>
      </c>
      <c r="F115" s="822" t="s">
        <v>1516</v>
      </c>
      <c r="G115" s="822" t="s">
        <v>1777</v>
      </c>
      <c r="H115" s="822" t="s">
        <v>329</v>
      </c>
      <c r="I115" s="822" t="s">
        <v>1778</v>
      </c>
      <c r="J115" s="822" t="s">
        <v>1779</v>
      </c>
      <c r="K115" s="822" t="s">
        <v>1780</v>
      </c>
      <c r="L115" s="825">
        <v>205.97</v>
      </c>
      <c r="M115" s="825">
        <v>4325.37</v>
      </c>
      <c r="N115" s="822">
        <v>21</v>
      </c>
      <c r="O115" s="826">
        <v>1</v>
      </c>
      <c r="P115" s="825">
        <v>3707.46</v>
      </c>
      <c r="Q115" s="827">
        <v>0.85714285714285721</v>
      </c>
      <c r="R115" s="822">
        <v>18</v>
      </c>
      <c r="S115" s="827">
        <v>0.8571428571428571</v>
      </c>
      <c r="T115" s="826">
        <v>0.5</v>
      </c>
      <c r="U115" s="828">
        <v>0.5</v>
      </c>
    </row>
    <row r="116" spans="1:21" ht="14.45" customHeight="1" x14ac:dyDescent="0.2">
      <c r="A116" s="821">
        <v>18</v>
      </c>
      <c r="B116" s="822" t="s">
        <v>1515</v>
      </c>
      <c r="C116" s="822" t="s">
        <v>1520</v>
      </c>
      <c r="D116" s="823" t="s">
        <v>2638</v>
      </c>
      <c r="E116" s="824" t="s">
        <v>1544</v>
      </c>
      <c r="F116" s="822" t="s">
        <v>1516</v>
      </c>
      <c r="G116" s="822" t="s">
        <v>1777</v>
      </c>
      <c r="H116" s="822" t="s">
        <v>329</v>
      </c>
      <c r="I116" s="822" t="s">
        <v>1781</v>
      </c>
      <c r="J116" s="822" t="s">
        <v>1779</v>
      </c>
      <c r="K116" s="822" t="s">
        <v>1451</v>
      </c>
      <c r="L116" s="825">
        <v>51.49</v>
      </c>
      <c r="M116" s="825">
        <v>617.88</v>
      </c>
      <c r="N116" s="822">
        <v>12</v>
      </c>
      <c r="O116" s="826">
        <v>1</v>
      </c>
      <c r="P116" s="825">
        <v>308.94</v>
      </c>
      <c r="Q116" s="827">
        <v>0.5</v>
      </c>
      <c r="R116" s="822">
        <v>6</v>
      </c>
      <c r="S116" s="827">
        <v>0.5</v>
      </c>
      <c r="T116" s="826">
        <v>0.5</v>
      </c>
      <c r="U116" s="828">
        <v>0.5</v>
      </c>
    </row>
    <row r="117" spans="1:21" ht="14.45" customHeight="1" x14ac:dyDescent="0.2">
      <c r="A117" s="821">
        <v>18</v>
      </c>
      <c r="B117" s="822" t="s">
        <v>1515</v>
      </c>
      <c r="C117" s="822" t="s">
        <v>1520</v>
      </c>
      <c r="D117" s="823" t="s">
        <v>2638</v>
      </c>
      <c r="E117" s="824" t="s">
        <v>1544</v>
      </c>
      <c r="F117" s="822" t="s">
        <v>1516</v>
      </c>
      <c r="G117" s="822" t="s">
        <v>1777</v>
      </c>
      <c r="H117" s="822" t="s">
        <v>329</v>
      </c>
      <c r="I117" s="822" t="s">
        <v>1782</v>
      </c>
      <c r="J117" s="822" t="s">
        <v>1779</v>
      </c>
      <c r="K117" s="822" t="s">
        <v>1780</v>
      </c>
      <c r="L117" s="825">
        <v>205.97</v>
      </c>
      <c r="M117" s="825">
        <v>2471.64</v>
      </c>
      <c r="N117" s="822">
        <v>12</v>
      </c>
      <c r="O117" s="826">
        <v>1</v>
      </c>
      <c r="P117" s="825">
        <v>1235.82</v>
      </c>
      <c r="Q117" s="827">
        <v>0.5</v>
      </c>
      <c r="R117" s="822">
        <v>6</v>
      </c>
      <c r="S117" s="827">
        <v>0.5</v>
      </c>
      <c r="T117" s="826">
        <v>0.5</v>
      </c>
      <c r="U117" s="828">
        <v>0.5</v>
      </c>
    </row>
    <row r="118" spans="1:21" ht="14.45" customHeight="1" x14ac:dyDescent="0.2">
      <c r="A118" s="821">
        <v>18</v>
      </c>
      <c r="B118" s="822" t="s">
        <v>1515</v>
      </c>
      <c r="C118" s="822" t="s">
        <v>1520</v>
      </c>
      <c r="D118" s="823" t="s">
        <v>2638</v>
      </c>
      <c r="E118" s="824" t="s">
        <v>1544</v>
      </c>
      <c r="F118" s="822" t="s">
        <v>1516</v>
      </c>
      <c r="G118" s="822" t="s">
        <v>1777</v>
      </c>
      <c r="H118" s="822" t="s">
        <v>329</v>
      </c>
      <c r="I118" s="822" t="s">
        <v>1783</v>
      </c>
      <c r="J118" s="822" t="s">
        <v>711</v>
      </c>
      <c r="K118" s="822" t="s">
        <v>714</v>
      </c>
      <c r="L118" s="825">
        <v>85.83</v>
      </c>
      <c r="M118" s="825">
        <v>1630.77</v>
      </c>
      <c r="N118" s="822">
        <v>19</v>
      </c>
      <c r="O118" s="826">
        <v>3</v>
      </c>
      <c r="P118" s="825">
        <v>1029.96</v>
      </c>
      <c r="Q118" s="827">
        <v>0.63157894736842113</v>
      </c>
      <c r="R118" s="822">
        <v>12</v>
      </c>
      <c r="S118" s="827">
        <v>0.63157894736842102</v>
      </c>
      <c r="T118" s="826">
        <v>1</v>
      </c>
      <c r="U118" s="828">
        <v>0.33333333333333331</v>
      </c>
    </row>
    <row r="119" spans="1:21" ht="14.45" customHeight="1" x14ac:dyDescent="0.2">
      <c r="A119" s="821">
        <v>18</v>
      </c>
      <c r="B119" s="822" t="s">
        <v>1515</v>
      </c>
      <c r="C119" s="822" t="s">
        <v>1520</v>
      </c>
      <c r="D119" s="823" t="s">
        <v>2638</v>
      </c>
      <c r="E119" s="824" t="s">
        <v>1544</v>
      </c>
      <c r="F119" s="822" t="s">
        <v>1516</v>
      </c>
      <c r="G119" s="822" t="s">
        <v>1777</v>
      </c>
      <c r="H119" s="822" t="s">
        <v>329</v>
      </c>
      <c r="I119" s="822" t="s">
        <v>1784</v>
      </c>
      <c r="J119" s="822" t="s">
        <v>711</v>
      </c>
      <c r="K119" s="822" t="s">
        <v>712</v>
      </c>
      <c r="L119" s="825">
        <v>343.29</v>
      </c>
      <c r="M119" s="825">
        <v>3089.61</v>
      </c>
      <c r="N119" s="822">
        <v>9</v>
      </c>
      <c r="O119" s="826">
        <v>2.5</v>
      </c>
      <c r="P119" s="825">
        <v>686.58</v>
      </c>
      <c r="Q119" s="827">
        <v>0.22222222222222224</v>
      </c>
      <c r="R119" s="822">
        <v>2</v>
      </c>
      <c r="S119" s="827">
        <v>0.22222222222222221</v>
      </c>
      <c r="T119" s="826">
        <v>0.5</v>
      </c>
      <c r="U119" s="828">
        <v>0.2</v>
      </c>
    </row>
    <row r="120" spans="1:21" ht="14.45" customHeight="1" x14ac:dyDescent="0.2">
      <c r="A120" s="821">
        <v>18</v>
      </c>
      <c r="B120" s="822" t="s">
        <v>1515</v>
      </c>
      <c r="C120" s="822" t="s">
        <v>1520</v>
      </c>
      <c r="D120" s="823" t="s">
        <v>2638</v>
      </c>
      <c r="E120" s="824" t="s">
        <v>1544</v>
      </c>
      <c r="F120" s="822" t="s">
        <v>1516</v>
      </c>
      <c r="G120" s="822" t="s">
        <v>1785</v>
      </c>
      <c r="H120" s="822" t="s">
        <v>329</v>
      </c>
      <c r="I120" s="822" t="s">
        <v>1786</v>
      </c>
      <c r="J120" s="822" t="s">
        <v>1787</v>
      </c>
      <c r="K120" s="822" t="s">
        <v>1788</v>
      </c>
      <c r="L120" s="825">
        <v>319.62</v>
      </c>
      <c r="M120" s="825">
        <v>958.86</v>
      </c>
      <c r="N120" s="822">
        <v>3</v>
      </c>
      <c r="O120" s="826">
        <v>0.5</v>
      </c>
      <c r="P120" s="825">
        <v>958.86</v>
      </c>
      <c r="Q120" s="827">
        <v>1</v>
      </c>
      <c r="R120" s="822">
        <v>3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18</v>
      </c>
      <c r="B121" s="822" t="s">
        <v>1515</v>
      </c>
      <c r="C121" s="822" t="s">
        <v>1520</v>
      </c>
      <c r="D121" s="823" t="s">
        <v>2638</v>
      </c>
      <c r="E121" s="824" t="s">
        <v>1544</v>
      </c>
      <c r="F121" s="822" t="s">
        <v>1516</v>
      </c>
      <c r="G121" s="822" t="s">
        <v>1785</v>
      </c>
      <c r="H121" s="822" t="s">
        <v>329</v>
      </c>
      <c r="I121" s="822" t="s">
        <v>1789</v>
      </c>
      <c r="J121" s="822" t="s">
        <v>774</v>
      </c>
      <c r="K121" s="822" t="s">
        <v>1393</v>
      </c>
      <c r="L121" s="825">
        <v>22.5</v>
      </c>
      <c r="M121" s="825">
        <v>405</v>
      </c>
      <c r="N121" s="822">
        <v>18</v>
      </c>
      <c r="O121" s="826">
        <v>2.5</v>
      </c>
      <c r="P121" s="825">
        <v>405</v>
      </c>
      <c r="Q121" s="827">
        <v>1</v>
      </c>
      <c r="R121" s="822">
        <v>18</v>
      </c>
      <c r="S121" s="827">
        <v>1</v>
      </c>
      <c r="T121" s="826">
        <v>2.5</v>
      </c>
      <c r="U121" s="828">
        <v>1</v>
      </c>
    </row>
    <row r="122" spans="1:21" ht="14.45" customHeight="1" x14ac:dyDescent="0.2">
      <c r="A122" s="821">
        <v>18</v>
      </c>
      <c r="B122" s="822" t="s">
        <v>1515</v>
      </c>
      <c r="C122" s="822" t="s">
        <v>1520</v>
      </c>
      <c r="D122" s="823" t="s">
        <v>2638</v>
      </c>
      <c r="E122" s="824" t="s">
        <v>1544</v>
      </c>
      <c r="F122" s="822" t="s">
        <v>1516</v>
      </c>
      <c r="G122" s="822" t="s">
        <v>1785</v>
      </c>
      <c r="H122" s="822" t="s">
        <v>329</v>
      </c>
      <c r="I122" s="822" t="s">
        <v>1790</v>
      </c>
      <c r="J122" s="822" t="s">
        <v>774</v>
      </c>
      <c r="K122" s="822" t="s">
        <v>927</v>
      </c>
      <c r="L122" s="825">
        <v>106.54</v>
      </c>
      <c r="M122" s="825">
        <v>426.16</v>
      </c>
      <c r="N122" s="822">
        <v>4</v>
      </c>
      <c r="O122" s="826">
        <v>1</v>
      </c>
      <c r="P122" s="825">
        <v>426.16</v>
      </c>
      <c r="Q122" s="827">
        <v>1</v>
      </c>
      <c r="R122" s="822">
        <v>4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18</v>
      </c>
      <c r="B123" s="822" t="s">
        <v>1515</v>
      </c>
      <c r="C123" s="822" t="s">
        <v>1520</v>
      </c>
      <c r="D123" s="823" t="s">
        <v>2638</v>
      </c>
      <c r="E123" s="824" t="s">
        <v>1544</v>
      </c>
      <c r="F123" s="822" t="s">
        <v>1516</v>
      </c>
      <c r="G123" s="822" t="s">
        <v>1785</v>
      </c>
      <c r="H123" s="822" t="s">
        <v>329</v>
      </c>
      <c r="I123" s="822" t="s">
        <v>1791</v>
      </c>
      <c r="J123" s="822" t="s">
        <v>774</v>
      </c>
      <c r="K123" s="822" t="s">
        <v>1792</v>
      </c>
      <c r="L123" s="825">
        <v>426.15</v>
      </c>
      <c r="M123" s="825">
        <v>426.15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18</v>
      </c>
      <c r="B124" s="822" t="s">
        <v>1515</v>
      </c>
      <c r="C124" s="822" t="s">
        <v>1520</v>
      </c>
      <c r="D124" s="823" t="s">
        <v>2638</v>
      </c>
      <c r="E124" s="824" t="s">
        <v>1544</v>
      </c>
      <c r="F124" s="822" t="s">
        <v>1516</v>
      </c>
      <c r="G124" s="822" t="s">
        <v>1785</v>
      </c>
      <c r="H124" s="822" t="s">
        <v>329</v>
      </c>
      <c r="I124" s="822" t="s">
        <v>1391</v>
      </c>
      <c r="J124" s="822" t="s">
        <v>1392</v>
      </c>
      <c r="K124" s="822" t="s">
        <v>1393</v>
      </c>
      <c r="L124" s="825">
        <v>22.5</v>
      </c>
      <c r="M124" s="825">
        <v>270</v>
      </c>
      <c r="N124" s="822">
        <v>12</v>
      </c>
      <c r="O124" s="826">
        <v>3</v>
      </c>
      <c r="P124" s="825">
        <v>225</v>
      </c>
      <c r="Q124" s="827">
        <v>0.83333333333333337</v>
      </c>
      <c r="R124" s="822">
        <v>10</v>
      </c>
      <c r="S124" s="827">
        <v>0.83333333333333337</v>
      </c>
      <c r="T124" s="826">
        <v>2</v>
      </c>
      <c r="U124" s="828">
        <v>0.66666666666666663</v>
      </c>
    </row>
    <row r="125" spans="1:21" ht="14.45" customHeight="1" x14ac:dyDescent="0.2">
      <c r="A125" s="821">
        <v>18</v>
      </c>
      <c r="B125" s="822" t="s">
        <v>1515</v>
      </c>
      <c r="C125" s="822" t="s">
        <v>1520</v>
      </c>
      <c r="D125" s="823" t="s">
        <v>2638</v>
      </c>
      <c r="E125" s="824" t="s">
        <v>1544</v>
      </c>
      <c r="F125" s="822" t="s">
        <v>1516</v>
      </c>
      <c r="G125" s="822" t="s">
        <v>1785</v>
      </c>
      <c r="H125" s="822" t="s">
        <v>329</v>
      </c>
      <c r="I125" s="822" t="s">
        <v>1394</v>
      </c>
      <c r="J125" s="822" t="s">
        <v>1392</v>
      </c>
      <c r="K125" s="822" t="s">
        <v>927</v>
      </c>
      <c r="L125" s="825">
        <v>106.54</v>
      </c>
      <c r="M125" s="825">
        <v>213.08</v>
      </c>
      <c r="N125" s="822">
        <v>2</v>
      </c>
      <c r="O125" s="826">
        <v>0.5</v>
      </c>
      <c r="P125" s="825">
        <v>213.08</v>
      </c>
      <c r="Q125" s="827">
        <v>1</v>
      </c>
      <c r="R125" s="822">
        <v>2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18</v>
      </c>
      <c r="B126" s="822" t="s">
        <v>1515</v>
      </c>
      <c r="C126" s="822" t="s">
        <v>1520</v>
      </c>
      <c r="D126" s="823" t="s">
        <v>2638</v>
      </c>
      <c r="E126" s="824" t="s">
        <v>1544</v>
      </c>
      <c r="F126" s="822" t="s">
        <v>1516</v>
      </c>
      <c r="G126" s="822" t="s">
        <v>1785</v>
      </c>
      <c r="H126" s="822" t="s">
        <v>329</v>
      </c>
      <c r="I126" s="822" t="s">
        <v>1793</v>
      </c>
      <c r="J126" s="822" t="s">
        <v>774</v>
      </c>
      <c r="K126" s="822" t="s">
        <v>1794</v>
      </c>
      <c r="L126" s="825">
        <v>213.07</v>
      </c>
      <c r="M126" s="825">
        <v>4900.6100000000006</v>
      </c>
      <c r="N126" s="822">
        <v>23</v>
      </c>
      <c r="O126" s="826">
        <v>5</v>
      </c>
      <c r="P126" s="825">
        <v>1278.42</v>
      </c>
      <c r="Q126" s="827">
        <v>0.2608695652173913</v>
      </c>
      <c r="R126" s="822">
        <v>6</v>
      </c>
      <c r="S126" s="827">
        <v>0.2608695652173913</v>
      </c>
      <c r="T126" s="826">
        <v>1.5</v>
      </c>
      <c r="U126" s="828">
        <v>0.3</v>
      </c>
    </row>
    <row r="127" spans="1:21" ht="14.45" customHeight="1" x14ac:dyDescent="0.2">
      <c r="A127" s="821">
        <v>18</v>
      </c>
      <c r="B127" s="822" t="s">
        <v>1515</v>
      </c>
      <c r="C127" s="822" t="s">
        <v>1520</v>
      </c>
      <c r="D127" s="823" t="s">
        <v>2638</v>
      </c>
      <c r="E127" s="824" t="s">
        <v>1544</v>
      </c>
      <c r="F127" s="822" t="s">
        <v>1516</v>
      </c>
      <c r="G127" s="822" t="s">
        <v>1785</v>
      </c>
      <c r="H127" s="822" t="s">
        <v>329</v>
      </c>
      <c r="I127" s="822" t="s">
        <v>1795</v>
      </c>
      <c r="J127" s="822" t="s">
        <v>1787</v>
      </c>
      <c r="K127" s="822" t="s">
        <v>1788</v>
      </c>
      <c r="L127" s="825">
        <v>319.62</v>
      </c>
      <c r="M127" s="825">
        <v>1598.1</v>
      </c>
      <c r="N127" s="822">
        <v>5</v>
      </c>
      <c r="O127" s="826">
        <v>1</v>
      </c>
      <c r="P127" s="825">
        <v>1278.48</v>
      </c>
      <c r="Q127" s="827">
        <v>0.8</v>
      </c>
      <c r="R127" s="822">
        <v>4</v>
      </c>
      <c r="S127" s="827">
        <v>0.8</v>
      </c>
      <c r="T127" s="826">
        <v>0.5</v>
      </c>
      <c r="U127" s="828">
        <v>0.5</v>
      </c>
    </row>
    <row r="128" spans="1:21" ht="14.45" customHeight="1" x14ac:dyDescent="0.2">
      <c r="A128" s="821">
        <v>18</v>
      </c>
      <c r="B128" s="822" t="s">
        <v>1515</v>
      </c>
      <c r="C128" s="822" t="s">
        <v>1520</v>
      </c>
      <c r="D128" s="823" t="s">
        <v>2638</v>
      </c>
      <c r="E128" s="824" t="s">
        <v>1544</v>
      </c>
      <c r="F128" s="822" t="s">
        <v>1516</v>
      </c>
      <c r="G128" s="822" t="s">
        <v>1785</v>
      </c>
      <c r="H128" s="822" t="s">
        <v>329</v>
      </c>
      <c r="I128" s="822" t="s">
        <v>1796</v>
      </c>
      <c r="J128" s="822" t="s">
        <v>774</v>
      </c>
      <c r="K128" s="822" t="s">
        <v>927</v>
      </c>
      <c r="L128" s="825">
        <v>106.54</v>
      </c>
      <c r="M128" s="825">
        <v>319.62</v>
      </c>
      <c r="N128" s="822">
        <v>3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18</v>
      </c>
      <c r="B129" s="822" t="s">
        <v>1515</v>
      </c>
      <c r="C129" s="822" t="s">
        <v>1520</v>
      </c>
      <c r="D129" s="823" t="s">
        <v>2638</v>
      </c>
      <c r="E129" s="824" t="s">
        <v>1544</v>
      </c>
      <c r="F129" s="822" t="s">
        <v>1516</v>
      </c>
      <c r="G129" s="822" t="s">
        <v>1785</v>
      </c>
      <c r="H129" s="822" t="s">
        <v>329</v>
      </c>
      <c r="I129" s="822" t="s">
        <v>1797</v>
      </c>
      <c r="J129" s="822" t="s">
        <v>774</v>
      </c>
      <c r="K129" s="822" t="s">
        <v>1393</v>
      </c>
      <c r="L129" s="825">
        <v>22.5</v>
      </c>
      <c r="M129" s="825">
        <v>1215</v>
      </c>
      <c r="N129" s="822">
        <v>54</v>
      </c>
      <c r="O129" s="826">
        <v>7.5</v>
      </c>
      <c r="P129" s="825">
        <v>270</v>
      </c>
      <c r="Q129" s="827">
        <v>0.22222222222222221</v>
      </c>
      <c r="R129" s="822">
        <v>12</v>
      </c>
      <c r="S129" s="827">
        <v>0.22222222222222221</v>
      </c>
      <c r="T129" s="826">
        <v>2.5</v>
      </c>
      <c r="U129" s="828">
        <v>0.33333333333333331</v>
      </c>
    </row>
    <row r="130" spans="1:21" ht="14.45" customHeight="1" x14ac:dyDescent="0.2">
      <c r="A130" s="821">
        <v>18</v>
      </c>
      <c r="B130" s="822" t="s">
        <v>1515</v>
      </c>
      <c r="C130" s="822" t="s">
        <v>1520</v>
      </c>
      <c r="D130" s="823" t="s">
        <v>2638</v>
      </c>
      <c r="E130" s="824" t="s">
        <v>1544</v>
      </c>
      <c r="F130" s="822" t="s">
        <v>1516</v>
      </c>
      <c r="G130" s="822" t="s">
        <v>1785</v>
      </c>
      <c r="H130" s="822" t="s">
        <v>329</v>
      </c>
      <c r="I130" s="822" t="s">
        <v>1798</v>
      </c>
      <c r="J130" s="822" t="s">
        <v>774</v>
      </c>
      <c r="K130" s="822" t="s">
        <v>927</v>
      </c>
      <c r="L130" s="825">
        <v>106.54</v>
      </c>
      <c r="M130" s="825">
        <v>426.16</v>
      </c>
      <c r="N130" s="822">
        <v>4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18</v>
      </c>
      <c r="B131" s="822" t="s">
        <v>1515</v>
      </c>
      <c r="C131" s="822" t="s">
        <v>1520</v>
      </c>
      <c r="D131" s="823" t="s">
        <v>2638</v>
      </c>
      <c r="E131" s="824" t="s">
        <v>1544</v>
      </c>
      <c r="F131" s="822" t="s">
        <v>1516</v>
      </c>
      <c r="G131" s="822" t="s">
        <v>1785</v>
      </c>
      <c r="H131" s="822" t="s">
        <v>329</v>
      </c>
      <c r="I131" s="822" t="s">
        <v>1799</v>
      </c>
      <c r="J131" s="822" t="s">
        <v>774</v>
      </c>
      <c r="K131" s="822" t="s">
        <v>1800</v>
      </c>
      <c r="L131" s="825">
        <v>853.14</v>
      </c>
      <c r="M131" s="825">
        <v>3412.56</v>
      </c>
      <c r="N131" s="822">
        <v>4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18</v>
      </c>
      <c r="B132" s="822" t="s">
        <v>1515</v>
      </c>
      <c r="C132" s="822" t="s">
        <v>1520</v>
      </c>
      <c r="D132" s="823" t="s">
        <v>2638</v>
      </c>
      <c r="E132" s="824" t="s">
        <v>1544</v>
      </c>
      <c r="F132" s="822" t="s">
        <v>1516</v>
      </c>
      <c r="G132" s="822" t="s">
        <v>1785</v>
      </c>
      <c r="H132" s="822" t="s">
        <v>329</v>
      </c>
      <c r="I132" s="822" t="s">
        <v>1801</v>
      </c>
      <c r="J132" s="822" t="s">
        <v>774</v>
      </c>
      <c r="K132" s="822" t="s">
        <v>1802</v>
      </c>
      <c r="L132" s="825">
        <v>228.19</v>
      </c>
      <c r="M132" s="825">
        <v>2510.0899999999997</v>
      </c>
      <c r="N132" s="822">
        <v>11</v>
      </c>
      <c r="O132" s="826">
        <v>4</v>
      </c>
      <c r="P132" s="825">
        <v>1369.1399999999999</v>
      </c>
      <c r="Q132" s="827">
        <v>0.54545454545454553</v>
      </c>
      <c r="R132" s="822">
        <v>6</v>
      </c>
      <c r="S132" s="827">
        <v>0.54545454545454541</v>
      </c>
      <c r="T132" s="826">
        <v>1.5</v>
      </c>
      <c r="U132" s="828">
        <v>0.375</v>
      </c>
    </row>
    <row r="133" spans="1:21" ht="14.45" customHeight="1" x14ac:dyDescent="0.2">
      <c r="A133" s="821">
        <v>18</v>
      </c>
      <c r="B133" s="822" t="s">
        <v>1515</v>
      </c>
      <c r="C133" s="822" t="s">
        <v>1520</v>
      </c>
      <c r="D133" s="823" t="s">
        <v>2638</v>
      </c>
      <c r="E133" s="824" t="s">
        <v>1544</v>
      </c>
      <c r="F133" s="822" t="s">
        <v>1516</v>
      </c>
      <c r="G133" s="822" t="s">
        <v>1785</v>
      </c>
      <c r="H133" s="822" t="s">
        <v>329</v>
      </c>
      <c r="I133" s="822" t="s">
        <v>1803</v>
      </c>
      <c r="J133" s="822" t="s">
        <v>774</v>
      </c>
      <c r="K133" s="822" t="s">
        <v>1804</v>
      </c>
      <c r="L133" s="825">
        <v>851.48</v>
      </c>
      <c r="M133" s="825">
        <v>2554.44</v>
      </c>
      <c r="N133" s="822">
        <v>3</v>
      </c>
      <c r="O133" s="826">
        <v>1.5</v>
      </c>
      <c r="P133" s="825">
        <v>2554.44</v>
      </c>
      <c r="Q133" s="827">
        <v>1</v>
      </c>
      <c r="R133" s="822">
        <v>3</v>
      </c>
      <c r="S133" s="827">
        <v>1</v>
      </c>
      <c r="T133" s="826">
        <v>1.5</v>
      </c>
      <c r="U133" s="828">
        <v>1</v>
      </c>
    </row>
    <row r="134" spans="1:21" ht="14.45" customHeight="1" x14ac:dyDescent="0.2">
      <c r="A134" s="821">
        <v>18</v>
      </c>
      <c r="B134" s="822" t="s">
        <v>1515</v>
      </c>
      <c r="C134" s="822" t="s">
        <v>1520</v>
      </c>
      <c r="D134" s="823" t="s">
        <v>2638</v>
      </c>
      <c r="E134" s="824" t="s">
        <v>1544</v>
      </c>
      <c r="F134" s="822" t="s">
        <v>1516</v>
      </c>
      <c r="G134" s="822" t="s">
        <v>1785</v>
      </c>
      <c r="H134" s="822" t="s">
        <v>329</v>
      </c>
      <c r="I134" s="822" t="s">
        <v>1805</v>
      </c>
      <c r="J134" s="822" t="s">
        <v>1806</v>
      </c>
      <c r="K134" s="822" t="s">
        <v>1807</v>
      </c>
      <c r="L134" s="825">
        <v>366.71</v>
      </c>
      <c r="M134" s="825">
        <v>1100.1299999999999</v>
      </c>
      <c r="N134" s="822">
        <v>3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18</v>
      </c>
      <c r="B135" s="822" t="s">
        <v>1515</v>
      </c>
      <c r="C135" s="822" t="s">
        <v>1520</v>
      </c>
      <c r="D135" s="823" t="s">
        <v>2638</v>
      </c>
      <c r="E135" s="824" t="s">
        <v>1544</v>
      </c>
      <c r="F135" s="822" t="s">
        <v>1516</v>
      </c>
      <c r="G135" s="822" t="s">
        <v>1785</v>
      </c>
      <c r="H135" s="822" t="s">
        <v>329</v>
      </c>
      <c r="I135" s="822" t="s">
        <v>1808</v>
      </c>
      <c r="J135" s="822" t="s">
        <v>774</v>
      </c>
      <c r="K135" s="822" t="s">
        <v>1802</v>
      </c>
      <c r="L135" s="825">
        <v>228.19</v>
      </c>
      <c r="M135" s="825">
        <v>1825.52</v>
      </c>
      <c r="N135" s="822">
        <v>8</v>
      </c>
      <c r="O135" s="826">
        <v>2</v>
      </c>
      <c r="P135" s="825">
        <v>228.19</v>
      </c>
      <c r="Q135" s="827">
        <v>0.125</v>
      </c>
      <c r="R135" s="822">
        <v>1</v>
      </c>
      <c r="S135" s="827">
        <v>0.125</v>
      </c>
      <c r="T135" s="826">
        <v>1</v>
      </c>
      <c r="U135" s="828">
        <v>0.5</v>
      </c>
    </row>
    <row r="136" spans="1:21" ht="14.45" customHeight="1" x14ac:dyDescent="0.2">
      <c r="A136" s="821">
        <v>18</v>
      </c>
      <c r="B136" s="822" t="s">
        <v>1515</v>
      </c>
      <c r="C136" s="822" t="s">
        <v>1520</v>
      </c>
      <c r="D136" s="823" t="s">
        <v>2638</v>
      </c>
      <c r="E136" s="824" t="s">
        <v>1544</v>
      </c>
      <c r="F136" s="822" t="s">
        <v>1516</v>
      </c>
      <c r="G136" s="822" t="s">
        <v>1785</v>
      </c>
      <c r="H136" s="822" t="s">
        <v>329</v>
      </c>
      <c r="I136" s="822" t="s">
        <v>1809</v>
      </c>
      <c r="J136" s="822" t="s">
        <v>774</v>
      </c>
      <c r="K136" s="822" t="s">
        <v>1794</v>
      </c>
      <c r="L136" s="825">
        <v>213.07</v>
      </c>
      <c r="M136" s="825">
        <v>426.14</v>
      </c>
      <c r="N136" s="822">
        <v>2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18</v>
      </c>
      <c r="B137" s="822" t="s">
        <v>1515</v>
      </c>
      <c r="C137" s="822" t="s">
        <v>1520</v>
      </c>
      <c r="D137" s="823" t="s">
        <v>2638</v>
      </c>
      <c r="E137" s="824" t="s">
        <v>1544</v>
      </c>
      <c r="F137" s="822" t="s">
        <v>1516</v>
      </c>
      <c r="G137" s="822" t="s">
        <v>1785</v>
      </c>
      <c r="H137" s="822" t="s">
        <v>329</v>
      </c>
      <c r="I137" s="822" t="s">
        <v>1810</v>
      </c>
      <c r="J137" s="822" t="s">
        <v>1811</v>
      </c>
      <c r="K137" s="822" t="s">
        <v>1812</v>
      </c>
      <c r="L137" s="825">
        <v>244.5</v>
      </c>
      <c r="M137" s="825">
        <v>1222.5</v>
      </c>
      <c r="N137" s="822">
        <v>5</v>
      </c>
      <c r="O137" s="826">
        <v>1.5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18</v>
      </c>
      <c r="B138" s="822" t="s">
        <v>1515</v>
      </c>
      <c r="C138" s="822" t="s">
        <v>1520</v>
      </c>
      <c r="D138" s="823" t="s">
        <v>2638</v>
      </c>
      <c r="E138" s="824" t="s">
        <v>1544</v>
      </c>
      <c r="F138" s="822" t="s">
        <v>1516</v>
      </c>
      <c r="G138" s="822" t="s">
        <v>1785</v>
      </c>
      <c r="H138" s="822" t="s">
        <v>329</v>
      </c>
      <c r="I138" s="822" t="s">
        <v>1813</v>
      </c>
      <c r="J138" s="822" t="s">
        <v>1814</v>
      </c>
      <c r="K138" s="822" t="s">
        <v>1788</v>
      </c>
      <c r="L138" s="825">
        <v>319.62</v>
      </c>
      <c r="M138" s="825">
        <v>958.86</v>
      </c>
      <c r="N138" s="822">
        <v>3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18</v>
      </c>
      <c r="B139" s="822" t="s">
        <v>1515</v>
      </c>
      <c r="C139" s="822" t="s">
        <v>1520</v>
      </c>
      <c r="D139" s="823" t="s">
        <v>2638</v>
      </c>
      <c r="E139" s="824" t="s">
        <v>1544</v>
      </c>
      <c r="F139" s="822" t="s">
        <v>1516</v>
      </c>
      <c r="G139" s="822" t="s">
        <v>1785</v>
      </c>
      <c r="H139" s="822" t="s">
        <v>329</v>
      </c>
      <c r="I139" s="822" t="s">
        <v>1815</v>
      </c>
      <c r="J139" s="822" t="s">
        <v>1816</v>
      </c>
      <c r="K139" s="822" t="s">
        <v>1792</v>
      </c>
      <c r="L139" s="825">
        <v>426.15</v>
      </c>
      <c r="M139" s="825">
        <v>852.3</v>
      </c>
      <c r="N139" s="822">
        <v>2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18</v>
      </c>
      <c r="B140" s="822" t="s">
        <v>1515</v>
      </c>
      <c r="C140" s="822" t="s">
        <v>1520</v>
      </c>
      <c r="D140" s="823" t="s">
        <v>2638</v>
      </c>
      <c r="E140" s="824" t="s">
        <v>1544</v>
      </c>
      <c r="F140" s="822" t="s">
        <v>1516</v>
      </c>
      <c r="G140" s="822" t="s">
        <v>1817</v>
      </c>
      <c r="H140" s="822" t="s">
        <v>625</v>
      </c>
      <c r="I140" s="822" t="s">
        <v>1305</v>
      </c>
      <c r="J140" s="822" t="s">
        <v>1306</v>
      </c>
      <c r="K140" s="822" t="s">
        <v>1307</v>
      </c>
      <c r="L140" s="825">
        <v>366.31</v>
      </c>
      <c r="M140" s="825">
        <v>9157.75</v>
      </c>
      <c r="N140" s="822">
        <v>25</v>
      </c>
      <c r="O140" s="826">
        <v>8.5</v>
      </c>
      <c r="P140" s="825">
        <v>4762.03</v>
      </c>
      <c r="Q140" s="827">
        <v>0.52</v>
      </c>
      <c r="R140" s="822">
        <v>13</v>
      </c>
      <c r="S140" s="827">
        <v>0.52</v>
      </c>
      <c r="T140" s="826">
        <v>5</v>
      </c>
      <c r="U140" s="828">
        <v>0.58823529411764708</v>
      </c>
    </row>
    <row r="141" spans="1:21" ht="14.45" customHeight="1" x14ac:dyDescent="0.2">
      <c r="A141" s="821">
        <v>18</v>
      </c>
      <c r="B141" s="822" t="s">
        <v>1515</v>
      </c>
      <c r="C141" s="822" t="s">
        <v>1520</v>
      </c>
      <c r="D141" s="823" t="s">
        <v>2638</v>
      </c>
      <c r="E141" s="824" t="s">
        <v>1544</v>
      </c>
      <c r="F141" s="822" t="s">
        <v>1516</v>
      </c>
      <c r="G141" s="822" t="s">
        <v>1817</v>
      </c>
      <c r="H141" s="822" t="s">
        <v>625</v>
      </c>
      <c r="I141" s="822" t="s">
        <v>1818</v>
      </c>
      <c r="J141" s="822" t="s">
        <v>1306</v>
      </c>
      <c r="K141" s="822" t="s">
        <v>1819</v>
      </c>
      <c r="L141" s="825">
        <v>219.78</v>
      </c>
      <c r="M141" s="825">
        <v>439.56</v>
      </c>
      <c r="N141" s="822">
        <v>2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18</v>
      </c>
      <c r="B142" s="822" t="s">
        <v>1515</v>
      </c>
      <c r="C142" s="822" t="s">
        <v>1520</v>
      </c>
      <c r="D142" s="823" t="s">
        <v>2638</v>
      </c>
      <c r="E142" s="824" t="s">
        <v>1544</v>
      </c>
      <c r="F142" s="822" t="s">
        <v>1516</v>
      </c>
      <c r="G142" s="822" t="s">
        <v>1817</v>
      </c>
      <c r="H142" s="822" t="s">
        <v>329</v>
      </c>
      <c r="I142" s="822" t="s">
        <v>1820</v>
      </c>
      <c r="J142" s="822" t="s">
        <v>1821</v>
      </c>
      <c r="K142" s="822" t="s">
        <v>1822</v>
      </c>
      <c r="L142" s="825">
        <v>329.67</v>
      </c>
      <c r="M142" s="825">
        <v>1978.02</v>
      </c>
      <c r="N142" s="822">
        <v>6</v>
      </c>
      <c r="O142" s="826">
        <v>1</v>
      </c>
      <c r="P142" s="825">
        <v>1978.02</v>
      </c>
      <c r="Q142" s="827">
        <v>1</v>
      </c>
      <c r="R142" s="822">
        <v>6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18</v>
      </c>
      <c r="B143" s="822" t="s">
        <v>1515</v>
      </c>
      <c r="C143" s="822" t="s">
        <v>1520</v>
      </c>
      <c r="D143" s="823" t="s">
        <v>2638</v>
      </c>
      <c r="E143" s="824" t="s">
        <v>1544</v>
      </c>
      <c r="F143" s="822" t="s">
        <v>1516</v>
      </c>
      <c r="G143" s="822" t="s">
        <v>1823</v>
      </c>
      <c r="H143" s="822" t="s">
        <v>625</v>
      </c>
      <c r="I143" s="822" t="s">
        <v>1824</v>
      </c>
      <c r="J143" s="822" t="s">
        <v>709</v>
      </c>
      <c r="K143" s="822" t="s">
        <v>1825</v>
      </c>
      <c r="L143" s="825">
        <v>516.71</v>
      </c>
      <c r="M143" s="825">
        <v>4133.68</v>
      </c>
      <c r="N143" s="822">
        <v>8</v>
      </c>
      <c r="O143" s="826">
        <v>2.5</v>
      </c>
      <c r="P143" s="825">
        <v>516.71</v>
      </c>
      <c r="Q143" s="827">
        <v>0.125</v>
      </c>
      <c r="R143" s="822">
        <v>1</v>
      </c>
      <c r="S143" s="827">
        <v>0.125</v>
      </c>
      <c r="T143" s="826">
        <v>0.5</v>
      </c>
      <c r="U143" s="828">
        <v>0.2</v>
      </c>
    </row>
    <row r="144" spans="1:21" ht="14.45" customHeight="1" x14ac:dyDescent="0.2">
      <c r="A144" s="821">
        <v>18</v>
      </c>
      <c r="B144" s="822" t="s">
        <v>1515</v>
      </c>
      <c r="C144" s="822" t="s">
        <v>1520</v>
      </c>
      <c r="D144" s="823" t="s">
        <v>2638</v>
      </c>
      <c r="E144" s="824" t="s">
        <v>1544</v>
      </c>
      <c r="F144" s="822" t="s">
        <v>1516</v>
      </c>
      <c r="G144" s="822" t="s">
        <v>1823</v>
      </c>
      <c r="H144" s="822" t="s">
        <v>625</v>
      </c>
      <c r="I144" s="822" t="s">
        <v>1826</v>
      </c>
      <c r="J144" s="822" t="s">
        <v>709</v>
      </c>
      <c r="K144" s="822" t="s">
        <v>1827</v>
      </c>
      <c r="L144" s="825">
        <v>110.73</v>
      </c>
      <c r="M144" s="825">
        <v>775.11</v>
      </c>
      <c r="N144" s="822">
        <v>7</v>
      </c>
      <c r="O144" s="826">
        <v>1.5</v>
      </c>
      <c r="P144" s="825">
        <v>775.11</v>
      </c>
      <c r="Q144" s="827">
        <v>1</v>
      </c>
      <c r="R144" s="822">
        <v>7</v>
      </c>
      <c r="S144" s="827">
        <v>1</v>
      </c>
      <c r="T144" s="826">
        <v>1.5</v>
      </c>
      <c r="U144" s="828">
        <v>1</v>
      </c>
    </row>
    <row r="145" spans="1:21" ht="14.45" customHeight="1" x14ac:dyDescent="0.2">
      <c r="A145" s="821">
        <v>18</v>
      </c>
      <c r="B145" s="822" t="s">
        <v>1515</v>
      </c>
      <c r="C145" s="822" t="s">
        <v>1520</v>
      </c>
      <c r="D145" s="823" t="s">
        <v>2638</v>
      </c>
      <c r="E145" s="824" t="s">
        <v>1544</v>
      </c>
      <c r="F145" s="822" t="s">
        <v>1516</v>
      </c>
      <c r="G145" s="822" t="s">
        <v>1823</v>
      </c>
      <c r="H145" s="822" t="s">
        <v>329</v>
      </c>
      <c r="I145" s="822" t="s">
        <v>1828</v>
      </c>
      <c r="J145" s="822" t="s">
        <v>1829</v>
      </c>
      <c r="K145" s="822" t="s">
        <v>1830</v>
      </c>
      <c r="L145" s="825">
        <v>527.26</v>
      </c>
      <c r="M145" s="825">
        <v>1054.52</v>
      </c>
      <c r="N145" s="822">
        <v>2</v>
      </c>
      <c r="O145" s="826">
        <v>0.5</v>
      </c>
      <c r="P145" s="825">
        <v>1054.52</v>
      </c>
      <c r="Q145" s="827">
        <v>1</v>
      </c>
      <c r="R145" s="822">
        <v>2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18</v>
      </c>
      <c r="B146" s="822" t="s">
        <v>1515</v>
      </c>
      <c r="C146" s="822" t="s">
        <v>1520</v>
      </c>
      <c r="D146" s="823" t="s">
        <v>2638</v>
      </c>
      <c r="E146" s="824" t="s">
        <v>1544</v>
      </c>
      <c r="F146" s="822" t="s">
        <v>1516</v>
      </c>
      <c r="G146" s="822" t="s">
        <v>1823</v>
      </c>
      <c r="H146" s="822" t="s">
        <v>329</v>
      </c>
      <c r="I146" s="822" t="s">
        <v>1831</v>
      </c>
      <c r="J146" s="822" t="s">
        <v>709</v>
      </c>
      <c r="K146" s="822" t="s">
        <v>1832</v>
      </c>
      <c r="L146" s="825">
        <v>110.73</v>
      </c>
      <c r="M146" s="825">
        <v>110.73</v>
      </c>
      <c r="N146" s="822">
        <v>1</v>
      </c>
      <c r="O146" s="826">
        <v>0.5</v>
      </c>
      <c r="P146" s="825">
        <v>110.73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18</v>
      </c>
      <c r="B147" s="822" t="s">
        <v>1515</v>
      </c>
      <c r="C147" s="822" t="s">
        <v>1520</v>
      </c>
      <c r="D147" s="823" t="s">
        <v>2638</v>
      </c>
      <c r="E147" s="824" t="s">
        <v>1544</v>
      </c>
      <c r="F147" s="822" t="s">
        <v>1516</v>
      </c>
      <c r="G147" s="822" t="s">
        <v>1833</v>
      </c>
      <c r="H147" s="822" t="s">
        <v>329</v>
      </c>
      <c r="I147" s="822" t="s">
        <v>1834</v>
      </c>
      <c r="J147" s="822" t="s">
        <v>809</v>
      </c>
      <c r="K147" s="822" t="s">
        <v>1626</v>
      </c>
      <c r="L147" s="825">
        <v>32.76</v>
      </c>
      <c r="M147" s="825">
        <v>1179.3599999999999</v>
      </c>
      <c r="N147" s="822">
        <v>36</v>
      </c>
      <c r="O147" s="826">
        <v>5.5</v>
      </c>
      <c r="P147" s="825">
        <v>196.56</v>
      </c>
      <c r="Q147" s="827">
        <v>0.16666666666666669</v>
      </c>
      <c r="R147" s="822">
        <v>6</v>
      </c>
      <c r="S147" s="827">
        <v>0.16666666666666666</v>
      </c>
      <c r="T147" s="826">
        <v>2</v>
      </c>
      <c r="U147" s="828">
        <v>0.36363636363636365</v>
      </c>
    </row>
    <row r="148" spans="1:21" ht="14.45" customHeight="1" x14ac:dyDescent="0.2">
      <c r="A148" s="821">
        <v>18</v>
      </c>
      <c r="B148" s="822" t="s">
        <v>1515</v>
      </c>
      <c r="C148" s="822" t="s">
        <v>1520</v>
      </c>
      <c r="D148" s="823" t="s">
        <v>2638</v>
      </c>
      <c r="E148" s="824" t="s">
        <v>1544</v>
      </c>
      <c r="F148" s="822" t="s">
        <v>1516</v>
      </c>
      <c r="G148" s="822" t="s">
        <v>1835</v>
      </c>
      <c r="H148" s="822" t="s">
        <v>329</v>
      </c>
      <c r="I148" s="822" t="s">
        <v>1836</v>
      </c>
      <c r="J148" s="822" t="s">
        <v>723</v>
      </c>
      <c r="K148" s="822" t="s">
        <v>724</v>
      </c>
      <c r="L148" s="825">
        <v>202.03</v>
      </c>
      <c r="M148" s="825">
        <v>2424.36</v>
      </c>
      <c r="N148" s="822">
        <v>12</v>
      </c>
      <c r="O148" s="826">
        <v>2.5</v>
      </c>
      <c r="P148" s="825">
        <v>606.09</v>
      </c>
      <c r="Q148" s="827">
        <v>0.25</v>
      </c>
      <c r="R148" s="822">
        <v>3</v>
      </c>
      <c r="S148" s="827">
        <v>0.25</v>
      </c>
      <c r="T148" s="826">
        <v>0.5</v>
      </c>
      <c r="U148" s="828">
        <v>0.2</v>
      </c>
    </row>
    <row r="149" spans="1:21" ht="14.45" customHeight="1" x14ac:dyDescent="0.2">
      <c r="A149" s="821">
        <v>18</v>
      </c>
      <c r="B149" s="822" t="s">
        <v>1515</v>
      </c>
      <c r="C149" s="822" t="s">
        <v>1520</v>
      </c>
      <c r="D149" s="823" t="s">
        <v>2638</v>
      </c>
      <c r="E149" s="824" t="s">
        <v>1544</v>
      </c>
      <c r="F149" s="822" t="s">
        <v>1516</v>
      </c>
      <c r="G149" s="822" t="s">
        <v>1835</v>
      </c>
      <c r="H149" s="822" t="s">
        <v>329</v>
      </c>
      <c r="I149" s="822" t="s">
        <v>1837</v>
      </c>
      <c r="J149" s="822" t="s">
        <v>723</v>
      </c>
      <c r="K149" s="822" t="s">
        <v>724</v>
      </c>
      <c r="L149" s="825">
        <v>202.03</v>
      </c>
      <c r="M149" s="825">
        <v>202.03</v>
      </c>
      <c r="N149" s="822">
        <v>1</v>
      </c>
      <c r="O149" s="826">
        <v>1</v>
      </c>
      <c r="P149" s="825">
        <v>202.03</v>
      </c>
      <c r="Q149" s="827">
        <v>1</v>
      </c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18</v>
      </c>
      <c r="B150" s="822" t="s">
        <v>1515</v>
      </c>
      <c r="C150" s="822" t="s">
        <v>1520</v>
      </c>
      <c r="D150" s="823" t="s">
        <v>2638</v>
      </c>
      <c r="E150" s="824" t="s">
        <v>1544</v>
      </c>
      <c r="F150" s="822" t="s">
        <v>1516</v>
      </c>
      <c r="G150" s="822" t="s">
        <v>1838</v>
      </c>
      <c r="H150" s="822" t="s">
        <v>329</v>
      </c>
      <c r="I150" s="822" t="s">
        <v>1839</v>
      </c>
      <c r="J150" s="822" t="s">
        <v>1840</v>
      </c>
      <c r="K150" s="822" t="s">
        <v>1626</v>
      </c>
      <c r="L150" s="825">
        <v>137.88</v>
      </c>
      <c r="M150" s="825">
        <v>5790.96</v>
      </c>
      <c r="N150" s="822">
        <v>42</v>
      </c>
      <c r="O150" s="826">
        <v>9</v>
      </c>
      <c r="P150" s="825">
        <v>3722.76</v>
      </c>
      <c r="Q150" s="827">
        <v>0.6428571428571429</v>
      </c>
      <c r="R150" s="822">
        <v>27</v>
      </c>
      <c r="S150" s="827">
        <v>0.6428571428571429</v>
      </c>
      <c r="T150" s="826">
        <v>4.5</v>
      </c>
      <c r="U150" s="828">
        <v>0.5</v>
      </c>
    </row>
    <row r="151" spans="1:21" ht="14.45" customHeight="1" x14ac:dyDescent="0.2">
      <c r="A151" s="821">
        <v>18</v>
      </c>
      <c r="B151" s="822" t="s">
        <v>1515</v>
      </c>
      <c r="C151" s="822" t="s">
        <v>1520</v>
      </c>
      <c r="D151" s="823" t="s">
        <v>2638</v>
      </c>
      <c r="E151" s="824" t="s">
        <v>1544</v>
      </c>
      <c r="F151" s="822" t="s">
        <v>1516</v>
      </c>
      <c r="G151" s="822" t="s">
        <v>1841</v>
      </c>
      <c r="H151" s="822" t="s">
        <v>329</v>
      </c>
      <c r="I151" s="822" t="s">
        <v>1842</v>
      </c>
      <c r="J151" s="822" t="s">
        <v>1843</v>
      </c>
      <c r="K151" s="822" t="s">
        <v>1710</v>
      </c>
      <c r="L151" s="825">
        <v>686.34</v>
      </c>
      <c r="M151" s="825">
        <v>4118.04</v>
      </c>
      <c r="N151" s="822">
        <v>6</v>
      </c>
      <c r="O151" s="826">
        <v>1.5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18</v>
      </c>
      <c r="B152" s="822" t="s">
        <v>1515</v>
      </c>
      <c r="C152" s="822" t="s">
        <v>1520</v>
      </c>
      <c r="D152" s="823" t="s">
        <v>2638</v>
      </c>
      <c r="E152" s="824" t="s">
        <v>1544</v>
      </c>
      <c r="F152" s="822" t="s">
        <v>1516</v>
      </c>
      <c r="G152" s="822" t="s">
        <v>1841</v>
      </c>
      <c r="H152" s="822" t="s">
        <v>329</v>
      </c>
      <c r="I152" s="822" t="s">
        <v>1844</v>
      </c>
      <c r="J152" s="822" t="s">
        <v>1843</v>
      </c>
      <c r="K152" s="822" t="s">
        <v>1845</v>
      </c>
      <c r="L152" s="825">
        <v>4298.01</v>
      </c>
      <c r="M152" s="825">
        <v>21490.050000000003</v>
      </c>
      <c r="N152" s="822">
        <v>5</v>
      </c>
      <c r="O152" s="826">
        <v>3</v>
      </c>
      <c r="P152" s="825">
        <v>12894.03</v>
      </c>
      <c r="Q152" s="827">
        <v>0.6</v>
      </c>
      <c r="R152" s="822">
        <v>3</v>
      </c>
      <c r="S152" s="827">
        <v>0.6</v>
      </c>
      <c r="T152" s="826">
        <v>2</v>
      </c>
      <c r="U152" s="828">
        <v>0.66666666666666663</v>
      </c>
    </row>
    <row r="153" spans="1:21" ht="14.45" customHeight="1" x14ac:dyDescent="0.2">
      <c r="A153" s="821">
        <v>18</v>
      </c>
      <c r="B153" s="822" t="s">
        <v>1515</v>
      </c>
      <c r="C153" s="822" t="s">
        <v>1520</v>
      </c>
      <c r="D153" s="823" t="s">
        <v>2638</v>
      </c>
      <c r="E153" s="824" t="s">
        <v>1544</v>
      </c>
      <c r="F153" s="822" t="s">
        <v>1516</v>
      </c>
      <c r="G153" s="822" t="s">
        <v>1841</v>
      </c>
      <c r="H153" s="822" t="s">
        <v>329</v>
      </c>
      <c r="I153" s="822" t="s">
        <v>1846</v>
      </c>
      <c r="J153" s="822" t="s">
        <v>1847</v>
      </c>
      <c r="K153" s="822" t="s">
        <v>1318</v>
      </c>
      <c r="L153" s="825">
        <v>614</v>
      </c>
      <c r="M153" s="825">
        <v>3684</v>
      </c>
      <c r="N153" s="822">
        <v>6</v>
      </c>
      <c r="O153" s="826">
        <v>1.5</v>
      </c>
      <c r="P153" s="825">
        <v>3684</v>
      </c>
      <c r="Q153" s="827">
        <v>1</v>
      </c>
      <c r="R153" s="822">
        <v>6</v>
      </c>
      <c r="S153" s="827">
        <v>1</v>
      </c>
      <c r="T153" s="826">
        <v>1.5</v>
      </c>
      <c r="U153" s="828">
        <v>1</v>
      </c>
    </row>
    <row r="154" spans="1:21" ht="14.45" customHeight="1" x14ac:dyDescent="0.2">
      <c r="A154" s="821">
        <v>18</v>
      </c>
      <c r="B154" s="822" t="s">
        <v>1515</v>
      </c>
      <c r="C154" s="822" t="s">
        <v>1520</v>
      </c>
      <c r="D154" s="823" t="s">
        <v>2638</v>
      </c>
      <c r="E154" s="824" t="s">
        <v>1544</v>
      </c>
      <c r="F154" s="822" t="s">
        <v>1516</v>
      </c>
      <c r="G154" s="822" t="s">
        <v>1554</v>
      </c>
      <c r="H154" s="822" t="s">
        <v>329</v>
      </c>
      <c r="I154" s="822" t="s">
        <v>1848</v>
      </c>
      <c r="J154" s="822" t="s">
        <v>1408</v>
      </c>
      <c r="K154" s="822" t="s">
        <v>1849</v>
      </c>
      <c r="L154" s="825">
        <v>80.53</v>
      </c>
      <c r="M154" s="825">
        <v>161.06</v>
      </c>
      <c r="N154" s="822">
        <v>2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18</v>
      </c>
      <c r="B155" s="822" t="s">
        <v>1515</v>
      </c>
      <c r="C155" s="822" t="s">
        <v>1520</v>
      </c>
      <c r="D155" s="823" t="s">
        <v>2638</v>
      </c>
      <c r="E155" s="824" t="s">
        <v>1544</v>
      </c>
      <c r="F155" s="822" t="s">
        <v>1516</v>
      </c>
      <c r="G155" s="822" t="s">
        <v>1554</v>
      </c>
      <c r="H155" s="822" t="s">
        <v>329</v>
      </c>
      <c r="I155" s="822" t="s">
        <v>1850</v>
      </c>
      <c r="J155" s="822" t="s">
        <v>742</v>
      </c>
      <c r="K155" s="822" t="s">
        <v>743</v>
      </c>
      <c r="L155" s="825">
        <v>80.53</v>
      </c>
      <c r="M155" s="825">
        <v>4751.2699999999995</v>
      </c>
      <c r="N155" s="822">
        <v>59</v>
      </c>
      <c r="O155" s="826">
        <v>16.5</v>
      </c>
      <c r="P155" s="825">
        <v>1207.95</v>
      </c>
      <c r="Q155" s="827">
        <v>0.25423728813559326</v>
      </c>
      <c r="R155" s="822">
        <v>15</v>
      </c>
      <c r="S155" s="827">
        <v>0.25423728813559321</v>
      </c>
      <c r="T155" s="826">
        <v>4.5</v>
      </c>
      <c r="U155" s="828">
        <v>0.27272727272727271</v>
      </c>
    </row>
    <row r="156" spans="1:21" ht="14.45" customHeight="1" x14ac:dyDescent="0.2">
      <c r="A156" s="821">
        <v>18</v>
      </c>
      <c r="B156" s="822" t="s">
        <v>1515</v>
      </c>
      <c r="C156" s="822" t="s">
        <v>1520</v>
      </c>
      <c r="D156" s="823" t="s">
        <v>2638</v>
      </c>
      <c r="E156" s="824" t="s">
        <v>1544</v>
      </c>
      <c r="F156" s="822" t="s">
        <v>1516</v>
      </c>
      <c r="G156" s="822" t="s">
        <v>1554</v>
      </c>
      <c r="H156" s="822" t="s">
        <v>329</v>
      </c>
      <c r="I156" s="822" t="s">
        <v>1851</v>
      </c>
      <c r="J156" s="822" t="s">
        <v>1852</v>
      </c>
      <c r="K156" s="822" t="s">
        <v>1086</v>
      </c>
      <c r="L156" s="825">
        <v>161.06</v>
      </c>
      <c r="M156" s="825">
        <v>483.18</v>
      </c>
      <c r="N156" s="822">
        <v>3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18</v>
      </c>
      <c r="B157" s="822" t="s">
        <v>1515</v>
      </c>
      <c r="C157" s="822" t="s">
        <v>1520</v>
      </c>
      <c r="D157" s="823" t="s">
        <v>2638</v>
      </c>
      <c r="E157" s="824" t="s">
        <v>1544</v>
      </c>
      <c r="F157" s="822" t="s">
        <v>1516</v>
      </c>
      <c r="G157" s="822" t="s">
        <v>1554</v>
      </c>
      <c r="H157" s="822" t="s">
        <v>329</v>
      </c>
      <c r="I157" s="822" t="s">
        <v>1853</v>
      </c>
      <c r="J157" s="822" t="s">
        <v>1854</v>
      </c>
      <c r="K157" s="822" t="s">
        <v>1409</v>
      </c>
      <c r="L157" s="825">
        <v>161.06</v>
      </c>
      <c r="M157" s="825">
        <v>1771.66</v>
      </c>
      <c r="N157" s="822">
        <v>11</v>
      </c>
      <c r="O157" s="826">
        <v>1.5</v>
      </c>
      <c r="P157" s="825">
        <v>1288.48</v>
      </c>
      <c r="Q157" s="827">
        <v>0.72727272727272729</v>
      </c>
      <c r="R157" s="822">
        <v>8</v>
      </c>
      <c r="S157" s="827">
        <v>0.72727272727272729</v>
      </c>
      <c r="T157" s="826">
        <v>1</v>
      </c>
      <c r="U157" s="828">
        <v>0.66666666666666663</v>
      </c>
    </row>
    <row r="158" spans="1:21" ht="14.45" customHeight="1" x14ac:dyDescent="0.2">
      <c r="A158" s="821">
        <v>18</v>
      </c>
      <c r="B158" s="822" t="s">
        <v>1515</v>
      </c>
      <c r="C158" s="822" t="s">
        <v>1520</v>
      </c>
      <c r="D158" s="823" t="s">
        <v>2638</v>
      </c>
      <c r="E158" s="824" t="s">
        <v>1544</v>
      </c>
      <c r="F158" s="822" t="s">
        <v>1516</v>
      </c>
      <c r="G158" s="822" t="s">
        <v>1554</v>
      </c>
      <c r="H158" s="822" t="s">
        <v>329</v>
      </c>
      <c r="I158" s="822" t="s">
        <v>1555</v>
      </c>
      <c r="J158" s="822" t="s">
        <v>742</v>
      </c>
      <c r="K158" s="822" t="s">
        <v>1086</v>
      </c>
      <c r="L158" s="825">
        <v>161.06</v>
      </c>
      <c r="M158" s="825">
        <v>2254.84</v>
      </c>
      <c r="N158" s="822">
        <v>14</v>
      </c>
      <c r="O158" s="826">
        <v>3.5</v>
      </c>
      <c r="P158" s="825">
        <v>966.36</v>
      </c>
      <c r="Q158" s="827">
        <v>0.42857142857142855</v>
      </c>
      <c r="R158" s="822">
        <v>6</v>
      </c>
      <c r="S158" s="827">
        <v>0.42857142857142855</v>
      </c>
      <c r="T158" s="826">
        <v>1</v>
      </c>
      <c r="U158" s="828">
        <v>0.2857142857142857</v>
      </c>
    </row>
    <row r="159" spans="1:21" ht="14.45" customHeight="1" x14ac:dyDescent="0.2">
      <c r="A159" s="821">
        <v>18</v>
      </c>
      <c r="B159" s="822" t="s">
        <v>1515</v>
      </c>
      <c r="C159" s="822" t="s">
        <v>1520</v>
      </c>
      <c r="D159" s="823" t="s">
        <v>2638</v>
      </c>
      <c r="E159" s="824" t="s">
        <v>1544</v>
      </c>
      <c r="F159" s="822" t="s">
        <v>1516</v>
      </c>
      <c r="G159" s="822" t="s">
        <v>1554</v>
      </c>
      <c r="H159" s="822" t="s">
        <v>329</v>
      </c>
      <c r="I159" s="822" t="s">
        <v>1855</v>
      </c>
      <c r="J159" s="822" t="s">
        <v>1854</v>
      </c>
      <c r="K159" s="822" t="s">
        <v>1849</v>
      </c>
      <c r="L159" s="825">
        <v>80.53</v>
      </c>
      <c r="M159" s="825">
        <v>966.36</v>
      </c>
      <c r="N159" s="822">
        <v>12</v>
      </c>
      <c r="O159" s="826">
        <v>2</v>
      </c>
      <c r="P159" s="825">
        <v>563.71</v>
      </c>
      <c r="Q159" s="827">
        <v>0.58333333333333337</v>
      </c>
      <c r="R159" s="822">
        <v>7</v>
      </c>
      <c r="S159" s="827">
        <v>0.58333333333333337</v>
      </c>
      <c r="T159" s="826">
        <v>1</v>
      </c>
      <c r="U159" s="828">
        <v>0.5</v>
      </c>
    </row>
    <row r="160" spans="1:21" ht="14.45" customHeight="1" x14ac:dyDescent="0.2">
      <c r="A160" s="821">
        <v>18</v>
      </c>
      <c r="B160" s="822" t="s">
        <v>1515</v>
      </c>
      <c r="C160" s="822" t="s">
        <v>1520</v>
      </c>
      <c r="D160" s="823" t="s">
        <v>2638</v>
      </c>
      <c r="E160" s="824" t="s">
        <v>1544</v>
      </c>
      <c r="F160" s="822" t="s">
        <v>1516</v>
      </c>
      <c r="G160" s="822" t="s">
        <v>1554</v>
      </c>
      <c r="H160" s="822" t="s">
        <v>625</v>
      </c>
      <c r="I160" s="822" t="s">
        <v>1556</v>
      </c>
      <c r="J160" s="822" t="s">
        <v>911</v>
      </c>
      <c r="K160" s="822" t="s">
        <v>1409</v>
      </c>
      <c r="L160" s="825">
        <v>161.06</v>
      </c>
      <c r="M160" s="825">
        <v>4348.6200000000008</v>
      </c>
      <c r="N160" s="822">
        <v>27</v>
      </c>
      <c r="O160" s="826">
        <v>6</v>
      </c>
      <c r="P160" s="825">
        <v>2093.7800000000002</v>
      </c>
      <c r="Q160" s="827">
        <v>0.48148148148148145</v>
      </c>
      <c r="R160" s="822">
        <v>13</v>
      </c>
      <c r="S160" s="827">
        <v>0.48148148148148145</v>
      </c>
      <c r="T160" s="826">
        <v>2.5</v>
      </c>
      <c r="U160" s="828">
        <v>0.41666666666666669</v>
      </c>
    </row>
    <row r="161" spans="1:21" ht="14.45" customHeight="1" x14ac:dyDescent="0.2">
      <c r="A161" s="821">
        <v>18</v>
      </c>
      <c r="B161" s="822" t="s">
        <v>1515</v>
      </c>
      <c r="C161" s="822" t="s">
        <v>1520</v>
      </c>
      <c r="D161" s="823" t="s">
        <v>2638</v>
      </c>
      <c r="E161" s="824" t="s">
        <v>1544</v>
      </c>
      <c r="F161" s="822" t="s">
        <v>1516</v>
      </c>
      <c r="G161" s="822" t="s">
        <v>1554</v>
      </c>
      <c r="H161" s="822" t="s">
        <v>625</v>
      </c>
      <c r="I161" s="822" t="s">
        <v>1856</v>
      </c>
      <c r="J161" s="822" t="s">
        <v>911</v>
      </c>
      <c r="K161" s="822" t="s">
        <v>912</v>
      </c>
      <c r="L161" s="825">
        <v>241.59</v>
      </c>
      <c r="M161" s="825">
        <v>1932.72</v>
      </c>
      <c r="N161" s="822">
        <v>8</v>
      </c>
      <c r="O161" s="826">
        <v>1.5</v>
      </c>
      <c r="P161" s="825">
        <v>483.18</v>
      </c>
      <c r="Q161" s="827">
        <v>0.25</v>
      </c>
      <c r="R161" s="822">
        <v>2</v>
      </c>
      <c r="S161" s="827">
        <v>0.25</v>
      </c>
      <c r="T161" s="826">
        <v>0.5</v>
      </c>
      <c r="U161" s="828">
        <v>0.33333333333333331</v>
      </c>
    </row>
    <row r="162" spans="1:21" ht="14.45" customHeight="1" x14ac:dyDescent="0.2">
      <c r="A162" s="821">
        <v>18</v>
      </c>
      <c r="B162" s="822" t="s">
        <v>1515</v>
      </c>
      <c r="C162" s="822" t="s">
        <v>1520</v>
      </c>
      <c r="D162" s="823" t="s">
        <v>2638</v>
      </c>
      <c r="E162" s="824" t="s">
        <v>1544</v>
      </c>
      <c r="F162" s="822" t="s">
        <v>1516</v>
      </c>
      <c r="G162" s="822" t="s">
        <v>1554</v>
      </c>
      <c r="H162" s="822" t="s">
        <v>329</v>
      </c>
      <c r="I162" s="822" t="s">
        <v>1857</v>
      </c>
      <c r="J162" s="822" t="s">
        <v>742</v>
      </c>
      <c r="K162" s="822" t="s">
        <v>744</v>
      </c>
      <c r="L162" s="825">
        <v>241.59</v>
      </c>
      <c r="M162" s="825">
        <v>966.36</v>
      </c>
      <c r="N162" s="822">
        <v>4</v>
      </c>
      <c r="O162" s="826">
        <v>1.5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18</v>
      </c>
      <c r="B163" s="822" t="s">
        <v>1515</v>
      </c>
      <c r="C163" s="822" t="s">
        <v>1520</v>
      </c>
      <c r="D163" s="823" t="s">
        <v>2638</v>
      </c>
      <c r="E163" s="824" t="s">
        <v>1544</v>
      </c>
      <c r="F163" s="822" t="s">
        <v>1516</v>
      </c>
      <c r="G163" s="822" t="s">
        <v>1554</v>
      </c>
      <c r="H163" s="822" t="s">
        <v>329</v>
      </c>
      <c r="I163" s="822" t="s">
        <v>1410</v>
      </c>
      <c r="J163" s="822" t="s">
        <v>911</v>
      </c>
      <c r="K163" s="822" t="s">
        <v>912</v>
      </c>
      <c r="L163" s="825">
        <v>241.59</v>
      </c>
      <c r="M163" s="825">
        <v>241.59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18</v>
      </c>
      <c r="B164" s="822" t="s">
        <v>1515</v>
      </c>
      <c r="C164" s="822" t="s">
        <v>1520</v>
      </c>
      <c r="D164" s="823" t="s">
        <v>2638</v>
      </c>
      <c r="E164" s="824" t="s">
        <v>1544</v>
      </c>
      <c r="F164" s="822" t="s">
        <v>1516</v>
      </c>
      <c r="G164" s="822" t="s">
        <v>1858</v>
      </c>
      <c r="H164" s="822" t="s">
        <v>329</v>
      </c>
      <c r="I164" s="822" t="s">
        <v>1859</v>
      </c>
      <c r="J164" s="822" t="s">
        <v>618</v>
      </c>
      <c r="K164" s="822" t="s">
        <v>1860</v>
      </c>
      <c r="L164" s="825">
        <v>35.25</v>
      </c>
      <c r="M164" s="825">
        <v>35.25</v>
      </c>
      <c r="N164" s="822">
        <v>1</v>
      </c>
      <c r="O164" s="826">
        <v>0.5</v>
      </c>
      <c r="P164" s="825">
        <v>35.25</v>
      </c>
      <c r="Q164" s="827">
        <v>1</v>
      </c>
      <c r="R164" s="822">
        <v>1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18</v>
      </c>
      <c r="B165" s="822" t="s">
        <v>1515</v>
      </c>
      <c r="C165" s="822" t="s">
        <v>1520</v>
      </c>
      <c r="D165" s="823" t="s">
        <v>2638</v>
      </c>
      <c r="E165" s="824" t="s">
        <v>1544</v>
      </c>
      <c r="F165" s="822" t="s">
        <v>1516</v>
      </c>
      <c r="G165" s="822" t="s">
        <v>1557</v>
      </c>
      <c r="H165" s="822" t="s">
        <v>329</v>
      </c>
      <c r="I165" s="822" t="s">
        <v>1861</v>
      </c>
      <c r="J165" s="822" t="s">
        <v>1862</v>
      </c>
      <c r="K165" s="822" t="s">
        <v>1559</v>
      </c>
      <c r="L165" s="825">
        <v>84.47</v>
      </c>
      <c r="M165" s="825">
        <v>1182.58</v>
      </c>
      <c r="N165" s="822">
        <v>14</v>
      </c>
      <c r="O165" s="826">
        <v>3.5</v>
      </c>
      <c r="P165" s="825">
        <v>253.41</v>
      </c>
      <c r="Q165" s="827">
        <v>0.2142857142857143</v>
      </c>
      <c r="R165" s="822">
        <v>3</v>
      </c>
      <c r="S165" s="827">
        <v>0.21428571428571427</v>
      </c>
      <c r="T165" s="826">
        <v>1</v>
      </c>
      <c r="U165" s="828">
        <v>0.2857142857142857</v>
      </c>
    </row>
    <row r="166" spans="1:21" ht="14.45" customHeight="1" x14ac:dyDescent="0.2">
      <c r="A166" s="821">
        <v>18</v>
      </c>
      <c r="B166" s="822" t="s">
        <v>1515</v>
      </c>
      <c r="C166" s="822" t="s">
        <v>1520</v>
      </c>
      <c r="D166" s="823" t="s">
        <v>2638</v>
      </c>
      <c r="E166" s="824" t="s">
        <v>1544</v>
      </c>
      <c r="F166" s="822" t="s">
        <v>1516</v>
      </c>
      <c r="G166" s="822" t="s">
        <v>1557</v>
      </c>
      <c r="H166" s="822" t="s">
        <v>329</v>
      </c>
      <c r="I166" s="822" t="s">
        <v>1863</v>
      </c>
      <c r="J166" s="822" t="s">
        <v>1862</v>
      </c>
      <c r="K166" s="822" t="s">
        <v>1691</v>
      </c>
      <c r="L166" s="825">
        <v>152.97999999999999</v>
      </c>
      <c r="M166" s="825">
        <v>2141.7199999999998</v>
      </c>
      <c r="N166" s="822">
        <v>14</v>
      </c>
      <c r="O166" s="826">
        <v>5</v>
      </c>
      <c r="P166" s="825">
        <v>458.93999999999994</v>
      </c>
      <c r="Q166" s="827">
        <v>0.21428571428571427</v>
      </c>
      <c r="R166" s="822">
        <v>3</v>
      </c>
      <c r="S166" s="827">
        <v>0.21428571428571427</v>
      </c>
      <c r="T166" s="826">
        <v>2</v>
      </c>
      <c r="U166" s="828">
        <v>0.4</v>
      </c>
    </row>
    <row r="167" spans="1:21" ht="14.45" customHeight="1" x14ac:dyDescent="0.2">
      <c r="A167" s="821">
        <v>18</v>
      </c>
      <c r="B167" s="822" t="s">
        <v>1515</v>
      </c>
      <c r="C167" s="822" t="s">
        <v>1520</v>
      </c>
      <c r="D167" s="823" t="s">
        <v>2638</v>
      </c>
      <c r="E167" s="824" t="s">
        <v>1544</v>
      </c>
      <c r="F167" s="822" t="s">
        <v>1516</v>
      </c>
      <c r="G167" s="822" t="s">
        <v>1557</v>
      </c>
      <c r="H167" s="822" t="s">
        <v>329</v>
      </c>
      <c r="I167" s="822" t="s">
        <v>1864</v>
      </c>
      <c r="J167" s="822" t="s">
        <v>1865</v>
      </c>
      <c r="K167" s="822" t="s">
        <v>1316</v>
      </c>
      <c r="L167" s="825">
        <v>84.47</v>
      </c>
      <c r="M167" s="825">
        <v>253.41</v>
      </c>
      <c r="N167" s="822">
        <v>3</v>
      </c>
      <c r="O167" s="826">
        <v>0.5</v>
      </c>
      <c r="P167" s="825">
        <v>253.41</v>
      </c>
      <c r="Q167" s="827">
        <v>1</v>
      </c>
      <c r="R167" s="822">
        <v>3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18</v>
      </c>
      <c r="B168" s="822" t="s">
        <v>1515</v>
      </c>
      <c r="C168" s="822" t="s">
        <v>1520</v>
      </c>
      <c r="D168" s="823" t="s">
        <v>2638</v>
      </c>
      <c r="E168" s="824" t="s">
        <v>1544</v>
      </c>
      <c r="F168" s="822" t="s">
        <v>1516</v>
      </c>
      <c r="G168" s="822" t="s">
        <v>1557</v>
      </c>
      <c r="H168" s="822" t="s">
        <v>329</v>
      </c>
      <c r="I168" s="822" t="s">
        <v>1866</v>
      </c>
      <c r="J168" s="822" t="s">
        <v>1865</v>
      </c>
      <c r="K168" s="822" t="s">
        <v>1695</v>
      </c>
      <c r="L168" s="825">
        <v>305.95</v>
      </c>
      <c r="M168" s="825">
        <v>611.9</v>
      </c>
      <c r="N168" s="822">
        <v>2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18</v>
      </c>
      <c r="B169" s="822" t="s">
        <v>1515</v>
      </c>
      <c r="C169" s="822" t="s">
        <v>1520</v>
      </c>
      <c r="D169" s="823" t="s">
        <v>2638</v>
      </c>
      <c r="E169" s="824" t="s">
        <v>1544</v>
      </c>
      <c r="F169" s="822" t="s">
        <v>1516</v>
      </c>
      <c r="G169" s="822" t="s">
        <v>1557</v>
      </c>
      <c r="H169" s="822" t="s">
        <v>329</v>
      </c>
      <c r="I169" s="822" t="s">
        <v>1867</v>
      </c>
      <c r="J169" s="822" t="s">
        <v>754</v>
      </c>
      <c r="K169" s="822" t="s">
        <v>1691</v>
      </c>
      <c r="L169" s="825">
        <v>152.97999999999999</v>
      </c>
      <c r="M169" s="825">
        <v>458.93999999999994</v>
      </c>
      <c r="N169" s="822">
        <v>3</v>
      </c>
      <c r="O169" s="826">
        <v>0.5</v>
      </c>
      <c r="P169" s="825">
        <v>458.93999999999994</v>
      </c>
      <c r="Q169" s="827">
        <v>1</v>
      </c>
      <c r="R169" s="822">
        <v>3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18</v>
      </c>
      <c r="B170" s="822" t="s">
        <v>1515</v>
      </c>
      <c r="C170" s="822" t="s">
        <v>1520</v>
      </c>
      <c r="D170" s="823" t="s">
        <v>2638</v>
      </c>
      <c r="E170" s="824" t="s">
        <v>1544</v>
      </c>
      <c r="F170" s="822" t="s">
        <v>1516</v>
      </c>
      <c r="G170" s="822" t="s">
        <v>1557</v>
      </c>
      <c r="H170" s="822" t="s">
        <v>625</v>
      </c>
      <c r="I170" s="822" t="s">
        <v>1317</v>
      </c>
      <c r="J170" s="822" t="s">
        <v>754</v>
      </c>
      <c r="K170" s="822" t="s">
        <v>1318</v>
      </c>
      <c r="L170" s="825">
        <v>152.97999999999999</v>
      </c>
      <c r="M170" s="825">
        <v>3059.6</v>
      </c>
      <c r="N170" s="822">
        <v>20</v>
      </c>
      <c r="O170" s="826">
        <v>6</v>
      </c>
      <c r="P170" s="825">
        <v>2753.64</v>
      </c>
      <c r="Q170" s="827">
        <v>0.9</v>
      </c>
      <c r="R170" s="822">
        <v>18</v>
      </c>
      <c r="S170" s="827">
        <v>0.9</v>
      </c>
      <c r="T170" s="826">
        <v>5</v>
      </c>
      <c r="U170" s="828">
        <v>0.83333333333333337</v>
      </c>
    </row>
    <row r="171" spans="1:21" ht="14.45" customHeight="1" x14ac:dyDescent="0.2">
      <c r="A171" s="821">
        <v>18</v>
      </c>
      <c r="B171" s="822" t="s">
        <v>1515</v>
      </c>
      <c r="C171" s="822" t="s">
        <v>1520</v>
      </c>
      <c r="D171" s="823" t="s">
        <v>2638</v>
      </c>
      <c r="E171" s="824" t="s">
        <v>1544</v>
      </c>
      <c r="F171" s="822" t="s">
        <v>1516</v>
      </c>
      <c r="G171" s="822" t="s">
        <v>1557</v>
      </c>
      <c r="H171" s="822" t="s">
        <v>625</v>
      </c>
      <c r="I171" s="822" t="s">
        <v>1315</v>
      </c>
      <c r="J171" s="822" t="s">
        <v>754</v>
      </c>
      <c r="K171" s="822" t="s">
        <v>1316</v>
      </c>
      <c r="L171" s="825">
        <v>84.47</v>
      </c>
      <c r="M171" s="825">
        <v>1267.0500000000002</v>
      </c>
      <c r="N171" s="822">
        <v>15</v>
      </c>
      <c r="O171" s="826">
        <v>2</v>
      </c>
      <c r="P171" s="825">
        <v>1267.0500000000002</v>
      </c>
      <c r="Q171" s="827">
        <v>1</v>
      </c>
      <c r="R171" s="822">
        <v>15</v>
      </c>
      <c r="S171" s="827">
        <v>1</v>
      </c>
      <c r="T171" s="826">
        <v>2</v>
      </c>
      <c r="U171" s="828">
        <v>1</v>
      </c>
    </row>
    <row r="172" spans="1:21" ht="14.45" customHeight="1" x14ac:dyDescent="0.2">
      <c r="A172" s="821">
        <v>18</v>
      </c>
      <c r="B172" s="822" t="s">
        <v>1515</v>
      </c>
      <c r="C172" s="822" t="s">
        <v>1520</v>
      </c>
      <c r="D172" s="823" t="s">
        <v>2638</v>
      </c>
      <c r="E172" s="824" t="s">
        <v>1544</v>
      </c>
      <c r="F172" s="822" t="s">
        <v>1516</v>
      </c>
      <c r="G172" s="822" t="s">
        <v>1557</v>
      </c>
      <c r="H172" s="822" t="s">
        <v>625</v>
      </c>
      <c r="I172" s="822" t="s">
        <v>1558</v>
      </c>
      <c r="J172" s="822" t="s">
        <v>754</v>
      </c>
      <c r="K172" s="822" t="s">
        <v>1559</v>
      </c>
      <c r="L172" s="825">
        <v>84.47</v>
      </c>
      <c r="M172" s="825">
        <v>2196.2200000000003</v>
      </c>
      <c r="N172" s="822">
        <v>26</v>
      </c>
      <c r="O172" s="826">
        <v>6.5</v>
      </c>
      <c r="P172" s="825">
        <v>1098.1099999999999</v>
      </c>
      <c r="Q172" s="827">
        <v>0.49999999999999989</v>
      </c>
      <c r="R172" s="822">
        <v>13</v>
      </c>
      <c r="S172" s="827">
        <v>0.5</v>
      </c>
      <c r="T172" s="826">
        <v>2.5</v>
      </c>
      <c r="U172" s="828">
        <v>0.38461538461538464</v>
      </c>
    </row>
    <row r="173" spans="1:21" ht="14.45" customHeight="1" x14ac:dyDescent="0.2">
      <c r="A173" s="821">
        <v>18</v>
      </c>
      <c r="B173" s="822" t="s">
        <v>1515</v>
      </c>
      <c r="C173" s="822" t="s">
        <v>1520</v>
      </c>
      <c r="D173" s="823" t="s">
        <v>2638</v>
      </c>
      <c r="E173" s="824" t="s">
        <v>1544</v>
      </c>
      <c r="F173" s="822" t="s">
        <v>1516</v>
      </c>
      <c r="G173" s="822" t="s">
        <v>1557</v>
      </c>
      <c r="H173" s="822" t="s">
        <v>329</v>
      </c>
      <c r="I173" s="822" t="s">
        <v>1868</v>
      </c>
      <c r="J173" s="822" t="s">
        <v>1869</v>
      </c>
      <c r="K173" s="822" t="s">
        <v>1870</v>
      </c>
      <c r="L173" s="825">
        <v>168.95</v>
      </c>
      <c r="M173" s="825">
        <v>337.9</v>
      </c>
      <c r="N173" s="822">
        <v>2</v>
      </c>
      <c r="O173" s="826">
        <v>0.5</v>
      </c>
      <c r="P173" s="825">
        <v>337.9</v>
      </c>
      <c r="Q173" s="827">
        <v>1</v>
      </c>
      <c r="R173" s="822">
        <v>2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18</v>
      </c>
      <c r="B174" s="822" t="s">
        <v>1515</v>
      </c>
      <c r="C174" s="822" t="s">
        <v>1520</v>
      </c>
      <c r="D174" s="823" t="s">
        <v>2638</v>
      </c>
      <c r="E174" s="824" t="s">
        <v>1544</v>
      </c>
      <c r="F174" s="822" t="s">
        <v>1516</v>
      </c>
      <c r="G174" s="822" t="s">
        <v>1557</v>
      </c>
      <c r="H174" s="822" t="s">
        <v>329</v>
      </c>
      <c r="I174" s="822" t="s">
        <v>1871</v>
      </c>
      <c r="J174" s="822" t="s">
        <v>1869</v>
      </c>
      <c r="K174" s="822" t="s">
        <v>1695</v>
      </c>
      <c r="L174" s="825">
        <v>305.95</v>
      </c>
      <c r="M174" s="825">
        <v>1529.75</v>
      </c>
      <c r="N174" s="822">
        <v>5</v>
      </c>
      <c r="O174" s="826">
        <v>1.5</v>
      </c>
      <c r="P174" s="825">
        <v>611.9</v>
      </c>
      <c r="Q174" s="827">
        <v>0.39999999999999997</v>
      </c>
      <c r="R174" s="822">
        <v>2</v>
      </c>
      <c r="S174" s="827">
        <v>0.4</v>
      </c>
      <c r="T174" s="826">
        <v>0.5</v>
      </c>
      <c r="U174" s="828">
        <v>0.33333333333333331</v>
      </c>
    </row>
    <row r="175" spans="1:21" ht="14.45" customHeight="1" x14ac:dyDescent="0.2">
      <c r="A175" s="821">
        <v>18</v>
      </c>
      <c r="B175" s="822" t="s">
        <v>1515</v>
      </c>
      <c r="C175" s="822" t="s">
        <v>1520</v>
      </c>
      <c r="D175" s="823" t="s">
        <v>2638</v>
      </c>
      <c r="E175" s="824" t="s">
        <v>1544</v>
      </c>
      <c r="F175" s="822" t="s">
        <v>1516</v>
      </c>
      <c r="G175" s="822" t="s">
        <v>1557</v>
      </c>
      <c r="H175" s="822" t="s">
        <v>625</v>
      </c>
      <c r="I175" s="822" t="s">
        <v>1872</v>
      </c>
      <c r="J175" s="822" t="s">
        <v>754</v>
      </c>
      <c r="K175" s="822" t="s">
        <v>755</v>
      </c>
      <c r="L175" s="825">
        <v>84.47</v>
      </c>
      <c r="M175" s="825">
        <v>337.88</v>
      </c>
      <c r="N175" s="822">
        <v>4</v>
      </c>
      <c r="O175" s="826">
        <v>1.5</v>
      </c>
      <c r="P175" s="825">
        <v>337.88</v>
      </c>
      <c r="Q175" s="827">
        <v>1</v>
      </c>
      <c r="R175" s="822">
        <v>4</v>
      </c>
      <c r="S175" s="827">
        <v>1</v>
      </c>
      <c r="T175" s="826">
        <v>1.5</v>
      </c>
      <c r="U175" s="828">
        <v>1</v>
      </c>
    </row>
    <row r="176" spans="1:21" ht="14.45" customHeight="1" x14ac:dyDescent="0.2">
      <c r="A176" s="821">
        <v>18</v>
      </c>
      <c r="B176" s="822" t="s">
        <v>1515</v>
      </c>
      <c r="C176" s="822" t="s">
        <v>1520</v>
      </c>
      <c r="D176" s="823" t="s">
        <v>2638</v>
      </c>
      <c r="E176" s="824" t="s">
        <v>1544</v>
      </c>
      <c r="F176" s="822" t="s">
        <v>1516</v>
      </c>
      <c r="G176" s="822" t="s">
        <v>1557</v>
      </c>
      <c r="H176" s="822" t="s">
        <v>625</v>
      </c>
      <c r="I176" s="822" t="s">
        <v>1873</v>
      </c>
      <c r="J176" s="822" t="s">
        <v>754</v>
      </c>
      <c r="K176" s="822" t="s">
        <v>1313</v>
      </c>
      <c r="L176" s="825">
        <v>152.97999999999999</v>
      </c>
      <c r="M176" s="825">
        <v>5048.3399999999992</v>
      </c>
      <c r="N176" s="822">
        <v>33</v>
      </c>
      <c r="O176" s="826">
        <v>5.5</v>
      </c>
      <c r="P176" s="825">
        <v>2294.6999999999998</v>
      </c>
      <c r="Q176" s="827">
        <v>0.45454545454545459</v>
      </c>
      <c r="R176" s="822">
        <v>15</v>
      </c>
      <c r="S176" s="827">
        <v>0.45454545454545453</v>
      </c>
      <c r="T176" s="826">
        <v>3.5</v>
      </c>
      <c r="U176" s="828">
        <v>0.63636363636363635</v>
      </c>
    </row>
    <row r="177" spans="1:21" ht="14.45" customHeight="1" x14ac:dyDescent="0.2">
      <c r="A177" s="821">
        <v>18</v>
      </c>
      <c r="B177" s="822" t="s">
        <v>1515</v>
      </c>
      <c r="C177" s="822" t="s">
        <v>1520</v>
      </c>
      <c r="D177" s="823" t="s">
        <v>2638</v>
      </c>
      <c r="E177" s="824" t="s">
        <v>1544</v>
      </c>
      <c r="F177" s="822" t="s">
        <v>1516</v>
      </c>
      <c r="G177" s="822" t="s">
        <v>1557</v>
      </c>
      <c r="H177" s="822" t="s">
        <v>329</v>
      </c>
      <c r="I177" s="822" t="s">
        <v>1874</v>
      </c>
      <c r="J177" s="822" t="s">
        <v>1496</v>
      </c>
      <c r="K177" s="822" t="s">
        <v>1875</v>
      </c>
      <c r="L177" s="825">
        <v>84.47</v>
      </c>
      <c r="M177" s="825">
        <v>253.41</v>
      </c>
      <c r="N177" s="822">
        <v>3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18</v>
      </c>
      <c r="B178" s="822" t="s">
        <v>1515</v>
      </c>
      <c r="C178" s="822" t="s">
        <v>1520</v>
      </c>
      <c r="D178" s="823" t="s">
        <v>2638</v>
      </c>
      <c r="E178" s="824" t="s">
        <v>1544</v>
      </c>
      <c r="F178" s="822" t="s">
        <v>1516</v>
      </c>
      <c r="G178" s="822" t="s">
        <v>1557</v>
      </c>
      <c r="H178" s="822" t="s">
        <v>329</v>
      </c>
      <c r="I178" s="822" t="s">
        <v>1876</v>
      </c>
      <c r="J178" s="822" t="s">
        <v>1496</v>
      </c>
      <c r="K178" s="822" t="s">
        <v>1877</v>
      </c>
      <c r="L178" s="825">
        <v>1400.85</v>
      </c>
      <c r="M178" s="825">
        <v>2801.7</v>
      </c>
      <c r="N178" s="822">
        <v>2</v>
      </c>
      <c r="O178" s="826">
        <v>0.5</v>
      </c>
      <c r="P178" s="825">
        <v>2801.7</v>
      </c>
      <c r="Q178" s="827">
        <v>1</v>
      </c>
      <c r="R178" s="822">
        <v>2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18</v>
      </c>
      <c r="B179" s="822" t="s">
        <v>1515</v>
      </c>
      <c r="C179" s="822" t="s">
        <v>1520</v>
      </c>
      <c r="D179" s="823" t="s">
        <v>2638</v>
      </c>
      <c r="E179" s="824" t="s">
        <v>1544</v>
      </c>
      <c r="F179" s="822" t="s">
        <v>1516</v>
      </c>
      <c r="G179" s="822" t="s">
        <v>1557</v>
      </c>
      <c r="H179" s="822" t="s">
        <v>329</v>
      </c>
      <c r="I179" s="822" t="s">
        <v>1495</v>
      </c>
      <c r="J179" s="822" t="s">
        <v>1496</v>
      </c>
      <c r="K179" s="822" t="s">
        <v>1497</v>
      </c>
      <c r="L179" s="825">
        <v>152.97999999999999</v>
      </c>
      <c r="M179" s="825">
        <v>305.95999999999998</v>
      </c>
      <c r="N179" s="822">
        <v>2</v>
      </c>
      <c r="O179" s="826">
        <v>1.5</v>
      </c>
      <c r="P179" s="825">
        <v>152.97999999999999</v>
      </c>
      <c r="Q179" s="827">
        <v>0.5</v>
      </c>
      <c r="R179" s="822">
        <v>1</v>
      </c>
      <c r="S179" s="827">
        <v>0.5</v>
      </c>
      <c r="T179" s="826">
        <v>1</v>
      </c>
      <c r="U179" s="828">
        <v>0.66666666666666663</v>
      </c>
    </row>
    <row r="180" spans="1:21" ht="14.45" customHeight="1" x14ac:dyDescent="0.2">
      <c r="A180" s="821">
        <v>18</v>
      </c>
      <c r="B180" s="822" t="s">
        <v>1515</v>
      </c>
      <c r="C180" s="822" t="s">
        <v>1520</v>
      </c>
      <c r="D180" s="823" t="s">
        <v>2638</v>
      </c>
      <c r="E180" s="824" t="s">
        <v>1544</v>
      </c>
      <c r="F180" s="822" t="s">
        <v>1516</v>
      </c>
      <c r="G180" s="822" t="s">
        <v>1557</v>
      </c>
      <c r="H180" s="822" t="s">
        <v>329</v>
      </c>
      <c r="I180" s="822" t="s">
        <v>1878</v>
      </c>
      <c r="J180" s="822" t="s">
        <v>1496</v>
      </c>
      <c r="K180" s="822" t="s">
        <v>1879</v>
      </c>
      <c r="L180" s="825">
        <v>1869.33</v>
      </c>
      <c r="M180" s="825">
        <v>5607.99</v>
      </c>
      <c r="N180" s="822">
        <v>3</v>
      </c>
      <c r="O180" s="826">
        <v>1.5</v>
      </c>
      <c r="P180" s="825">
        <v>3738.66</v>
      </c>
      <c r="Q180" s="827">
        <v>0.66666666666666663</v>
      </c>
      <c r="R180" s="822">
        <v>2</v>
      </c>
      <c r="S180" s="827">
        <v>0.66666666666666663</v>
      </c>
      <c r="T180" s="826">
        <v>0.5</v>
      </c>
      <c r="U180" s="828">
        <v>0.33333333333333331</v>
      </c>
    </row>
    <row r="181" spans="1:21" ht="14.45" customHeight="1" x14ac:dyDescent="0.2">
      <c r="A181" s="821">
        <v>18</v>
      </c>
      <c r="B181" s="822" t="s">
        <v>1515</v>
      </c>
      <c r="C181" s="822" t="s">
        <v>1520</v>
      </c>
      <c r="D181" s="823" t="s">
        <v>2638</v>
      </c>
      <c r="E181" s="824" t="s">
        <v>1544</v>
      </c>
      <c r="F181" s="822" t="s">
        <v>1516</v>
      </c>
      <c r="G181" s="822" t="s">
        <v>1557</v>
      </c>
      <c r="H181" s="822" t="s">
        <v>329</v>
      </c>
      <c r="I181" s="822" t="s">
        <v>1880</v>
      </c>
      <c r="J181" s="822" t="s">
        <v>1881</v>
      </c>
      <c r="K181" s="822" t="s">
        <v>1316</v>
      </c>
      <c r="L181" s="825">
        <v>84.47</v>
      </c>
      <c r="M181" s="825">
        <v>253.41</v>
      </c>
      <c r="N181" s="822">
        <v>3</v>
      </c>
      <c r="O181" s="826">
        <v>1</v>
      </c>
      <c r="P181" s="825">
        <v>253.41</v>
      </c>
      <c r="Q181" s="827">
        <v>1</v>
      </c>
      <c r="R181" s="822">
        <v>3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18</v>
      </c>
      <c r="B182" s="822" t="s">
        <v>1515</v>
      </c>
      <c r="C182" s="822" t="s">
        <v>1520</v>
      </c>
      <c r="D182" s="823" t="s">
        <v>2638</v>
      </c>
      <c r="E182" s="824" t="s">
        <v>1544</v>
      </c>
      <c r="F182" s="822" t="s">
        <v>1516</v>
      </c>
      <c r="G182" s="822" t="s">
        <v>1557</v>
      </c>
      <c r="H182" s="822" t="s">
        <v>329</v>
      </c>
      <c r="I182" s="822" t="s">
        <v>1882</v>
      </c>
      <c r="J182" s="822" t="s">
        <v>1881</v>
      </c>
      <c r="K182" s="822" t="s">
        <v>1559</v>
      </c>
      <c r="L182" s="825">
        <v>84.47</v>
      </c>
      <c r="M182" s="825">
        <v>253.41</v>
      </c>
      <c r="N182" s="822">
        <v>3</v>
      </c>
      <c r="O182" s="826">
        <v>0.5</v>
      </c>
      <c r="P182" s="825">
        <v>253.41</v>
      </c>
      <c r="Q182" s="827">
        <v>1</v>
      </c>
      <c r="R182" s="822">
        <v>3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18</v>
      </c>
      <c r="B183" s="822" t="s">
        <v>1515</v>
      </c>
      <c r="C183" s="822" t="s">
        <v>1520</v>
      </c>
      <c r="D183" s="823" t="s">
        <v>2638</v>
      </c>
      <c r="E183" s="824" t="s">
        <v>1544</v>
      </c>
      <c r="F183" s="822" t="s">
        <v>1516</v>
      </c>
      <c r="G183" s="822" t="s">
        <v>1557</v>
      </c>
      <c r="H183" s="822" t="s">
        <v>329</v>
      </c>
      <c r="I183" s="822" t="s">
        <v>1883</v>
      </c>
      <c r="J183" s="822" t="s">
        <v>1881</v>
      </c>
      <c r="K183" s="822" t="s">
        <v>1884</v>
      </c>
      <c r="L183" s="825">
        <v>305.95</v>
      </c>
      <c r="M183" s="825">
        <v>917.84999999999991</v>
      </c>
      <c r="N183" s="822">
        <v>3</v>
      </c>
      <c r="O183" s="826">
        <v>2</v>
      </c>
      <c r="P183" s="825">
        <v>305.95</v>
      </c>
      <c r="Q183" s="827">
        <v>0.33333333333333337</v>
      </c>
      <c r="R183" s="822">
        <v>1</v>
      </c>
      <c r="S183" s="827">
        <v>0.33333333333333331</v>
      </c>
      <c r="T183" s="826">
        <v>1</v>
      </c>
      <c r="U183" s="828">
        <v>0.5</v>
      </c>
    </row>
    <row r="184" spans="1:21" ht="14.45" customHeight="1" x14ac:dyDescent="0.2">
      <c r="A184" s="821">
        <v>18</v>
      </c>
      <c r="B184" s="822" t="s">
        <v>1515</v>
      </c>
      <c r="C184" s="822" t="s">
        <v>1520</v>
      </c>
      <c r="D184" s="823" t="s">
        <v>2638</v>
      </c>
      <c r="E184" s="824" t="s">
        <v>1544</v>
      </c>
      <c r="F184" s="822" t="s">
        <v>1516</v>
      </c>
      <c r="G184" s="822" t="s">
        <v>1557</v>
      </c>
      <c r="H184" s="822" t="s">
        <v>329</v>
      </c>
      <c r="I184" s="822" t="s">
        <v>1758</v>
      </c>
      <c r="J184" s="822" t="s">
        <v>1759</v>
      </c>
      <c r="K184" s="822"/>
      <c r="L184" s="825">
        <v>1869.33</v>
      </c>
      <c r="M184" s="825">
        <v>1869.33</v>
      </c>
      <c r="N184" s="822">
        <v>1</v>
      </c>
      <c r="O184" s="826">
        <v>0.5</v>
      </c>
      <c r="P184" s="825">
        <v>1869.33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18</v>
      </c>
      <c r="B185" s="822" t="s">
        <v>1515</v>
      </c>
      <c r="C185" s="822" t="s">
        <v>1520</v>
      </c>
      <c r="D185" s="823" t="s">
        <v>2638</v>
      </c>
      <c r="E185" s="824" t="s">
        <v>1544</v>
      </c>
      <c r="F185" s="822" t="s">
        <v>1516</v>
      </c>
      <c r="G185" s="822" t="s">
        <v>1557</v>
      </c>
      <c r="H185" s="822" t="s">
        <v>329</v>
      </c>
      <c r="I185" s="822" t="s">
        <v>1758</v>
      </c>
      <c r="J185" s="822" t="s">
        <v>754</v>
      </c>
      <c r="K185" s="822" t="s">
        <v>1885</v>
      </c>
      <c r="L185" s="825">
        <v>1869.33</v>
      </c>
      <c r="M185" s="825">
        <v>1869.33</v>
      </c>
      <c r="N185" s="822">
        <v>1</v>
      </c>
      <c r="O185" s="826">
        <v>0.5</v>
      </c>
      <c r="P185" s="825">
        <v>1869.33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18</v>
      </c>
      <c r="B186" s="822" t="s">
        <v>1515</v>
      </c>
      <c r="C186" s="822" t="s">
        <v>1520</v>
      </c>
      <c r="D186" s="823" t="s">
        <v>2638</v>
      </c>
      <c r="E186" s="824" t="s">
        <v>1544</v>
      </c>
      <c r="F186" s="822" t="s">
        <v>1516</v>
      </c>
      <c r="G186" s="822" t="s">
        <v>1886</v>
      </c>
      <c r="H186" s="822" t="s">
        <v>329</v>
      </c>
      <c r="I186" s="822" t="s">
        <v>1887</v>
      </c>
      <c r="J186" s="822" t="s">
        <v>1888</v>
      </c>
      <c r="K186" s="822" t="s">
        <v>1678</v>
      </c>
      <c r="L186" s="825">
        <v>46.81</v>
      </c>
      <c r="M186" s="825">
        <v>1591.5400000000002</v>
      </c>
      <c r="N186" s="822">
        <v>34</v>
      </c>
      <c r="O186" s="826">
        <v>6</v>
      </c>
      <c r="P186" s="825">
        <v>514.91000000000008</v>
      </c>
      <c r="Q186" s="827">
        <v>0.3235294117647059</v>
      </c>
      <c r="R186" s="822">
        <v>11</v>
      </c>
      <c r="S186" s="827">
        <v>0.3235294117647059</v>
      </c>
      <c r="T186" s="826">
        <v>3.5</v>
      </c>
      <c r="U186" s="828">
        <v>0.58333333333333337</v>
      </c>
    </row>
    <row r="187" spans="1:21" ht="14.45" customHeight="1" x14ac:dyDescent="0.2">
      <c r="A187" s="821">
        <v>18</v>
      </c>
      <c r="B187" s="822" t="s">
        <v>1515</v>
      </c>
      <c r="C187" s="822" t="s">
        <v>1520</v>
      </c>
      <c r="D187" s="823" t="s">
        <v>2638</v>
      </c>
      <c r="E187" s="824" t="s">
        <v>1544</v>
      </c>
      <c r="F187" s="822" t="s">
        <v>1516</v>
      </c>
      <c r="G187" s="822" t="s">
        <v>1889</v>
      </c>
      <c r="H187" s="822" t="s">
        <v>329</v>
      </c>
      <c r="I187" s="822" t="s">
        <v>1890</v>
      </c>
      <c r="J187" s="822" t="s">
        <v>1891</v>
      </c>
      <c r="K187" s="822" t="s">
        <v>1892</v>
      </c>
      <c r="L187" s="825">
        <v>690.1</v>
      </c>
      <c r="M187" s="825">
        <v>690.1</v>
      </c>
      <c r="N187" s="822">
        <v>1</v>
      </c>
      <c r="O187" s="826">
        <v>0.5</v>
      </c>
      <c r="P187" s="825">
        <v>690.1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18</v>
      </c>
      <c r="B188" s="822" t="s">
        <v>1515</v>
      </c>
      <c r="C188" s="822" t="s">
        <v>1520</v>
      </c>
      <c r="D188" s="823" t="s">
        <v>2638</v>
      </c>
      <c r="E188" s="824" t="s">
        <v>1544</v>
      </c>
      <c r="F188" s="822" t="s">
        <v>1516</v>
      </c>
      <c r="G188" s="822" t="s">
        <v>1893</v>
      </c>
      <c r="H188" s="822" t="s">
        <v>625</v>
      </c>
      <c r="I188" s="822" t="s">
        <v>1894</v>
      </c>
      <c r="J188" s="822" t="s">
        <v>1895</v>
      </c>
      <c r="K188" s="822" t="s">
        <v>1016</v>
      </c>
      <c r="L188" s="825">
        <v>132</v>
      </c>
      <c r="M188" s="825">
        <v>528</v>
      </c>
      <c r="N188" s="822">
        <v>4</v>
      </c>
      <c r="O188" s="826">
        <v>1.5</v>
      </c>
      <c r="P188" s="825">
        <v>396</v>
      </c>
      <c r="Q188" s="827">
        <v>0.75</v>
      </c>
      <c r="R188" s="822">
        <v>3</v>
      </c>
      <c r="S188" s="827">
        <v>0.75</v>
      </c>
      <c r="T188" s="826">
        <v>1</v>
      </c>
      <c r="U188" s="828">
        <v>0.66666666666666663</v>
      </c>
    </row>
    <row r="189" spans="1:21" ht="14.45" customHeight="1" x14ac:dyDescent="0.2">
      <c r="A189" s="821">
        <v>18</v>
      </c>
      <c r="B189" s="822" t="s">
        <v>1515</v>
      </c>
      <c r="C189" s="822" t="s">
        <v>1520</v>
      </c>
      <c r="D189" s="823" t="s">
        <v>2638</v>
      </c>
      <c r="E189" s="824" t="s">
        <v>1544</v>
      </c>
      <c r="F189" s="822" t="s">
        <v>1516</v>
      </c>
      <c r="G189" s="822" t="s">
        <v>1893</v>
      </c>
      <c r="H189" s="822" t="s">
        <v>625</v>
      </c>
      <c r="I189" s="822" t="s">
        <v>1896</v>
      </c>
      <c r="J189" s="822" t="s">
        <v>1895</v>
      </c>
      <c r="K189" s="822" t="s">
        <v>1728</v>
      </c>
      <c r="L189" s="825">
        <v>439.98</v>
      </c>
      <c r="M189" s="825">
        <v>879.96</v>
      </c>
      <c r="N189" s="822">
        <v>2</v>
      </c>
      <c r="O189" s="826">
        <v>2</v>
      </c>
      <c r="P189" s="825">
        <v>439.98</v>
      </c>
      <c r="Q189" s="827">
        <v>0.5</v>
      </c>
      <c r="R189" s="822">
        <v>1</v>
      </c>
      <c r="S189" s="827">
        <v>0.5</v>
      </c>
      <c r="T189" s="826">
        <v>1</v>
      </c>
      <c r="U189" s="828">
        <v>0.5</v>
      </c>
    </row>
    <row r="190" spans="1:21" ht="14.45" customHeight="1" x14ac:dyDescent="0.2">
      <c r="A190" s="821">
        <v>18</v>
      </c>
      <c r="B190" s="822" t="s">
        <v>1515</v>
      </c>
      <c r="C190" s="822" t="s">
        <v>1520</v>
      </c>
      <c r="D190" s="823" t="s">
        <v>2638</v>
      </c>
      <c r="E190" s="824" t="s">
        <v>1544</v>
      </c>
      <c r="F190" s="822" t="s">
        <v>1516</v>
      </c>
      <c r="G190" s="822" t="s">
        <v>1893</v>
      </c>
      <c r="H190" s="822" t="s">
        <v>329</v>
      </c>
      <c r="I190" s="822" t="s">
        <v>1897</v>
      </c>
      <c r="J190" s="822" t="s">
        <v>1898</v>
      </c>
      <c r="K190" s="822" t="s">
        <v>1016</v>
      </c>
      <c r="L190" s="825">
        <v>132</v>
      </c>
      <c r="M190" s="825">
        <v>1056</v>
      </c>
      <c r="N190" s="822">
        <v>8</v>
      </c>
      <c r="O190" s="826">
        <v>2</v>
      </c>
      <c r="P190" s="825">
        <v>264</v>
      </c>
      <c r="Q190" s="827">
        <v>0.25</v>
      </c>
      <c r="R190" s="822">
        <v>2</v>
      </c>
      <c r="S190" s="827">
        <v>0.25</v>
      </c>
      <c r="T190" s="826">
        <v>1</v>
      </c>
      <c r="U190" s="828">
        <v>0.5</v>
      </c>
    </row>
    <row r="191" spans="1:21" ht="14.45" customHeight="1" x14ac:dyDescent="0.2">
      <c r="A191" s="821">
        <v>18</v>
      </c>
      <c r="B191" s="822" t="s">
        <v>1515</v>
      </c>
      <c r="C191" s="822" t="s">
        <v>1520</v>
      </c>
      <c r="D191" s="823" t="s">
        <v>2638</v>
      </c>
      <c r="E191" s="824" t="s">
        <v>1544</v>
      </c>
      <c r="F191" s="822" t="s">
        <v>1516</v>
      </c>
      <c r="G191" s="822" t="s">
        <v>1893</v>
      </c>
      <c r="H191" s="822" t="s">
        <v>329</v>
      </c>
      <c r="I191" s="822" t="s">
        <v>1899</v>
      </c>
      <c r="J191" s="822" t="s">
        <v>1900</v>
      </c>
      <c r="K191" s="822" t="s">
        <v>1016</v>
      </c>
      <c r="L191" s="825">
        <v>132</v>
      </c>
      <c r="M191" s="825">
        <v>264</v>
      </c>
      <c r="N191" s="822">
        <v>2</v>
      </c>
      <c r="O191" s="826">
        <v>0.5</v>
      </c>
      <c r="P191" s="825">
        <v>264</v>
      </c>
      <c r="Q191" s="827">
        <v>1</v>
      </c>
      <c r="R191" s="822">
        <v>2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18</v>
      </c>
      <c r="B192" s="822" t="s">
        <v>1515</v>
      </c>
      <c r="C192" s="822" t="s">
        <v>1520</v>
      </c>
      <c r="D192" s="823" t="s">
        <v>2638</v>
      </c>
      <c r="E192" s="824" t="s">
        <v>1544</v>
      </c>
      <c r="F192" s="822" t="s">
        <v>1516</v>
      </c>
      <c r="G192" s="822" t="s">
        <v>1901</v>
      </c>
      <c r="H192" s="822" t="s">
        <v>329</v>
      </c>
      <c r="I192" s="822" t="s">
        <v>1902</v>
      </c>
      <c r="J192" s="822" t="s">
        <v>1903</v>
      </c>
      <c r="K192" s="822" t="s">
        <v>1904</v>
      </c>
      <c r="L192" s="825">
        <v>0</v>
      </c>
      <c r="M192" s="825">
        <v>0</v>
      </c>
      <c r="N192" s="822">
        <v>3</v>
      </c>
      <c r="O192" s="826">
        <v>1</v>
      </c>
      <c r="P192" s="825"/>
      <c r="Q192" s="827"/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18</v>
      </c>
      <c r="B193" s="822" t="s">
        <v>1515</v>
      </c>
      <c r="C193" s="822" t="s">
        <v>1520</v>
      </c>
      <c r="D193" s="823" t="s">
        <v>2638</v>
      </c>
      <c r="E193" s="824" t="s">
        <v>1544</v>
      </c>
      <c r="F193" s="822" t="s">
        <v>1516</v>
      </c>
      <c r="G193" s="822" t="s">
        <v>1905</v>
      </c>
      <c r="H193" s="822" t="s">
        <v>329</v>
      </c>
      <c r="I193" s="822" t="s">
        <v>1906</v>
      </c>
      <c r="J193" s="822" t="s">
        <v>1907</v>
      </c>
      <c r="K193" s="822" t="s">
        <v>1908</v>
      </c>
      <c r="L193" s="825">
        <v>107.37</v>
      </c>
      <c r="M193" s="825">
        <v>214.74</v>
      </c>
      <c r="N193" s="822">
        <v>2</v>
      </c>
      <c r="O193" s="826">
        <v>0.5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18</v>
      </c>
      <c r="B194" s="822" t="s">
        <v>1515</v>
      </c>
      <c r="C194" s="822" t="s">
        <v>1520</v>
      </c>
      <c r="D194" s="823" t="s">
        <v>2638</v>
      </c>
      <c r="E194" s="824" t="s">
        <v>1544</v>
      </c>
      <c r="F194" s="822" t="s">
        <v>1516</v>
      </c>
      <c r="G194" s="822" t="s">
        <v>1573</v>
      </c>
      <c r="H194" s="822" t="s">
        <v>329</v>
      </c>
      <c r="I194" s="822" t="s">
        <v>1909</v>
      </c>
      <c r="J194" s="822" t="s">
        <v>1575</v>
      </c>
      <c r="K194" s="822" t="s">
        <v>1910</v>
      </c>
      <c r="L194" s="825">
        <v>169.29</v>
      </c>
      <c r="M194" s="825">
        <v>1015.74</v>
      </c>
      <c r="N194" s="822">
        <v>6</v>
      </c>
      <c r="O194" s="826">
        <v>1.5</v>
      </c>
      <c r="P194" s="825">
        <v>677.16</v>
      </c>
      <c r="Q194" s="827">
        <v>0.66666666666666663</v>
      </c>
      <c r="R194" s="822">
        <v>4</v>
      </c>
      <c r="S194" s="827">
        <v>0.66666666666666663</v>
      </c>
      <c r="T194" s="826">
        <v>1</v>
      </c>
      <c r="U194" s="828">
        <v>0.66666666666666663</v>
      </c>
    </row>
    <row r="195" spans="1:21" ht="14.45" customHeight="1" x14ac:dyDescent="0.2">
      <c r="A195" s="821">
        <v>18</v>
      </c>
      <c r="B195" s="822" t="s">
        <v>1515</v>
      </c>
      <c r="C195" s="822" t="s">
        <v>1520</v>
      </c>
      <c r="D195" s="823" t="s">
        <v>2638</v>
      </c>
      <c r="E195" s="824" t="s">
        <v>1544</v>
      </c>
      <c r="F195" s="822" t="s">
        <v>1516</v>
      </c>
      <c r="G195" s="822" t="s">
        <v>1573</v>
      </c>
      <c r="H195" s="822" t="s">
        <v>329</v>
      </c>
      <c r="I195" s="822" t="s">
        <v>1911</v>
      </c>
      <c r="J195" s="822" t="s">
        <v>1575</v>
      </c>
      <c r="K195" s="822" t="s">
        <v>1912</v>
      </c>
      <c r="L195" s="825">
        <v>338.58</v>
      </c>
      <c r="M195" s="825">
        <v>2031.48</v>
      </c>
      <c r="N195" s="822">
        <v>6</v>
      </c>
      <c r="O195" s="826">
        <v>2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18</v>
      </c>
      <c r="B196" s="822" t="s">
        <v>1515</v>
      </c>
      <c r="C196" s="822" t="s">
        <v>1520</v>
      </c>
      <c r="D196" s="823" t="s">
        <v>2638</v>
      </c>
      <c r="E196" s="824" t="s">
        <v>1544</v>
      </c>
      <c r="F196" s="822" t="s">
        <v>1516</v>
      </c>
      <c r="G196" s="822" t="s">
        <v>1573</v>
      </c>
      <c r="H196" s="822" t="s">
        <v>329</v>
      </c>
      <c r="I196" s="822" t="s">
        <v>1913</v>
      </c>
      <c r="J196" s="822" t="s">
        <v>1575</v>
      </c>
      <c r="K196" s="822" t="s">
        <v>1914</v>
      </c>
      <c r="L196" s="825">
        <v>677.18</v>
      </c>
      <c r="M196" s="825">
        <v>677.18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18</v>
      </c>
      <c r="B197" s="822" t="s">
        <v>1515</v>
      </c>
      <c r="C197" s="822" t="s">
        <v>1520</v>
      </c>
      <c r="D197" s="823" t="s">
        <v>2638</v>
      </c>
      <c r="E197" s="824" t="s">
        <v>1544</v>
      </c>
      <c r="F197" s="822" t="s">
        <v>1516</v>
      </c>
      <c r="G197" s="822" t="s">
        <v>1573</v>
      </c>
      <c r="H197" s="822" t="s">
        <v>329</v>
      </c>
      <c r="I197" s="822" t="s">
        <v>1915</v>
      </c>
      <c r="J197" s="822" t="s">
        <v>1575</v>
      </c>
      <c r="K197" s="822" t="s">
        <v>1916</v>
      </c>
      <c r="L197" s="825">
        <v>338.58</v>
      </c>
      <c r="M197" s="825">
        <v>1354.32</v>
      </c>
      <c r="N197" s="822">
        <v>4</v>
      </c>
      <c r="O197" s="826">
        <v>1.5</v>
      </c>
      <c r="P197" s="825">
        <v>677.16</v>
      </c>
      <c r="Q197" s="827">
        <v>0.5</v>
      </c>
      <c r="R197" s="822">
        <v>2</v>
      </c>
      <c r="S197" s="827">
        <v>0.5</v>
      </c>
      <c r="T197" s="826">
        <v>1</v>
      </c>
      <c r="U197" s="828">
        <v>0.66666666666666663</v>
      </c>
    </row>
    <row r="198" spans="1:21" ht="14.45" customHeight="1" x14ac:dyDescent="0.2">
      <c r="A198" s="821">
        <v>18</v>
      </c>
      <c r="B198" s="822" t="s">
        <v>1515</v>
      </c>
      <c r="C198" s="822" t="s">
        <v>1520</v>
      </c>
      <c r="D198" s="823" t="s">
        <v>2638</v>
      </c>
      <c r="E198" s="824" t="s">
        <v>1544</v>
      </c>
      <c r="F198" s="822" t="s">
        <v>1516</v>
      </c>
      <c r="G198" s="822" t="s">
        <v>1573</v>
      </c>
      <c r="H198" s="822" t="s">
        <v>329</v>
      </c>
      <c r="I198" s="822" t="s">
        <v>1574</v>
      </c>
      <c r="J198" s="822" t="s">
        <v>1575</v>
      </c>
      <c r="K198" s="822" t="s">
        <v>1576</v>
      </c>
      <c r="L198" s="825">
        <v>131.22</v>
      </c>
      <c r="M198" s="825">
        <v>262.44</v>
      </c>
      <c r="N198" s="822">
        <v>2</v>
      </c>
      <c r="O198" s="826">
        <v>0.5</v>
      </c>
      <c r="P198" s="825">
        <v>262.44</v>
      </c>
      <c r="Q198" s="827">
        <v>1</v>
      </c>
      <c r="R198" s="822">
        <v>2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18</v>
      </c>
      <c r="B199" s="822" t="s">
        <v>1515</v>
      </c>
      <c r="C199" s="822" t="s">
        <v>1520</v>
      </c>
      <c r="D199" s="823" t="s">
        <v>2638</v>
      </c>
      <c r="E199" s="824" t="s">
        <v>1544</v>
      </c>
      <c r="F199" s="822" t="s">
        <v>1516</v>
      </c>
      <c r="G199" s="822" t="s">
        <v>1573</v>
      </c>
      <c r="H199" s="822" t="s">
        <v>625</v>
      </c>
      <c r="I199" s="822" t="s">
        <v>1488</v>
      </c>
      <c r="J199" s="822" t="s">
        <v>1112</v>
      </c>
      <c r="K199" s="822" t="s">
        <v>1113</v>
      </c>
      <c r="L199" s="825">
        <v>1286.6199999999999</v>
      </c>
      <c r="M199" s="825">
        <v>12866.2</v>
      </c>
      <c r="N199" s="822">
        <v>10</v>
      </c>
      <c r="O199" s="826">
        <v>3</v>
      </c>
      <c r="P199" s="825">
        <v>3859.8599999999997</v>
      </c>
      <c r="Q199" s="827">
        <v>0.29999999999999993</v>
      </c>
      <c r="R199" s="822">
        <v>3</v>
      </c>
      <c r="S199" s="827">
        <v>0.3</v>
      </c>
      <c r="T199" s="826">
        <v>1</v>
      </c>
      <c r="U199" s="828">
        <v>0.33333333333333331</v>
      </c>
    </row>
    <row r="200" spans="1:21" ht="14.45" customHeight="1" x14ac:dyDescent="0.2">
      <c r="A200" s="821">
        <v>18</v>
      </c>
      <c r="B200" s="822" t="s">
        <v>1515</v>
      </c>
      <c r="C200" s="822" t="s">
        <v>1520</v>
      </c>
      <c r="D200" s="823" t="s">
        <v>2638</v>
      </c>
      <c r="E200" s="824" t="s">
        <v>1544</v>
      </c>
      <c r="F200" s="822" t="s">
        <v>1516</v>
      </c>
      <c r="G200" s="822" t="s">
        <v>1573</v>
      </c>
      <c r="H200" s="822" t="s">
        <v>625</v>
      </c>
      <c r="I200" s="822" t="s">
        <v>1917</v>
      </c>
      <c r="J200" s="822" t="s">
        <v>1112</v>
      </c>
      <c r="K200" s="822" t="s">
        <v>1918</v>
      </c>
      <c r="L200" s="825">
        <v>2573.2199999999998</v>
      </c>
      <c r="M200" s="825">
        <v>12866.099999999999</v>
      </c>
      <c r="N200" s="822">
        <v>5</v>
      </c>
      <c r="O200" s="826">
        <v>1.5</v>
      </c>
      <c r="P200" s="825">
        <v>5146.4399999999996</v>
      </c>
      <c r="Q200" s="827">
        <v>0.4</v>
      </c>
      <c r="R200" s="822">
        <v>2</v>
      </c>
      <c r="S200" s="827">
        <v>0.4</v>
      </c>
      <c r="T200" s="826">
        <v>0.5</v>
      </c>
      <c r="U200" s="828">
        <v>0.33333333333333331</v>
      </c>
    </row>
    <row r="201" spans="1:21" ht="14.45" customHeight="1" x14ac:dyDescent="0.2">
      <c r="A201" s="821">
        <v>18</v>
      </c>
      <c r="B201" s="822" t="s">
        <v>1515</v>
      </c>
      <c r="C201" s="822" t="s">
        <v>1520</v>
      </c>
      <c r="D201" s="823" t="s">
        <v>2638</v>
      </c>
      <c r="E201" s="824" t="s">
        <v>1544</v>
      </c>
      <c r="F201" s="822" t="s">
        <v>1516</v>
      </c>
      <c r="G201" s="822" t="s">
        <v>1573</v>
      </c>
      <c r="H201" s="822" t="s">
        <v>329</v>
      </c>
      <c r="I201" s="822" t="s">
        <v>1919</v>
      </c>
      <c r="J201" s="822" t="s">
        <v>1920</v>
      </c>
      <c r="K201" s="822" t="s">
        <v>1912</v>
      </c>
      <c r="L201" s="825">
        <v>1715.48</v>
      </c>
      <c r="M201" s="825">
        <v>5146.4400000000005</v>
      </c>
      <c r="N201" s="822">
        <v>3</v>
      </c>
      <c r="O201" s="826">
        <v>0.5</v>
      </c>
      <c r="P201" s="825">
        <v>5146.4400000000005</v>
      </c>
      <c r="Q201" s="827">
        <v>1</v>
      </c>
      <c r="R201" s="822">
        <v>3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18</v>
      </c>
      <c r="B202" s="822" t="s">
        <v>1515</v>
      </c>
      <c r="C202" s="822" t="s">
        <v>1520</v>
      </c>
      <c r="D202" s="823" t="s">
        <v>2638</v>
      </c>
      <c r="E202" s="824" t="s">
        <v>1544</v>
      </c>
      <c r="F202" s="822" t="s">
        <v>1516</v>
      </c>
      <c r="G202" s="822" t="s">
        <v>1573</v>
      </c>
      <c r="H202" s="822" t="s">
        <v>329</v>
      </c>
      <c r="I202" s="822" t="s">
        <v>1921</v>
      </c>
      <c r="J202" s="822" t="s">
        <v>1922</v>
      </c>
      <c r="K202" s="822" t="s">
        <v>1910</v>
      </c>
      <c r="L202" s="825">
        <v>169.29</v>
      </c>
      <c r="M202" s="825">
        <v>338.58</v>
      </c>
      <c r="N202" s="822">
        <v>2</v>
      </c>
      <c r="O202" s="826">
        <v>0.5</v>
      </c>
      <c r="P202" s="825">
        <v>338.58</v>
      </c>
      <c r="Q202" s="827">
        <v>1</v>
      </c>
      <c r="R202" s="822">
        <v>2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18</v>
      </c>
      <c r="B203" s="822" t="s">
        <v>1515</v>
      </c>
      <c r="C203" s="822" t="s">
        <v>1520</v>
      </c>
      <c r="D203" s="823" t="s">
        <v>2638</v>
      </c>
      <c r="E203" s="824" t="s">
        <v>1544</v>
      </c>
      <c r="F203" s="822" t="s">
        <v>1516</v>
      </c>
      <c r="G203" s="822" t="s">
        <v>1573</v>
      </c>
      <c r="H203" s="822" t="s">
        <v>625</v>
      </c>
      <c r="I203" s="822" t="s">
        <v>1577</v>
      </c>
      <c r="J203" s="822" t="s">
        <v>1112</v>
      </c>
      <c r="K203" s="822" t="s">
        <v>1578</v>
      </c>
      <c r="L203" s="825">
        <v>84.96</v>
      </c>
      <c r="M203" s="825">
        <v>339.84</v>
      </c>
      <c r="N203" s="822">
        <v>4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18</v>
      </c>
      <c r="B204" s="822" t="s">
        <v>1515</v>
      </c>
      <c r="C204" s="822" t="s">
        <v>1520</v>
      </c>
      <c r="D204" s="823" t="s">
        <v>2638</v>
      </c>
      <c r="E204" s="824" t="s">
        <v>1544</v>
      </c>
      <c r="F204" s="822" t="s">
        <v>1516</v>
      </c>
      <c r="G204" s="822" t="s">
        <v>1573</v>
      </c>
      <c r="H204" s="822" t="s">
        <v>329</v>
      </c>
      <c r="I204" s="822" t="s">
        <v>1923</v>
      </c>
      <c r="J204" s="822" t="s">
        <v>1924</v>
      </c>
      <c r="K204" s="822" t="s">
        <v>1912</v>
      </c>
      <c r="L204" s="825">
        <v>338.58</v>
      </c>
      <c r="M204" s="825">
        <v>677.16</v>
      </c>
      <c r="N204" s="822">
        <v>2</v>
      </c>
      <c r="O204" s="826">
        <v>1</v>
      </c>
      <c r="P204" s="825">
        <v>677.16</v>
      </c>
      <c r="Q204" s="827">
        <v>1</v>
      </c>
      <c r="R204" s="822">
        <v>2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18</v>
      </c>
      <c r="B205" s="822" t="s">
        <v>1515</v>
      </c>
      <c r="C205" s="822" t="s">
        <v>1520</v>
      </c>
      <c r="D205" s="823" t="s">
        <v>2638</v>
      </c>
      <c r="E205" s="824" t="s">
        <v>1544</v>
      </c>
      <c r="F205" s="822" t="s">
        <v>1516</v>
      </c>
      <c r="G205" s="822" t="s">
        <v>1925</v>
      </c>
      <c r="H205" s="822" t="s">
        <v>329</v>
      </c>
      <c r="I205" s="822" t="s">
        <v>1926</v>
      </c>
      <c r="J205" s="822" t="s">
        <v>772</v>
      </c>
      <c r="K205" s="822" t="s">
        <v>773</v>
      </c>
      <c r="L205" s="825">
        <v>51.06</v>
      </c>
      <c r="M205" s="825">
        <v>3421.0200000000004</v>
      </c>
      <c r="N205" s="822">
        <v>67</v>
      </c>
      <c r="O205" s="826">
        <v>11</v>
      </c>
      <c r="P205" s="825">
        <v>1940.2800000000002</v>
      </c>
      <c r="Q205" s="827">
        <v>0.56716417910447758</v>
      </c>
      <c r="R205" s="822">
        <v>38</v>
      </c>
      <c r="S205" s="827">
        <v>0.56716417910447758</v>
      </c>
      <c r="T205" s="826">
        <v>6.5</v>
      </c>
      <c r="U205" s="828">
        <v>0.59090909090909094</v>
      </c>
    </row>
    <row r="206" spans="1:21" ht="14.45" customHeight="1" x14ac:dyDescent="0.2">
      <c r="A206" s="821">
        <v>18</v>
      </c>
      <c r="B206" s="822" t="s">
        <v>1515</v>
      </c>
      <c r="C206" s="822" t="s">
        <v>1520</v>
      </c>
      <c r="D206" s="823" t="s">
        <v>2638</v>
      </c>
      <c r="E206" s="824" t="s">
        <v>1544</v>
      </c>
      <c r="F206" s="822" t="s">
        <v>1516</v>
      </c>
      <c r="G206" s="822" t="s">
        <v>1927</v>
      </c>
      <c r="H206" s="822" t="s">
        <v>329</v>
      </c>
      <c r="I206" s="822" t="s">
        <v>1928</v>
      </c>
      <c r="J206" s="822" t="s">
        <v>1929</v>
      </c>
      <c r="K206" s="822" t="s">
        <v>1930</v>
      </c>
      <c r="L206" s="825">
        <v>59.36</v>
      </c>
      <c r="M206" s="825">
        <v>652.96</v>
      </c>
      <c r="N206" s="822">
        <v>11</v>
      </c>
      <c r="O206" s="826">
        <v>4</v>
      </c>
      <c r="P206" s="825">
        <v>652.96</v>
      </c>
      <c r="Q206" s="827">
        <v>1</v>
      </c>
      <c r="R206" s="822">
        <v>11</v>
      </c>
      <c r="S206" s="827">
        <v>1</v>
      </c>
      <c r="T206" s="826">
        <v>4</v>
      </c>
      <c r="U206" s="828">
        <v>1</v>
      </c>
    </row>
    <row r="207" spans="1:21" ht="14.45" customHeight="1" x14ac:dyDescent="0.2">
      <c r="A207" s="821">
        <v>18</v>
      </c>
      <c r="B207" s="822" t="s">
        <v>1515</v>
      </c>
      <c r="C207" s="822" t="s">
        <v>1520</v>
      </c>
      <c r="D207" s="823" t="s">
        <v>2638</v>
      </c>
      <c r="E207" s="824" t="s">
        <v>1544</v>
      </c>
      <c r="F207" s="822" t="s">
        <v>1516</v>
      </c>
      <c r="G207" s="822" t="s">
        <v>1927</v>
      </c>
      <c r="H207" s="822" t="s">
        <v>329</v>
      </c>
      <c r="I207" s="822" t="s">
        <v>1931</v>
      </c>
      <c r="J207" s="822" t="s">
        <v>1929</v>
      </c>
      <c r="K207" s="822" t="s">
        <v>1932</v>
      </c>
      <c r="L207" s="825">
        <v>91.78</v>
      </c>
      <c r="M207" s="825">
        <v>2202.7200000000003</v>
      </c>
      <c r="N207" s="822">
        <v>24</v>
      </c>
      <c r="O207" s="826">
        <v>6.5</v>
      </c>
      <c r="P207" s="825">
        <v>1468.48</v>
      </c>
      <c r="Q207" s="827">
        <v>0.66666666666666663</v>
      </c>
      <c r="R207" s="822">
        <v>16</v>
      </c>
      <c r="S207" s="827">
        <v>0.66666666666666663</v>
      </c>
      <c r="T207" s="826">
        <v>4.5</v>
      </c>
      <c r="U207" s="828">
        <v>0.69230769230769229</v>
      </c>
    </row>
    <row r="208" spans="1:21" ht="14.45" customHeight="1" x14ac:dyDescent="0.2">
      <c r="A208" s="821">
        <v>18</v>
      </c>
      <c r="B208" s="822" t="s">
        <v>1515</v>
      </c>
      <c r="C208" s="822" t="s">
        <v>1520</v>
      </c>
      <c r="D208" s="823" t="s">
        <v>2638</v>
      </c>
      <c r="E208" s="824" t="s">
        <v>1544</v>
      </c>
      <c r="F208" s="822" t="s">
        <v>1516</v>
      </c>
      <c r="G208" s="822" t="s">
        <v>1927</v>
      </c>
      <c r="H208" s="822" t="s">
        <v>329</v>
      </c>
      <c r="I208" s="822" t="s">
        <v>1933</v>
      </c>
      <c r="J208" s="822" t="s">
        <v>1929</v>
      </c>
      <c r="K208" s="822" t="s">
        <v>1934</v>
      </c>
      <c r="L208" s="825">
        <v>169</v>
      </c>
      <c r="M208" s="825">
        <v>507</v>
      </c>
      <c r="N208" s="822">
        <v>3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18</v>
      </c>
      <c r="B209" s="822" t="s">
        <v>1515</v>
      </c>
      <c r="C209" s="822" t="s">
        <v>1520</v>
      </c>
      <c r="D209" s="823" t="s">
        <v>2638</v>
      </c>
      <c r="E209" s="824" t="s">
        <v>1544</v>
      </c>
      <c r="F209" s="822" t="s">
        <v>1516</v>
      </c>
      <c r="G209" s="822" t="s">
        <v>1927</v>
      </c>
      <c r="H209" s="822" t="s">
        <v>329</v>
      </c>
      <c r="I209" s="822" t="s">
        <v>1935</v>
      </c>
      <c r="J209" s="822" t="s">
        <v>1936</v>
      </c>
      <c r="K209" s="822" t="s">
        <v>1937</v>
      </c>
      <c r="L209" s="825">
        <v>183.54</v>
      </c>
      <c r="M209" s="825">
        <v>917.69999999999993</v>
      </c>
      <c r="N209" s="822">
        <v>5</v>
      </c>
      <c r="O209" s="826">
        <v>1.5</v>
      </c>
      <c r="P209" s="825">
        <v>917.69999999999993</v>
      </c>
      <c r="Q209" s="827">
        <v>1</v>
      </c>
      <c r="R209" s="822">
        <v>5</v>
      </c>
      <c r="S209" s="827">
        <v>1</v>
      </c>
      <c r="T209" s="826">
        <v>1.5</v>
      </c>
      <c r="U209" s="828">
        <v>1</v>
      </c>
    </row>
    <row r="210" spans="1:21" ht="14.45" customHeight="1" x14ac:dyDescent="0.2">
      <c r="A210" s="821">
        <v>18</v>
      </c>
      <c r="B210" s="822" t="s">
        <v>1515</v>
      </c>
      <c r="C210" s="822" t="s">
        <v>1520</v>
      </c>
      <c r="D210" s="823" t="s">
        <v>2638</v>
      </c>
      <c r="E210" s="824" t="s">
        <v>1544</v>
      </c>
      <c r="F210" s="822" t="s">
        <v>1516</v>
      </c>
      <c r="G210" s="822" t="s">
        <v>1927</v>
      </c>
      <c r="H210" s="822" t="s">
        <v>625</v>
      </c>
      <c r="I210" s="822" t="s">
        <v>1938</v>
      </c>
      <c r="J210" s="822" t="s">
        <v>1939</v>
      </c>
      <c r="K210" s="822" t="s">
        <v>1937</v>
      </c>
      <c r="L210" s="825">
        <v>183.54</v>
      </c>
      <c r="M210" s="825">
        <v>6423.9</v>
      </c>
      <c r="N210" s="822">
        <v>35</v>
      </c>
      <c r="O210" s="826">
        <v>6</v>
      </c>
      <c r="P210" s="825">
        <v>2753.1</v>
      </c>
      <c r="Q210" s="827">
        <v>0.4285714285714286</v>
      </c>
      <c r="R210" s="822">
        <v>15</v>
      </c>
      <c r="S210" s="827">
        <v>0.42857142857142855</v>
      </c>
      <c r="T210" s="826">
        <v>3.5</v>
      </c>
      <c r="U210" s="828">
        <v>0.58333333333333337</v>
      </c>
    </row>
    <row r="211" spans="1:21" ht="14.45" customHeight="1" x14ac:dyDescent="0.2">
      <c r="A211" s="821">
        <v>18</v>
      </c>
      <c r="B211" s="822" t="s">
        <v>1515</v>
      </c>
      <c r="C211" s="822" t="s">
        <v>1520</v>
      </c>
      <c r="D211" s="823" t="s">
        <v>2638</v>
      </c>
      <c r="E211" s="824" t="s">
        <v>1544</v>
      </c>
      <c r="F211" s="822" t="s">
        <v>1516</v>
      </c>
      <c r="G211" s="822" t="s">
        <v>1927</v>
      </c>
      <c r="H211" s="822" t="s">
        <v>625</v>
      </c>
      <c r="I211" s="822" t="s">
        <v>1940</v>
      </c>
      <c r="J211" s="822" t="s">
        <v>1939</v>
      </c>
      <c r="K211" s="822" t="s">
        <v>1941</v>
      </c>
      <c r="L211" s="825">
        <v>507.02</v>
      </c>
      <c r="M211" s="825">
        <v>2535.1</v>
      </c>
      <c r="N211" s="822">
        <v>5</v>
      </c>
      <c r="O211" s="826">
        <v>1.5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18</v>
      </c>
      <c r="B212" s="822" t="s">
        <v>1515</v>
      </c>
      <c r="C212" s="822" t="s">
        <v>1520</v>
      </c>
      <c r="D212" s="823" t="s">
        <v>2638</v>
      </c>
      <c r="E212" s="824" t="s">
        <v>1544</v>
      </c>
      <c r="F212" s="822" t="s">
        <v>1516</v>
      </c>
      <c r="G212" s="822" t="s">
        <v>1927</v>
      </c>
      <c r="H212" s="822" t="s">
        <v>625</v>
      </c>
      <c r="I212" s="822" t="s">
        <v>1942</v>
      </c>
      <c r="J212" s="822" t="s">
        <v>1939</v>
      </c>
      <c r="K212" s="822" t="s">
        <v>1331</v>
      </c>
      <c r="L212" s="825">
        <v>338</v>
      </c>
      <c r="M212" s="825">
        <v>5408</v>
      </c>
      <c r="N212" s="822">
        <v>16</v>
      </c>
      <c r="O212" s="826">
        <v>5.5</v>
      </c>
      <c r="P212" s="825">
        <v>2028</v>
      </c>
      <c r="Q212" s="827">
        <v>0.375</v>
      </c>
      <c r="R212" s="822">
        <v>6</v>
      </c>
      <c r="S212" s="827">
        <v>0.375</v>
      </c>
      <c r="T212" s="826">
        <v>2</v>
      </c>
      <c r="U212" s="828">
        <v>0.36363636363636365</v>
      </c>
    </row>
    <row r="213" spans="1:21" ht="14.45" customHeight="1" x14ac:dyDescent="0.2">
      <c r="A213" s="821">
        <v>18</v>
      </c>
      <c r="B213" s="822" t="s">
        <v>1515</v>
      </c>
      <c r="C213" s="822" t="s">
        <v>1520</v>
      </c>
      <c r="D213" s="823" t="s">
        <v>2638</v>
      </c>
      <c r="E213" s="824" t="s">
        <v>1544</v>
      </c>
      <c r="F213" s="822" t="s">
        <v>1516</v>
      </c>
      <c r="G213" s="822" t="s">
        <v>1927</v>
      </c>
      <c r="H213" s="822" t="s">
        <v>329</v>
      </c>
      <c r="I213" s="822" t="s">
        <v>1943</v>
      </c>
      <c r="J213" s="822" t="s">
        <v>1939</v>
      </c>
      <c r="K213" s="822" t="s">
        <v>1944</v>
      </c>
      <c r="L213" s="825">
        <v>112.67</v>
      </c>
      <c r="M213" s="825">
        <v>225.34</v>
      </c>
      <c r="N213" s="822">
        <v>2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18</v>
      </c>
      <c r="B214" s="822" t="s">
        <v>1515</v>
      </c>
      <c r="C214" s="822" t="s">
        <v>1520</v>
      </c>
      <c r="D214" s="823" t="s">
        <v>2638</v>
      </c>
      <c r="E214" s="824" t="s">
        <v>1544</v>
      </c>
      <c r="F214" s="822" t="s">
        <v>1516</v>
      </c>
      <c r="G214" s="822" t="s">
        <v>1927</v>
      </c>
      <c r="H214" s="822" t="s">
        <v>329</v>
      </c>
      <c r="I214" s="822" t="s">
        <v>1945</v>
      </c>
      <c r="J214" s="822" t="s">
        <v>1946</v>
      </c>
      <c r="K214" s="822" t="s">
        <v>1947</v>
      </c>
      <c r="L214" s="825">
        <v>61.19</v>
      </c>
      <c r="M214" s="825">
        <v>305.95</v>
      </c>
      <c r="N214" s="822">
        <v>5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18</v>
      </c>
      <c r="B215" s="822" t="s">
        <v>1515</v>
      </c>
      <c r="C215" s="822" t="s">
        <v>1520</v>
      </c>
      <c r="D215" s="823" t="s">
        <v>2638</v>
      </c>
      <c r="E215" s="824" t="s">
        <v>1544</v>
      </c>
      <c r="F215" s="822" t="s">
        <v>1516</v>
      </c>
      <c r="G215" s="822" t="s">
        <v>1927</v>
      </c>
      <c r="H215" s="822" t="s">
        <v>329</v>
      </c>
      <c r="I215" s="822" t="s">
        <v>1948</v>
      </c>
      <c r="J215" s="822" t="s">
        <v>1936</v>
      </c>
      <c r="K215" s="822" t="s">
        <v>1944</v>
      </c>
      <c r="L215" s="825">
        <v>112.67</v>
      </c>
      <c r="M215" s="825">
        <v>338.01</v>
      </c>
      <c r="N215" s="822">
        <v>3</v>
      </c>
      <c r="O215" s="826">
        <v>2</v>
      </c>
      <c r="P215" s="825">
        <v>338.01</v>
      </c>
      <c r="Q215" s="827">
        <v>1</v>
      </c>
      <c r="R215" s="822">
        <v>3</v>
      </c>
      <c r="S215" s="827">
        <v>1</v>
      </c>
      <c r="T215" s="826">
        <v>2</v>
      </c>
      <c r="U215" s="828">
        <v>1</v>
      </c>
    </row>
    <row r="216" spans="1:21" ht="14.45" customHeight="1" x14ac:dyDescent="0.2">
      <c r="A216" s="821">
        <v>18</v>
      </c>
      <c r="B216" s="822" t="s">
        <v>1515</v>
      </c>
      <c r="C216" s="822" t="s">
        <v>1520</v>
      </c>
      <c r="D216" s="823" t="s">
        <v>2638</v>
      </c>
      <c r="E216" s="824" t="s">
        <v>1544</v>
      </c>
      <c r="F216" s="822" t="s">
        <v>1516</v>
      </c>
      <c r="G216" s="822" t="s">
        <v>1581</v>
      </c>
      <c r="H216" s="822" t="s">
        <v>329</v>
      </c>
      <c r="I216" s="822" t="s">
        <v>1949</v>
      </c>
      <c r="J216" s="822" t="s">
        <v>1345</v>
      </c>
      <c r="K216" s="822" t="s">
        <v>1950</v>
      </c>
      <c r="L216" s="825">
        <v>439.14</v>
      </c>
      <c r="M216" s="825">
        <v>439.14</v>
      </c>
      <c r="N216" s="822">
        <v>1</v>
      </c>
      <c r="O216" s="826">
        <v>0.5</v>
      </c>
      <c r="P216" s="825">
        <v>439.14</v>
      </c>
      <c r="Q216" s="827">
        <v>1</v>
      </c>
      <c r="R216" s="822">
        <v>1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18</v>
      </c>
      <c r="B217" s="822" t="s">
        <v>1515</v>
      </c>
      <c r="C217" s="822" t="s">
        <v>1520</v>
      </c>
      <c r="D217" s="823" t="s">
        <v>2638</v>
      </c>
      <c r="E217" s="824" t="s">
        <v>1544</v>
      </c>
      <c r="F217" s="822" t="s">
        <v>1516</v>
      </c>
      <c r="G217" s="822" t="s">
        <v>1581</v>
      </c>
      <c r="H217" s="822" t="s">
        <v>329</v>
      </c>
      <c r="I217" s="822" t="s">
        <v>1951</v>
      </c>
      <c r="J217" s="822" t="s">
        <v>1952</v>
      </c>
      <c r="K217" s="822" t="s">
        <v>1346</v>
      </c>
      <c r="L217" s="825">
        <v>123.2</v>
      </c>
      <c r="M217" s="825">
        <v>369.6</v>
      </c>
      <c r="N217" s="822">
        <v>3</v>
      </c>
      <c r="O217" s="826">
        <v>1</v>
      </c>
      <c r="P217" s="825">
        <v>369.6</v>
      </c>
      <c r="Q217" s="827">
        <v>1</v>
      </c>
      <c r="R217" s="822">
        <v>3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18</v>
      </c>
      <c r="B218" s="822" t="s">
        <v>1515</v>
      </c>
      <c r="C218" s="822" t="s">
        <v>1520</v>
      </c>
      <c r="D218" s="823" t="s">
        <v>2638</v>
      </c>
      <c r="E218" s="824" t="s">
        <v>1544</v>
      </c>
      <c r="F218" s="822" t="s">
        <v>1516</v>
      </c>
      <c r="G218" s="822" t="s">
        <v>1581</v>
      </c>
      <c r="H218" s="822" t="s">
        <v>625</v>
      </c>
      <c r="I218" s="822" t="s">
        <v>1344</v>
      </c>
      <c r="J218" s="822" t="s">
        <v>1345</v>
      </c>
      <c r="K218" s="822" t="s">
        <v>1346</v>
      </c>
      <c r="L218" s="825">
        <v>122.96</v>
      </c>
      <c r="M218" s="825">
        <v>21395.040000000001</v>
      </c>
      <c r="N218" s="822">
        <v>174</v>
      </c>
      <c r="O218" s="826">
        <v>47.5</v>
      </c>
      <c r="P218" s="825">
        <v>8730.1600000000017</v>
      </c>
      <c r="Q218" s="827">
        <v>0.40804597701149431</v>
      </c>
      <c r="R218" s="822">
        <v>71</v>
      </c>
      <c r="S218" s="827">
        <v>0.40804597701149425</v>
      </c>
      <c r="T218" s="826">
        <v>18</v>
      </c>
      <c r="U218" s="828">
        <v>0.37894736842105264</v>
      </c>
    </row>
    <row r="219" spans="1:21" ht="14.45" customHeight="1" x14ac:dyDescent="0.2">
      <c r="A219" s="821">
        <v>18</v>
      </c>
      <c r="B219" s="822" t="s">
        <v>1515</v>
      </c>
      <c r="C219" s="822" t="s">
        <v>1520</v>
      </c>
      <c r="D219" s="823" t="s">
        <v>2638</v>
      </c>
      <c r="E219" s="824" t="s">
        <v>1544</v>
      </c>
      <c r="F219" s="822" t="s">
        <v>1516</v>
      </c>
      <c r="G219" s="822" t="s">
        <v>1581</v>
      </c>
      <c r="H219" s="822" t="s">
        <v>625</v>
      </c>
      <c r="I219" s="822" t="s">
        <v>1347</v>
      </c>
      <c r="J219" s="822" t="s">
        <v>1345</v>
      </c>
      <c r="K219" s="822" t="s">
        <v>1348</v>
      </c>
      <c r="L219" s="825">
        <v>245.91</v>
      </c>
      <c r="M219" s="825">
        <v>54837.929999999978</v>
      </c>
      <c r="N219" s="822">
        <v>223</v>
      </c>
      <c r="O219" s="826">
        <v>52</v>
      </c>
      <c r="P219" s="825">
        <v>26558.279999999992</v>
      </c>
      <c r="Q219" s="827">
        <v>0.48430493273542602</v>
      </c>
      <c r="R219" s="822">
        <v>108</v>
      </c>
      <c r="S219" s="827">
        <v>0.48430493273542602</v>
      </c>
      <c r="T219" s="826">
        <v>23.5</v>
      </c>
      <c r="U219" s="828">
        <v>0.45192307692307693</v>
      </c>
    </row>
    <row r="220" spans="1:21" ht="14.45" customHeight="1" x14ac:dyDescent="0.2">
      <c r="A220" s="821">
        <v>18</v>
      </c>
      <c r="B220" s="822" t="s">
        <v>1515</v>
      </c>
      <c r="C220" s="822" t="s">
        <v>1520</v>
      </c>
      <c r="D220" s="823" t="s">
        <v>2638</v>
      </c>
      <c r="E220" s="824" t="s">
        <v>1544</v>
      </c>
      <c r="F220" s="822" t="s">
        <v>1516</v>
      </c>
      <c r="G220" s="822" t="s">
        <v>1581</v>
      </c>
      <c r="H220" s="822" t="s">
        <v>625</v>
      </c>
      <c r="I220" s="822" t="s">
        <v>1953</v>
      </c>
      <c r="J220" s="822" t="s">
        <v>1954</v>
      </c>
      <c r="K220" s="822" t="s">
        <v>1584</v>
      </c>
      <c r="L220" s="825">
        <v>264</v>
      </c>
      <c r="M220" s="825">
        <v>1584</v>
      </c>
      <c r="N220" s="822">
        <v>6</v>
      </c>
      <c r="O220" s="826">
        <v>1.5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18</v>
      </c>
      <c r="B221" s="822" t="s">
        <v>1515</v>
      </c>
      <c r="C221" s="822" t="s">
        <v>1520</v>
      </c>
      <c r="D221" s="823" t="s">
        <v>2638</v>
      </c>
      <c r="E221" s="824" t="s">
        <v>1544</v>
      </c>
      <c r="F221" s="822" t="s">
        <v>1516</v>
      </c>
      <c r="G221" s="822" t="s">
        <v>1581</v>
      </c>
      <c r="H221" s="822" t="s">
        <v>625</v>
      </c>
      <c r="I221" s="822" t="s">
        <v>1955</v>
      </c>
      <c r="J221" s="822" t="s">
        <v>1954</v>
      </c>
      <c r="K221" s="822" t="s">
        <v>1744</v>
      </c>
      <c r="L221" s="825">
        <v>132</v>
      </c>
      <c r="M221" s="825">
        <v>396</v>
      </c>
      <c r="N221" s="822">
        <v>3</v>
      </c>
      <c r="O221" s="826">
        <v>0.5</v>
      </c>
      <c r="P221" s="825">
        <v>396</v>
      </c>
      <c r="Q221" s="827">
        <v>1</v>
      </c>
      <c r="R221" s="822">
        <v>3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18</v>
      </c>
      <c r="B222" s="822" t="s">
        <v>1515</v>
      </c>
      <c r="C222" s="822" t="s">
        <v>1520</v>
      </c>
      <c r="D222" s="823" t="s">
        <v>2638</v>
      </c>
      <c r="E222" s="824" t="s">
        <v>1544</v>
      </c>
      <c r="F222" s="822" t="s">
        <v>1516</v>
      </c>
      <c r="G222" s="822" t="s">
        <v>1581</v>
      </c>
      <c r="H222" s="822" t="s">
        <v>329</v>
      </c>
      <c r="I222" s="822" t="s">
        <v>1956</v>
      </c>
      <c r="J222" s="822" t="s">
        <v>1957</v>
      </c>
      <c r="K222" s="822" t="s">
        <v>1348</v>
      </c>
      <c r="L222" s="825">
        <v>246.38</v>
      </c>
      <c r="M222" s="825">
        <v>985.52</v>
      </c>
      <c r="N222" s="822">
        <v>4</v>
      </c>
      <c r="O222" s="826">
        <v>0.5</v>
      </c>
      <c r="P222" s="825">
        <v>985.52</v>
      </c>
      <c r="Q222" s="827">
        <v>1</v>
      </c>
      <c r="R222" s="822">
        <v>4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18</v>
      </c>
      <c r="B223" s="822" t="s">
        <v>1515</v>
      </c>
      <c r="C223" s="822" t="s">
        <v>1520</v>
      </c>
      <c r="D223" s="823" t="s">
        <v>2638</v>
      </c>
      <c r="E223" s="824" t="s">
        <v>1544</v>
      </c>
      <c r="F223" s="822" t="s">
        <v>1516</v>
      </c>
      <c r="G223" s="822" t="s">
        <v>1581</v>
      </c>
      <c r="H223" s="822" t="s">
        <v>329</v>
      </c>
      <c r="I223" s="822" t="s">
        <v>1958</v>
      </c>
      <c r="J223" s="822" t="s">
        <v>1583</v>
      </c>
      <c r="K223" s="822" t="s">
        <v>1744</v>
      </c>
      <c r="L223" s="825">
        <v>132</v>
      </c>
      <c r="M223" s="825">
        <v>396</v>
      </c>
      <c r="N223" s="822">
        <v>3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18</v>
      </c>
      <c r="B224" s="822" t="s">
        <v>1515</v>
      </c>
      <c r="C224" s="822" t="s">
        <v>1520</v>
      </c>
      <c r="D224" s="823" t="s">
        <v>2638</v>
      </c>
      <c r="E224" s="824" t="s">
        <v>1544</v>
      </c>
      <c r="F224" s="822" t="s">
        <v>1516</v>
      </c>
      <c r="G224" s="822" t="s">
        <v>1959</v>
      </c>
      <c r="H224" s="822" t="s">
        <v>625</v>
      </c>
      <c r="I224" s="822" t="s">
        <v>1960</v>
      </c>
      <c r="J224" s="822" t="s">
        <v>1397</v>
      </c>
      <c r="K224" s="822" t="s">
        <v>1618</v>
      </c>
      <c r="L224" s="825">
        <v>144.91999999999999</v>
      </c>
      <c r="M224" s="825">
        <v>579.67999999999995</v>
      </c>
      <c r="N224" s="822">
        <v>4</v>
      </c>
      <c r="O224" s="826">
        <v>1</v>
      </c>
      <c r="P224" s="825">
        <v>289.83999999999997</v>
      </c>
      <c r="Q224" s="827">
        <v>0.5</v>
      </c>
      <c r="R224" s="822">
        <v>2</v>
      </c>
      <c r="S224" s="827">
        <v>0.5</v>
      </c>
      <c r="T224" s="826">
        <v>0.5</v>
      </c>
      <c r="U224" s="828">
        <v>0.5</v>
      </c>
    </row>
    <row r="225" spans="1:21" ht="14.45" customHeight="1" x14ac:dyDescent="0.2">
      <c r="A225" s="821">
        <v>18</v>
      </c>
      <c r="B225" s="822" t="s">
        <v>1515</v>
      </c>
      <c r="C225" s="822" t="s">
        <v>1520</v>
      </c>
      <c r="D225" s="823" t="s">
        <v>2638</v>
      </c>
      <c r="E225" s="824" t="s">
        <v>1544</v>
      </c>
      <c r="F225" s="822" t="s">
        <v>1516</v>
      </c>
      <c r="G225" s="822" t="s">
        <v>1959</v>
      </c>
      <c r="H225" s="822" t="s">
        <v>329</v>
      </c>
      <c r="I225" s="822" t="s">
        <v>1961</v>
      </c>
      <c r="J225" s="822" t="s">
        <v>1962</v>
      </c>
      <c r="K225" s="822" t="s">
        <v>1963</v>
      </c>
      <c r="L225" s="825">
        <v>72.45</v>
      </c>
      <c r="M225" s="825">
        <v>289.8</v>
      </c>
      <c r="N225" s="822">
        <v>4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18</v>
      </c>
      <c r="B226" s="822" t="s">
        <v>1515</v>
      </c>
      <c r="C226" s="822" t="s">
        <v>1520</v>
      </c>
      <c r="D226" s="823" t="s">
        <v>2638</v>
      </c>
      <c r="E226" s="824" t="s">
        <v>1544</v>
      </c>
      <c r="F226" s="822" t="s">
        <v>1516</v>
      </c>
      <c r="G226" s="822" t="s">
        <v>1964</v>
      </c>
      <c r="H226" s="822" t="s">
        <v>329</v>
      </c>
      <c r="I226" s="822" t="s">
        <v>1965</v>
      </c>
      <c r="J226" s="822" t="s">
        <v>1017</v>
      </c>
      <c r="K226" s="822" t="s">
        <v>1966</v>
      </c>
      <c r="L226" s="825">
        <v>132</v>
      </c>
      <c r="M226" s="825">
        <v>1188</v>
      </c>
      <c r="N226" s="822">
        <v>9</v>
      </c>
      <c r="O226" s="826">
        <v>3.5</v>
      </c>
      <c r="P226" s="825">
        <v>264</v>
      </c>
      <c r="Q226" s="827">
        <v>0.22222222222222221</v>
      </c>
      <c r="R226" s="822">
        <v>2</v>
      </c>
      <c r="S226" s="827">
        <v>0.22222222222222221</v>
      </c>
      <c r="T226" s="826">
        <v>1</v>
      </c>
      <c r="U226" s="828">
        <v>0.2857142857142857</v>
      </c>
    </row>
    <row r="227" spans="1:21" ht="14.45" customHeight="1" x14ac:dyDescent="0.2">
      <c r="A227" s="821">
        <v>18</v>
      </c>
      <c r="B227" s="822" t="s">
        <v>1515</v>
      </c>
      <c r="C227" s="822" t="s">
        <v>1520</v>
      </c>
      <c r="D227" s="823" t="s">
        <v>2638</v>
      </c>
      <c r="E227" s="824" t="s">
        <v>1544</v>
      </c>
      <c r="F227" s="822" t="s">
        <v>1516</v>
      </c>
      <c r="G227" s="822" t="s">
        <v>1967</v>
      </c>
      <c r="H227" s="822" t="s">
        <v>329</v>
      </c>
      <c r="I227" s="822" t="s">
        <v>1968</v>
      </c>
      <c r="J227" s="822" t="s">
        <v>807</v>
      </c>
      <c r="K227" s="822" t="s">
        <v>1969</v>
      </c>
      <c r="L227" s="825">
        <v>137.88</v>
      </c>
      <c r="M227" s="825">
        <v>8134.9199999999992</v>
      </c>
      <c r="N227" s="822">
        <v>59</v>
      </c>
      <c r="O227" s="826">
        <v>10.5</v>
      </c>
      <c r="P227" s="825">
        <v>4136.3999999999996</v>
      </c>
      <c r="Q227" s="827">
        <v>0.50847457627118642</v>
      </c>
      <c r="R227" s="822">
        <v>30</v>
      </c>
      <c r="S227" s="827">
        <v>0.50847457627118642</v>
      </c>
      <c r="T227" s="826">
        <v>4.5</v>
      </c>
      <c r="U227" s="828">
        <v>0.42857142857142855</v>
      </c>
    </row>
    <row r="228" spans="1:21" ht="14.45" customHeight="1" x14ac:dyDescent="0.2">
      <c r="A228" s="821">
        <v>18</v>
      </c>
      <c r="B228" s="822" t="s">
        <v>1515</v>
      </c>
      <c r="C228" s="822" t="s">
        <v>1520</v>
      </c>
      <c r="D228" s="823" t="s">
        <v>2638</v>
      </c>
      <c r="E228" s="824" t="s">
        <v>1544</v>
      </c>
      <c r="F228" s="822" t="s">
        <v>1516</v>
      </c>
      <c r="G228" s="822" t="s">
        <v>1970</v>
      </c>
      <c r="H228" s="822" t="s">
        <v>329</v>
      </c>
      <c r="I228" s="822" t="s">
        <v>1971</v>
      </c>
      <c r="J228" s="822" t="s">
        <v>1972</v>
      </c>
      <c r="K228" s="822" t="s">
        <v>1973</v>
      </c>
      <c r="L228" s="825">
        <v>77.13</v>
      </c>
      <c r="M228" s="825">
        <v>154.26</v>
      </c>
      <c r="N228" s="822">
        <v>2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18</v>
      </c>
      <c r="B229" s="822" t="s">
        <v>1515</v>
      </c>
      <c r="C229" s="822" t="s">
        <v>1520</v>
      </c>
      <c r="D229" s="823" t="s">
        <v>2638</v>
      </c>
      <c r="E229" s="824" t="s">
        <v>1544</v>
      </c>
      <c r="F229" s="822" t="s">
        <v>1516</v>
      </c>
      <c r="G229" s="822" t="s">
        <v>1974</v>
      </c>
      <c r="H229" s="822" t="s">
        <v>329</v>
      </c>
      <c r="I229" s="822" t="s">
        <v>1975</v>
      </c>
      <c r="J229" s="822" t="s">
        <v>1976</v>
      </c>
      <c r="K229" s="822" t="s">
        <v>1977</v>
      </c>
      <c r="L229" s="825">
        <v>264</v>
      </c>
      <c r="M229" s="825">
        <v>14784</v>
      </c>
      <c r="N229" s="822">
        <v>56</v>
      </c>
      <c r="O229" s="826">
        <v>19</v>
      </c>
      <c r="P229" s="825">
        <v>4752</v>
      </c>
      <c r="Q229" s="827">
        <v>0.32142857142857145</v>
      </c>
      <c r="R229" s="822">
        <v>18</v>
      </c>
      <c r="S229" s="827">
        <v>0.32142857142857145</v>
      </c>
      <c r="T229" s="826">
        <v>6.5</v>
      </c>
      <c r="U229" s="828">
        <v>0.34210526315789475</v>
      </c>
    </row>
    <row r="230" spans="1:21" ht="14.45" customHeight="1" x14ac:dyDescent="0.2">
      <c r="A230" s="821">
        <v>18</v>
      </c>
      <c r="B230" s="822" t="s">
        <v>1515</v>
      </c>
      <c r="C230" s="822" t="s">
        <v>1520</v>
      </c>
      <c r="D230" s="823" t="s">
        <v>2638</v>
      </c>
      <c r="E230" s="824" t="s">
        <v>1544</v>
      </c>
      <c r="F230" s="822" t="s">
        <v>1516</v>
      </c>
      <c r="G230" s="822" t="s">
        <v>1974</v>
      </c>
      <c r="H230" s="822" t="s">
        <v>329</v>
      </c>
      <c r="I230" s="822" t="s">
        <v>1978</v>
      </c>
      <c r="J230" s="822" t="s">
        <v>1976</v>
      </c>
      <c r="K230" s="822" t="s">
        <v>1979</v>
      </c>
      <c r="L230" s="825">
        <v>65.989999999999995</v>
      </c>
      <c r="M230" s="825">
        <v>1055.8399999999999</v>
      </c>
      <c r="N230" s="822">
        <v>16</v>
      </c>
      <c r="O230" s="826">
        <v>6</v>
      </c>
      <c r="P230" s="825">
        <v>395.94</v>
      </c>
      <c r="Q230" s="827">
        <v>0.375</v>
      </c>
      <c r="R230" s="822">
        <v>6</v>
      </c>
      <c r="S230" s="827">
        <v>0.375</v>
      </c>
      <c r="T230" s="826">
        <v>3</v>
      </c>
      <c r="U230" s="828">
        <v>0.5</v>
      </c>
    </row>
    <row r="231" spans="1:21" ht="14.45" customHeight="1" x14ac:dyDescent="0.2">
      <c r="A231" s="821">
        <v>18</v>
      </c>
      <c r="B231" s="822" t="s">
        <v>1515</v>
      </c>
      <c r="C231" s="822" t="s">
        <v>1520</v>
      </c>
      <c r="D231" s="823" t="s">
        <v>2638</v>
      </c>
      <c r="E231" s="824" t="s">
        <v>1544</v>
      </c>
      <c r="F231" s="822" t="s">
        <v>1516</v>
      </c>
      <c r="G231" s="822" t="s">
        <v>1974</v>
      </c>
      <c r="H231" s="822" t="s">
        <v>329</v>
      </c>
      <c r="I231" s="822" t="s">
        <v>1980</v>
      </c>
      <c r="J231" s="822" t="s">
        <v>1981</v>
      </c>
      <c r="K231" s="822" t="s">
        <v>1982</v>
      </c>
      <c r="L231" s="825">
        <v>61.59</v>
      </c>
      <c r="M231" s="825">
        <v>184.77</v>
      </c>
      <c r="N231" s="822">
        <v>3</v>
      </c>
      <c r="O231" s="826">
        <v>0.5</v>
      </c>
      <c r="P231" s="825">
        <v>184.77</v>
      </c>
      <c r="Q231" s="827">
        <v>1</v>
      </c>
      <c r="R231" s="822">
        <v>3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18</v>
      </c>
      <c r="B232" s="822" t="s">
        <v>1515</v>
      </c>
      <c r="C232" s="822" t="s">
        <v>1520</v>
      </c>
      <c r="D232" s="823" t="s">
        <v>2638</v>
      </c>
      <c r="E232" s="824" t="s">
        <v>1544</v>
      </c>
      <c r="F232" s="822" t="s">
        <v>1516</v>
      </c>
      <c r="G232" s="822" t="s">
        <v>1587</v>
      </c>
      <c r="H232" s="822" t="s">
        <v>329</v>
      </c>
      <c r="I232" s="822" t="s">
        <v>1983</v>
      </c>
      <c r="J232" s="822" t="s">
        <v>1984</v>
      </c>
      <c r="K232" s="822" t="s">
        <v>1985</v>
      </c>
      <c r="L232" s="825">
        <v>107.38</v>
      </c>
      <c r="M232" s="825">
        <v>322.14</v>
      </c>
      <c r="N232" s="822">
        <v>3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18</v>
      </c>
      <c r="B233" s="822" t="s">
        <v>1515</v>
      </c>
      <c r="C233" s="822" t="s">
        <v>1520</v>
      </c>
      <c r="D233" s="823" t="s">
        <v>2638</v>
      </c>
      <c r="E233" s="824" t="s">
        <v>1544</v>
      </c>
      <c r="F233" s="822" t="s">
        <v>1516</v>
      </c>
      <c r="G233" s="822" t="s">
        <v>1587</v>
      </c>
      <c r="H233" s="822" t="s">
        <v>329</v>
      </c>
      <c r="I233" s="822" t="s">
        <v>1986</v>
      </c>
      <c r="J233" s="822" t="s">
        <v>1987</v>
      </c>
      <c r="K233" s="822" t="s">
        <v>1988</v>
      </c>
      <c r="L233" s="825">
        <v>150.32</v>
      </c>
      <c r="M233" s="825">
        <v>2856.08</v>
      </c>
      <c r="N233" s="822">
        <v>19</v>
      </c>
      <c r="O233" s="826">
        <v>5</v>
      </c>
      <c r="P233" s="825">
        <v>1803.84</v>
      </c>
      <c r="Q233" s="827">
        <v>0.63157894736842102</v>
      </c>
      <c r="R233" s="822">
        <v>12</v>
      </c>
      <c r="S233" s="827">
        <v>0.63157894736842102</v>
      </c>
      <c r="T233" s="826">
        <v>3</v>
      </c>
      <c r="U233" s="828">
        <v>0.6</v>
      </c>
    </row>
    <row r="234" spans="1:21" ht="14.45" customHeight="1" x14ac:dyDescent="0.2">
      <c r="A234" s="821">
        <v>18</v>
      </c>
      <c r="B234" s="822" t="s">
        <v>1515</v>
      </c>
      <c r="C234" s="822" t="s">
        <v>1520</v>
      </c>
      <c r="D234" s="823" t="s">
        <v>2638</v>
      </c>
      <c r="E234" s="824" t="s">
        <v>1544</v>
      </c>
      <c r="F234" s="822" t="s">
        <v>1516</v>
      </c>
      <c r="G234" s="822" t="s">
        <v>1587</v>
      </c>
      <c r="H234" s="822" t="s">
        <v>625</v>
      </c>
      <c r="I234" s="822" t="s">
        <v>1989</v>
      </c>
      <c r="J234" s="822" t="s">
        <v>1413</v>
      </c>
      <c r="K234" s="822" t="s">
        <v>967</v>
      </c>
      <c r="L234" s="825">
        <v>80.53</v>
      </c>
      <c r="M234" s="825">
        <v>1932.72</v>
      </c>
      <c r="N234" s="822">
        <v>24</v>
      </c>
      <c r="O234" s="826">
        <v>7.5</v>
      </c>
      <c r="P234" s="825">
        <v>563.71</v>
      </c>
      <c r="Q234" s="827">
        <v>0.29166666666666669</v>
      </c>
      <c r="R234" s="822">
        <v>7</v>
      </c>
      <c r="S234" s="827">
        <v>0.29166666666666669</v>
      </c>
      <c r="T234" s="826">
        <v>2</v>
      </c>
      <c r="U234" s="828">
        <v>0.26666666666666666</v>
      </c>
    </row>
    <row r="235" spans="1:21" ht="14.45" customHeight="1" x14ac:dyDescent="0.2">
      <c r="A235" s="821">
        <v>18</v>
      </c>
      <c r="B235" s="822" t="s">
        <v>1515</v>
      </c>
      <c r="C235" s="822" t="s">
        <v>1520</v>
      </c>
      <c r="D235" s="823" t="s">
        <v>2638</v>
      </c>
      <c r="E235" s="824" t="s">
        <v>1544</v>
      </c>
      <c r="F235" s="822" t="s">
        <v>1516</v>
      </c>
      <c r="G235" s="822" t="s">
        <v>1587</v>
      </c>
      <c r="H235" s="822" t="s">
        <v>329</v>
      </c>
      <c r="I235" s="822" t="s">
        <v>1990</v>
      </c>
      <c r="J235" s="822" t="s">
        <v>1987</v>
      </c>
      <c r="K235" s="822" t="s">
        <v>1991</v>
      </c>
      <c r="L235" s="825">
        <v>75.16</v>
      </c>
      <c r="M235" s="825">
        <v>450.96</v>
      </c>
      <c r="N235" s="822">
        <v>6</v>
      </c>
      <c r="O235" s="826">
        <v>2</v>
      </c>
      <c r="P235" s="825">
        <v>225.48</v>
      </c>
      <c r="Q235" s="827">
        <v>0.5</v>
      </c>
      <c r="R235" s="822">
        <v>3</v>
      </c>
      <c r="S235" s="827">
        <v>0.5</v>
      </c>
      <c r="T235" s="826">
        <v>1</v>
      </c>
      <c r="U235" s="828">
        <v>0.5</v>
      </c>
    </row>
    <row r="236" spans="1:21" ht="14.45" customHeight="1" x14ac:dyDescent="0.2">
      <c r="A236" s="821">
        <v>18</v>
      </c>
      <c r="B236" s="822" t="s">
        <v>1515</v>
      </c>
      <c r="C236" s="822" t="s">
        <v>1520</v>
      </c>
      <c r="D236" s="823" t="s">
        <v>2638</v>
      </c>
      <c r="E236" s="824" t="s">
        <v>1544</v>
      </c>
      <c r="F236" s="822" t="s">
        <v>1516</v>
      </c>
      <c r="G236" s="822" t="s">
        <v>1587</v>
      </c>
      <c r="H236" s="822" t="s">
        <v>329</v>
      </c>
      <c r="I236" s="822" t="s">
        <v>1992</v>
      </c>
      <c r="J236" s="822" t="s">
        <v>1413</v>
      </c>
      <c r="K236" s="822" t="s">
        <v>965</v>
      </c>
      <c r="L236" s="825">
        <v>161.06</v>
      </c>
      <c r="M236" s="825">
        <v>483.18</v>
      </c>
      <c r="N236" s="822">
        <v>3</v>
      </c>
      <c r="O236" s="826">
        <v>0.5</v>
      </c>
      <c r="P236" s="825">
        <v>483.18</v>
      </c>
      <c r="Q236" s="827">
        <v>1</v>
      </c>
      <c r="R236" s="822">
        <v>3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18</v>
      </c>
      <c r="B237" s="822" t="s">
        <v>1515</v>
      </c>
      <c r="C237" s="822" t="s">
        <v>1520</v>
      </c>
      <c r="D237" s="823" t="s">
        <v>2638</v>
      </c>
      <c r="E237" s="824" t="s">
        <v>1544</v>
      </c>
      <c r="F237" s="822" t="s">
        <v>1516</v>
      </c>
      <c r="G237" s="822" t="s">
        <v>1587</v>
      </c>
      <c r="H237" s="822" t="s">
        <v>329</v>
      </c>
      <c r="I237" s="822" t="s">
        <v>1993</v>
      </c>
      <c r="J237" s="822" t="s">
        <v>1994</v>
      </c>
      <c r="K237" s="822" t="s">
        <v>1995</v>
      </c>
      <c r="L237" s="825">
        <v>75.16</v>
      </c>
      <c r="M237" s="825">
        <v>826.76</v>
      </c>
      <c r="N237" s="822">
        <v>11</v>
      </c>
      <c r="O237" s="826">
        <v>3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18</v>
      </c>
      <c r="B238" s="822" t="s">
        <v>1515</v>
      </c>
      <c r="C238" s="822" t="s">
        <v>1520</v>
      </c>
      <c r="D238" s="823" t="s">
        <v>2638</v>
      </c>
      <c r="E238" s="824" t="s">
        <v>1544</v>
      </c>
      <c r="F238" s="822" t="s">
        <v>1516</v>
      </c>
      <c r="G238" s="822" t="s">
        <v>1587</v>
      </c>
      <c r="H238" s="822" t="s">
        <v>625</v>
      </c>
      <c r="I238" s="822" t="s">
        <v>1412</v>
      </c>
      <c r="J238" s="822" t="s">
        <v>1413</v>
      </c>
      <c r="K238" s="822" t="s">
        <v>965</v>
      </c>
      <c r="L238" s="825">
        <v>161.06</v>
      </c>
      <c r="M238" s="825">
        <v>2254.84</v>
      </c>
      <c r="N238" s="822">
        <v>14</v>
      </c>
      <c r="O238" s="826">
        <v>4.5</v>
      </c>
      <c r="P238" s="825">
        <v>805.3</v>
      </c>
      <c r="Q238" s="827">
        <v>0.3571428571428571</v>
      </c>
      <c r="R238" s="822">
        <v>5</v>
      </c>
      <c r="S238" s="827">
        <v>0.35714285714285715</v>
      </c>
      <c r="T238" s="826">
        <v>1.5</v>
      </c>
      <c r="U238" s="828">
        <v>0.33333333333333331</v>
      </c>
    </row>
    <row r="239" spans="1:21" ht="14.45" customHeight="1" x14ac:dyDescent="0.2">
      <c r="A239" s="821">
        <v>18</v>
      </c>
      <c r="B239" s="822" t="s">
        <v>1515</v>
      </c>
      <c r="C239" s="822" t="s">
        <v>1520</v>
      </c>
      <c r="D239" s="823" t="s">
        <v>2638</v>
      </c>
      <c r="E239" s="824" t="s">
        <v>1544</v>
      </c>
      <c r="F239" s="822" t="s">
        <v>1516</v>
      </c>
      <c r="G239" s="822" t="s">
        <v>1587</v>
      </c>
      <c r="H239" s="822" t="s">
        <v>625</v>
      </c>
      <c r="I239" s="822" t="s">
        <v>1996</v>
      </c>
      <c r="J239" s="822" t="s">
        <v>1413</v>
      </c>
      <c r="K239" s="822" t="s">
        <v>1997</v>
      </c>
      <c r="L239" s="825">
        <v>533.42999999999995</v>
      </c>
      <c r="M239" s="825">
        <v>5867.73</v>
      </c>
      <c r="N239" s="822">
        <v>11</v>
      </c>
      <c r="O239" s="826">
        <v>8</v>
      </c>
      <c r="P239" s="825">
        <v>1600.29</v>
      </c>
      <c r="Q239" s="827">
        <v>0.27272727272727276</v>
      </c>
      <c r="R239" s="822">
        <v>3</v>
      </c>
      <c r="S239" s="827">
        <v>0.27272727272727271</v>
      </c>
      <c r="T239" s="826">
        <v>2.5</v>
      </c>
      <c r="U239" s="828">
        <v>0.3125</v>
      </c>
    </row>
    <row r="240" spans="1:21" ht="14.45" customHeight="1" x14ac:dyDescent="0.2">
      <c r="A240" s="821">
        <v>18</v>
      </c>
      <c r="B240" s="822" t="s">
        <v>1515</v>
      </c>
      <c r="C240" s="822" t="s">
        <v>1520</v>
      </c>
      <c r="D240" s="823" t="s">
        <v>2638</v>
      </c>
      <c r="E240" s="824" t="s">
        <v>1544</v>
      </c>
      <c r="F240" s="822" t="s">
        <v>1516</v>
      </c>
      <c r="G240" s="822" t="s">
        <v>1587</v>
      </c>
      <c r="H240" s="822" t="s">
        <v>329</v>
      </c>
      <c r="I240" s="822" t="s">
        <v>1998</v>
      </c>
      <c r="J240" s="822" t="s">
        <v>989</v>
      </c>
      <c r="K240" s="822" t="s">
        <v>1999</v>
      </c>
      <c r="L240" s="825">
        <v>80.53</v>
      </c>
      <c r="M240" s="825">
        <v>1127.42</v>
      </c>
      <c r="N240" s="822">
        <v>14</v>
      </c>
      <c r="O240" s="826">
        <v>4</v>
      </c>
      <c r="P240" s="825">
        <v>644.24</v>
      </c>
      <c r="Q240" s="827">
        <v>0.5714285714285714</v>
      </c>
      <c r="R240" s="822">
        <v>8</v>
      </c>
      <c r="S240" s="827">
        <v>0.5714285714285714</v>
      </c>
      <c r="T240" s="826">
        <v>2</v>
      </c>
      <c r="U240" s="828">
        <v>0.5</v>
      </c>
    </row>
    <row r="241" spans="1:21" ht="14.45" customHeight="1" x14ac:dyDescent="0.2">
      <c r="A241" s="821">
        <v>18</v>
      </c>
      <c r="B241" s="822" t="s">
        <v>1515</v>
      </c>
      <c r="C241" s="822" t="s">
        <v>1520</v>
      </c>
      <c r="D241" s="823" t="s">
        <v>2638</v>
      </c>
      <c r="E241" s="824" t="s">
        <v>1544</v>
      </c>
      <c r="F241" s="822" t="s">
        <v>1516</v>
      </c>
      <c r="G241" s="822" t="s">
        <v>1587</v>
      </c>
      <c r="H241" s="822" t="s">
        <v>329</v>
      </c>
      <c r="I241" s="822" t="s">
        <v>2000</v>
      </c>
      <c r="J241" s="822" t="s">
        <v>989</v>
      </c>
      <c r="K241" s="822" t="s">
        <v>2001</v>
      </c>
      <c r="L241" s="825">
        <v>161.06</v>
      </c>
      <c r="M241" s="825">
        <v>322.12</v>
      </c>
      <c r="N241" s="822">
        <v>2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18</v>
      </c>
      <c r="B242" s="822" t="s">
        <v>1515</v>
      </c>
      <c r="C242" s="822" t="s">
        <v>1520</v>
      </c>
      <c r="D242" s="823" t="s">
        <v>2638</v>
      </c>
      <c r="E242" s="824" t="s">
        <v>1544</v>
      </c>
      <c r="F242" s="822" t="s">
        <v>1516</v>
      </c>
      <c r="G242" s="822" t="s">
        <v>1587</v>
      </c>
      <c r="H242" s="822" t="s">
        <v>625</v>
      </c>
      <c r="I242" s="822" t="s">
        <v>1504</v>
      </c>
      <c r="J242" s="822" t="s">
        <v>1413</v>
      </c>
      <c r="K242" s="822" t="s">
        <v>1159</v>
      </c>
      <c r="L242" s="825">
        <v>400.17</v>
      </c>
      <c r="M242" s="825">
        <v>1200.51</v>
      </c>
      <c r="N242" s="822">
        <v>3</v>
      </c>
      <c r="O242" s="826">
        <v>2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18</v>
      </c>
      <c r="B243" s="822" t="s">
        <v>1515</v>
      </c>
      <c r="C243" s="822" t="s">
        <v>1520</v>
      </c>
      <c r="D243" s="823" t="s">
        <v>2638</v>
      </c>
      <c r="E243" s="824" t="s">
        <v>1544</v>
      </c>
      <c r="F243" s="822" t="s">
        <v>1516</v>
      </c>
      <c r="G243" s="822" t="s">
        <v>1587</v>
      </c>
      <c r="H243" s="822" t="s">
        <v>625</v>
      </c>
      <c r="I243" s="822" t="s">
        <v>1414</v>
      </c>
      <c r="J243" s="822" t="s">
        <v>1413</v>
      </c>
      <c r="K243" s="822" t="s">
        <v>967</v>
      </c>
      <c r="L243" s="825">
        <v>80.53</v>
      </c>
      <c r="M243" s="825">
        <v>322.12</v>
      </c>
      <c r="N243" s="822">
        <v>4</v>
      </c>
      <c r="O243" s="826">
        <v>2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18</v>
      </c>
      <c r="B244" s="822" t="s">
        <v>1515</v>
      </c>
      <c r="C244" s="822" t="s">
        <v>1520</v>
      </c>
      <c r="D244" s="823" t="s">
        <v>2638</v>
      </c>
      <c r="E244" s="824" t="s">
        <v>1544</v>
      </c>
      <c r="F244" s="822" t="s">
        <v>1516</v>
      </c>
      <c r="G244" s="822" t="s">
        <v>1587</v>
      </c>
      <c r="H244" s="822" t="s">
        <v>329</v>
      </c>
      <c r="I244" s="822" t="s">
        <v>2002</v>
      </c>
      <c r="J244" s="822" t="s">
        <v>989</v>
      </c>
      <c r="K244" s="822" t="s">
        <v>2003</v>
      </c>
      <c r="L244" s="825">
        <v>80.53</v>
      </c>
      <c r="M244" s="825">
        <v>322.12</v>
      </c>
      <c r="N244" s="822">
        <v>4</v>
      </c>
      <c r="O244" s="826">
        <v>1</v>
      </c>
      <c r="P244" s="825">
        <v>322.12</v>
      </c>
      <c r="Q244" s="827">
        <v>1</v>
      </c>
      <c r="R244" s="822">
        <v>4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18</v>
      </c>
      <c r="B245" s="822" t="s">
        <v>1515</v>
      </c>
      <c r="C245" s="822" t="s">
        <v>1520</v>
      </c>
      <c r="D245" s="823" t="s">
        <v>2638</v>
      </c>
      <c r="E245" s="824" t="s">
        <v>1544</v>
      </c>
      <c r="F245" s="822" t="s">
        <v>1516</v>
      </c>
      <c r="G245" s="822" t="s">
        <v>2004</v>
      </c>
      <c r="H245" s="822" t="s">
        <v>625</v>
      </c>
      <c r="I245" s="822" t="s">
        <v>2005</v>
      </c>
      <c r="J245" s="822" t="s">
        <v>2006</v>
      </c>
      <c r="K245" s="822" t="s">
        <v>2007</v>
      </c>
      <c r="L245" s="825">
        <v>0</v>
      </c>
      <c r="M245" s="825">
        <v>0</v>
      </c>
      <c r="N245" s="822">
        <v>5</v>
      </c>
      <c r="O245" s="826">
        <v>0.5</v>
      </c>
      <c r="P245" s="825"/>
      <c r="Q245" s="827"/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18</v>
      </c>
      <c r="B246" s="822" t="s">
        <v>1515</v>
      </c>
      <c r="C246" s="822" t="s">
        <v>1520</v>
      </c>
      <c r="D246" s="823" t="s">
        <v>2638</v>
      </c>
      <c r="E246" s="824" t="s">
        <v>1544</v>
      </c>
      <c r="F246" s="822" t="s">
        <v>1516</v>
      </c>
      <c r="G246" s="822" t="s">
        <v>2008</v>
      </c>
      <c r="H246" s="822" t="s">
        <v>625</v>
      </c>
      <c r="I246" s="822" t="s">
        <v>1493</v>
      </c>
      <c r="J246" s="822" t="s">
        <v>1491</v>
      </c>
      <c r="K246" s="822" t="s">
        <v>1494</v>
      </c>
      <c r="L246" s="825">
        <v>307.27999999999997</v>
      </c>
      <c r="M246" s="825">
        <v>921.83999999999992</v>
      </c>
      <c r="N246" s="822">
        <v>3</v>
      </c>
      <c r="O246" s="826">
        <v>0.5</v>
      </c>
      <c r="P246" s="825">
        <v>921.83999999999992</v>
      </c>
      <c r="Q246" s="827">
        <v>1</v>
      </c>
      <c r="R246" s="822">
        <v>3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18</v>
      </c>
      <c r="B247" s="822" t="s">
        <v>1515</v>
      </c>
      <c r="C247" s="822" t="s">
        <v>1520</v>
      </c>
      <c r="D247" s="823" t="s">
        <v>2638</v>
      </c>
      <c r="E247" s="824" t="s">
        <v>1544</v>
      </c>
      <c r="F247" s="822" t="s">
        <v>1516</v>
      </c>
      <c r="G247" s="822" t="s">
        <v>1588</v>
      </c>
      <c r="H247" s="822" t="s">
        <v>329</v>
      </c>
      <c r="I247" s="822" t="s">
        <v>2009</v>
      </c>
      <c r="J247" s="822" t="s">
        <v>2010</v>
      </c>
      <c r="K247" s="822" t="s">
        <v>2011</v>
      </c>
      <c r="L247" s="825">
        <v>0</v>
      </c>
      <c r="M247" s="825">
        <v>0</v>
      </c>
      <c r="N247" s="822">
        <v>4</v>
      </c>
      <c r="O247" s="826">
        <v>2</v>
      </c>
      <c r="P247" s="825"/>
      <c r="Q247" s="827"/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18</v>
      </c>
      <c r="B248" s="822" t="s">
        <v>1515</v>
      </c>
      <c r="C248" s="822" t="s">
        <v>1520</v>
      </c>
      <c r="D248" s="823" t="s">
        <v>2638</v>
      </c>
      <c r="E248" s="824" t="s">
        <v>1544</v>
      </c>
      <c r="F248" s="822" t="s">
        <v>1516</v>
      </c>
      <c r="G248" s="822" t="s">
        <v>1588</v>
      </c>
      <c r="H248" s="822" t="s">
        <v>329</v>
      </c>
      <c r="I248" s="822" t="s">
        <v>2012</v>
      </c>
      <c r="J248" s="822" t="s">
        <v>2013</v>
      </c>
      <c r="K248" s="822" t="s">
        <v>2011</v>
      </c>
      <c r="L248" s="825">
        <v>0</v>
      </c>
      <c r="M248" s="825">
        <v>0</v>
      </c>
      <c r="N248" s="822">
        <v>2</v>
      </c>
      <c r="O248" s="826">
        <v>1</v>
      </c>
      <c r="P248" s="825"/>
      <c r="Q248" s="827"/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18</v>
      </c>
      <c r="B249" s="822" t="s">
        <v>1515</v>
      </c>
      <c r="C249" s="822" t="s">
        <v>1520</v>
      </c>
      <c r="D249" s="823" t="s">
        <v>2638</v>
      </c>
      <c r="E249" s="824" t="s">
        <v>1544</v>
      </c>
      <c r="F249" s="822" t="s">
        <v>1516</v>
      </c>
      <c r="G249" s="822" t="s">
        <v>1588</v>
      </c>
      <c r="H249" s="822" t="s">
        <v>329</v>
      </c>
      <c r="I249" s="822" t="s">
        <v>2014</v>
      </c>
      <c r="J249" s="822" t="s">
        <v>2015</v>
      </c>
      <c r="K249" s="822" t="s">
        <v>1590</v>
      </c>
      <c r="L249" s="825">
        <v>0</v>
      </c>
      <c r="M249" s="825">
        <v>0</v>
      </c>
      <c r="N249" s="822">
        <v>8</v>
      </c>
      <c r="O249" s="826">
        <v>2</v>
      </c>
      <c r="P249" s="825">
        <v>0</v>
      </c>
      <c r="Q249" s="827"/>
      <c r="R249" s="822">
        <v>8</v>
      </c>
      <c r="S249" s="827">
        <v>1</v>
      </c>
      <c r="T249" s="826">
        <v>2</v>
      </c>
      <c r="U249" s="828">
        <v>1</v>
      </c>
    </row>
    <row r="250" spans="1:21" ht="14.45" customHeight="1" x14ac:dyDescent="0.2">
      <c r="A250" s="821">
        <v>18</v>
      </c>
      <c r="B250" s="822" t="s">
        <v>1515</v>
      </c>
      <c r="C250" s="822" t="s">
        <v>1520</v>
      </c>
      <c r="D250" s="823" t="s">
        <v>2638</v>
      </c>
      <c r="E250" s="824" t="s">
        <v>1544</v>
      </c>
      <c r="F250" s="822" t="s">
        <v>1516</v>
      </c>
      <c r="G250" s="822" t="s">
        <v>1588</v>
      </c>
      <c r="H250" s="822" t="s">
        <v>625</v>
      </c>
      <c r="I250" s="822" t="s">
        <v>1341</v>
      </c>
      <c r="J250" s="822" t="s">
        <v>835</v>
      </c>
      <c r="K250" s="822" t="s">
        <v>1342</v>
      </c>
      <c r="L250" s="825">
        <v>0</v>
      </c>
      <c r="M250" s="825">
        <v>0</v>
      </c>
      <c r="N250" s="822">
        <v>26</v>
      </c>
      <c r="O250" s="826">
        <v>10</v>
      </c>
      <c r="P250" s="825">
        <v>0</v>
      </c>
      <c r="Q250" s="827"/>
      <c r="R250" s="822">
        <v>11</v>
      </c>
      <c r="S250" s="827">
        <v>0.42307692307692307</v>
      </c>
      <c r="T250" s="826">
        <v>3.5</v>
      </c>
      <c r="U250" s="828">
        <v>0.35</v>
      </c>
    </row>
    <row r="251" spans="1:21" ht="14.45" customHeight="1" x14ac:dyDescent="0.2">
      <c r="A251" s="821">
        <v>18</v>
      </c>
      <c r="B251" s="822" t="s">
        <v>1515</v>
      </c>
      <c r="C251" s="822" t="s">
        <v>1520</v>
      </c>
      <c r="D251" s="823" t="s">
        <v>2638</v>
      </c>
      <c r="E251" s="824" t="s">
        <v>1544</v>
      </c>
      <c r="F251" s="822" t="s">
        <v>1516</v>
      </c>
      <c r="G251" s="822" t="s">
        <v>1588</v>
      </c>
      <c r="H251" s="822" t="s">
        <v>625</v>
      </c>
      <c r="I251" s="822" t="s">
        <v>1589</v>
      </c>
      <c r="J251" s="822" t="s">
        <v>835</v>
      </c>
      <c r="K251" s="822" t="s">
        <v>1590</v>
      </c>
      <c r="L251" s="825">
        <v>0</v>
      </c>
      <c r="M251" s="825">
        <v>0</v>
      </c>
      <c r="N251" s="822">
        <v>5</v>
      </c>
      <c r="O251" s="826">
        <v>2</v>
      </c>
      <c r="P251" s="825"/>
      <c r="Q251" s="827"/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18</v>
      </c>
      <c r="B252" s="822" t="s">
        <v>1515</v>
      </c>
      <c r="C252" s="822" t="s">
        <v>1520</v>
      </c>
      <c r="D252" s="823" t="s">
        <v>2638</v>
      </c>
      <c r="E252" s="824" t="s">
        <v>1544</v>
      </c>
      <c r="F252" s="822" t="s">
        <v>1516</v>
      </c>
      <c r="G252" s="822" t="s">
        <v>1588</v>
      </c>
      <c r="H252" s="822" t="s">
        <v>329</v>
      </c>
      <c r="I252" s="822" t="s">
        <v>2016</v>
      </c>
      <c r="J252" s="822" t="s">
        <v>2015</v>
      </c>
      <c r="K252" s="822" t="s">
        <v>1318</v>
      </c>
      <c r="L252" s="825">
        <v>0</v>
      </c>
      <c r="M252" s="825">
        <v>0</v>
      </c>
      <c r="N252" s="822">
        <v>2</v>
      </c>
      <c r="O252" s="826">
        <v>0.5</v>
      </c>
      <c r="P252" s="825"/>
      <c r="Q252" s="827"/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18</v>
      </c>
      <c r="B253" s="822" t="s">
        <v>1515</v>
      </c>
      <c r="C253" s="822" t="s">
        <v>1520</v>
      </c>
      <c r="D253" s="823" t="s">
        <v>2638</v>
      </c>
      <c r="E253" s="824" t="s">
        <v>1544</v>
      </c>
      <c r="F253" s="822" t="s">
        <v>1516</v>
      </c>
      <c r="G253" s="822" t="s">
        <v>2017</v>
      </c>
      <c r="H253" s="822" t="s">
        <v>329</v>
      </c>
      <c r="I253" s="822" t="s">
        <v>2018</v>
      </c>
      <c r="J253" s="822" t="s">
        <v>2019</v>
      </c>
      <c r="K253" s="822" t="s">
        <v>2020</v>
      </c>
      <c r="L253" s="825">
        <v>0</v>
      </c>
      <c r="M253" s="825">
        <v>0</v>
      </c>
      <c r="N253" s="822">
        <v>2</v>
      </c>
      <c r="O253" s="826">
        <v>0.5</v>
      </c>
      <c r="P253" s="825">
        <v>0</v>
      </c>
      <c r="Q253" s="827"/>
      <c r="R253" s="822">
        <v>2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18</v>
      </c>
      <c r="B254" s="822" t="s">
        <v>1515</v>
      </c>
      <c r="C254" s="822" t="s">
        <v>1520</v>
      </c>
      <c r="D254" s="823" t="s">
        <v>2638</v>
      </c>
      <c r="E254" s="824" t="s">
        <v>1544</v>
      </c>
      <c r="F254" s="822" t="s">
        <v>1516</v>
      </c>
      <c r="G254" s="822" t="s">
        <v>2021</v>
      </c>
      <c r="H254" s="822" t="s">
        <v>329</v>
      </c>
      <c r="I254" s="822" t="s">
        <v>2022</v>
      </c>
      <c r="J254" s="822" t="s">
        <v>2023</v>
      </c>
      <c r="K254" s="822" t="s">
        <v>2024</v>
      </c>
      <c r="L254" s="825">
        <v>36.51</v>
      </c>
      <c r="M254" s="825">
        <v>36.51</v>
      </c>
      <c r="N254" s="822">
        <v>1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18</v>
      </c>
      <c r="B255" s="822" t="s">
        <v>1515</v>
      </c>
      <c r="C255" s="822" t="s">
        <v>1520</v>
      </c>
      <c r="D255" s="823" t="s">
        <v>2638</v>
      </c>
      <c r="E255" s="824" t="s">
        <v>1544</v>
      </c>
      <c r="F255" s="822" t="s">
        <v>1516</v>
      </c>
      <c r="G255" s="822" t="s">
        <v>1599</v>
      </c>
      <c r="H255" s="822" t="s">
        <v>329</v>
      </c>
      <c r="I255" s="822" t="s">
        <v>1600</v>
      </c>
      <c r="J255" s="822" t="s">
        <v>1601</v>
      </c>
      <c r="K255" s="822" t="s">
        <v>1318</v>
      </c>
      <c r="L255" s="825">
        <v>726.68</v>
      </c>
      <c r="M255" s="825">
        <v>13806.919999999998</v>
      </c>
      <c r="N255" s="822">
        <v>19</v>
      </c>
      <c r="O255" s="826">
        <v>4</v>
      </c>
      <c r="P255" s="825">
        <v>7993.48</v>
      </c>
      <c r="Q255" s="827">
        <v>0.57894736842105265</v>
      </c>
      <c r="R255" s="822">
        <v>11</v>
      </c>
      <c r="S255" s="827">
        <v>0.57894736842105265</v>
      </c>
      <c r="T255" s="826">
        <v>3</v>
      </c>
      <c r="U255" s="828">
        <v>0.75</v>
      </c>
    </row>
    <row r="256" spans="1:21" ht="14.45" customHeight="1" x14ac:dyDescent="0.2">
      <c r="A256" s="821">
        <v>18</v>
      </c>
      <c r="B256" s="822" t="s">
        <v>1515</v>
      </c>
      <c r="C256" s="822" t="s">
        <v>1520</v>
      </c>
      <c r="D256" s="823" t="s">
        <v>2638</v>
      </c>
      <c r="E256" s="824" t="s">
        <v>1544</v>
      </c>
      <c r="F256" s="822" t="s">
        <v>1516</v>
      </c>
      <c r="G256" s="822" t="s">
        <v>1599</v>
      </c>
      <c r="H256" s="822" t="s">
        <v>329</v>
      </c>
      <c r="I256" s="822" t="s">
        <v>2025</v>
      </c>
      <c r="J256" s="822" t="s">
        <v>1601</v>
      </c>
      <c r="K256" s="822" t="s">
        <v>1687</v>
      </c>
      <c r="L256" s="825">
        <v>3823.44</v>
      </c>
      <c r="M256" s="825">
        <v>19117.2</v>
      </c>
      <c r="N256" s="822">
        <v>5</v>
      </c>
      <c r="O256" s="826">
        <v>4</v>
      </c>
      <c r="P256" s="825">
        <v>7646.88</v>
      </c>
      <c r="Q256" s="827">
        <v>0.39999999999999997</v>
      </c>
      <c r="R256" s="822">
        <v>2</v>
      </c>
      <c r="S256" s="827">
        <v>0.4</v>
      </c>
      <c r="T256" s="826">
        <v>1.5</v>
      </c>
      <c r="U256" s="828">
        <v>0.375</v>
      </c>
    </row>
    <row r="257" spans="1:21" ht="14.45" customHeight="1" x14ac:dyDescent="0.2">
      <c r="A257" s="821">
        <v>18</v>
      </c>
      <c r="B257" s="822" t="s">
        <v>1515</v>
      </c>
      <c r="C257" s="822" t="s">
        <v>1520</v>
      </c>
      <c r="D257" s="823" t="s">
        <v>2638</v>
      </c>
      <c r="E257" s="824" t="s">
        <v>1544</v>
      </c>
      <c r="F257" s="822" t="s">
        <v>1516</v>
      </c>
      <c r="G257" s="822" t="s">
        <v>2026</v>
      </c>
      <c r="H257" s="822" t="s">
        <v>329</v>
      </c>
      <c r="I257" s="822" t="s">
        <v>2027</v>
      </c>
      <c r="J257" s="822" t="s">
        <v>2028</v>
      </c>
      <c r="K257" s="822" t="s">
        <v>2029</v>
      </c>
      <c r="L257" s="825">
        <v>0</v>
      </c>
      <c r="M257" s="825">
        <v>0</v>
      </c>
      <c r="N257" s="822">
        <v>2</v>
      </c>
      <c r="O257" s="826">
        <v>1</v>
      </c>
      <c r="P257" s="825"/>
      <c r="Q257" s="827"/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18</v>
      </c>
      <c r="B258" s="822" t="s">
        <v>1515</v>
      </c>
      <c r="C258" s="822" t="s">
        <v>1520</v>
      </c>
      <c r="D258" s="823" t="s">
        <v>2638</v>
      </c>
      <c r="E258" s="824" t="s">
        <v>1544</v>
      </c>
      <c r="F258" s="822" t="s">
        <v>1516</v>
      </c>
      <c r="G258" s="822" t="s">
        <v>2030</v>
      </c>
      <c r="H258" s="822" t="s">
        <v>329</v>
      </c>
      <c r="I258" s="822" t="s">
        <v>2031</v>
      </c>
      <c r="J258" s="822" t="s">
        <v>2032</v>
      </c>
      <c r="K258" s="822" t="s">
        <v>1342</v>
      </c>
      <c r="L258" s="825">
        <v>113.83</v>
      </c>
      <c r="M258" s="825">
        <v>569.15</v>
      </c>
      <c r="N258" s="822">
        <v>5</v>
      </c>
      <c r="O258" s="826">
        <v>1.5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18</v>
      </c>
      <c r="B259" s="822" t="s">
        <v>1515</v>
      </c>
      <c r="C259" s="822" t="s">
        <v>1520</v>
      </c>
      <c r="D259" s="823" t="s">
        <v>2638</v>
      </c>
      <c r="E259" s="824" t="s">
        <v>1544</v>
      </c>
      <c r="F259" s="822" t="s">
        <v>1516</v>
      </c>
      <c r="G259" s="822" t="s">
        <v>1560</v>
      </c>
      <c r="H259" s="822" t="s">
        <v>329</v>
      </c>
      <c r="I259" s="822" t="s">
        <v>1561</v>
      </c>
      <c r="J259" s="822" t="s">
        <v>1080</v>
      </c>
      <c r="K259" s="822" t="s">
        <v>1081</v>
      </c>
      <c r="L259" s="825">
        <v>121.92</v>
      </c>
      <c r="M259" s="825">
        <v>7315.2000000000007</v>
      </c>
      <c r="N259" s="822">
        <v>60</v>
      </c>
      <c r="O259" s="826">
        <v>14.5</v>
      </c>
      <c r="P259" s="825">
        <v>3657.6</v>
      </c>
      <c r="Q259" s="827">
        <v>0.49999999999999994</v>
      </c>
      <c r="R259" s="822">
        <v>30</v>
      </c>
      <c r="S259" s="827">
        <v>0.5</v>
      </c>
      <c r="T259" s="826">
        <v>7.5</v>
      </c>
      <c r="U259" s="828">
        <v>0.51724137931034486</v>
      </c>
    </row>
    <row r="260" spans="1:21" ht="14.45" customHeight="1" x14ac:dyDescent="0.2">
      <c r="A260" s="821">
        <v>18</v>
      </c>
      <c r="B260" s="822" t="s">
        <v>1515</v>
      </c>
      <c r="C260" s="822" t="s">
        <v>1520</v>
      </c>
      <c r="D260" s="823" t="s">
        <v>2638</v>
      </c>
      <c r="E260" s="824" t="s">
        <v>1544</v>
      </c>
      <c r="F260" s="822" t="s">
        <v>1516</v>
      </c>
      <c r="G260" s="822" t="s">
        <v>1560</v>
      </c>
      <c r="H260" s="822" t="s">
        <v>329</v>
      </c>
      <c r="I260" s="822" t="s">
        <v>2033</v>
      </c>
      <c r="J260" s="822" t="s">
        <v>1080</v>
      </c>
      <c r="K260" s="822" t="s">
        <v>1081</v>
      </c>
      <c r="L260" s="825">
        <v>121.92</v>
      </c>
      <c r="M260" s="825">
        <v>731.52</v>
      </c>
      <c r="N260" s="822">
        <v>6</v>
      </c>
      <c r="O260" s="826">
        <v>3</v>
      </c>
      <c r="P260" s="825">
        <v>121.92</v>
      </c>
      <c r="Q260" s="827">
        <v>0.16666666666666669</v>
      </c>
      <c r="R260" s="822">
        <v>1</v>
      </c>
      <c r="S260" s="827">
        <v>0.16666666666666666</v>
      </c>
      <c r="T260" s="826">
        <v>1</v>
      </c>
      <c r="U260" s="828">
        <v>0.33333333333333331</v>
      </c>
    </row>
    <row r="261" spans="1:21" ht="14.45" customHeight="1" x14ac:dyDescent="0.2">
      <c r="A261" s="821">
        <v>18</v>
      </c>
      <c r="B261" s="822" t="s">
        <v>1515</v>
      </c>
      <c r="C261" s="822" t="s">
        <v>1520</v>
      </c>
      <c r="D261" s="823" t="s">
        <v>2638</v>
      </c>
      <c r="E261" s="824" t="s">
        <v>1544</v>
      </c>
      <c r="F261" s="822" t="s">
        <v>1516</v>
      </c>
      <c r="G261" s="822" t="s">
        <v>2034</v>
      </c>
      <c r="H261" s="822" t="s">
        <v>329</v>
      </c>
      <c r="I261" s="822" t="s">
        <v>2035</v>
      </c>
      <c r="J261" s="822" t="s">
        <v>932</v>
      </c>
      <c r="K261" s="822" t="s">
        <v>936</v>
      </c>
      <c r="L261" s="825">
        <v>2031.66</v>
      </c>
      <c r="M261" s="825">
        <v>6094.9800000000005</v>
      </c>
      <c r="N261" s="822">
        <v>3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18</v>
      </c>
      <c r="B262" s="822" t="s">
        <v>1515</v>
      </c>
      <c r="C262" s="822" t="s">
        <v>1520</v>
      </c>
      <c r="D262" s="823" t="s">
        <v>2638</v>
      </c>
      <c r="E262" s="824" t="s">
        <v>1544</v>
      </c>
      <c r="F262" s="822" t="s">
        <v>1516</v>
      </c>
      <c r="G262" s="822" t="s">
        <v>2036</v>
      </c>
      <c r="H262" s="822" t="s">
        <v>329</v>
      </c>
      <c r="I262" s="822" t="s">
        <v>2037</v>
      </c>
      <c r="J262" s="822" t="s">
        <v>2038</v>
      </c>
      <c r="K262" s="822" t="s">
        <v>2039</v>
      </c>
      <c r="L262" s="825">
        <v>394.41</v>
      </c>
      <c r="M262" s="825">
        <v>788.82</v>
      </c>
      <c r="N262" s="822">
        <v>2</v>
      </c>
      <c r="O262" s="826">
        <v>0.5</v>
      </c>
      <c r="P262" s="825">
        <v>788.82</v>
      </c>
      <c r="Q262" s="827">
        <v>1</v>
      </c>
      <c r="R262" s="822">
        <v>2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18</v>
      </c>
      <c r="B263" s="822" t="s">
        <v>1515</v>
      </c>
      <c r="C263" s="822" t="s">
        <v>1520</v>
      </c>
      <c r="D263" s="823" t="s">
        <v>2638</v>
      </c>
      <c r="E263" s="824" t="s">
        <v>1544</v>
      </c>
      <c r="F263" s="822" t="s">
        <v>1516</v>
      </c>
      <c r="G263" s="822" t="s">
        <v>2040</v>
      </c>
      <c r="H263" s="822" t="s">
        <v>329</v>
      </c>
      <c r="I263" s="822" t="s">
        <v>2041</v>
      </c>
      <c r="J263" s="822" t="s">
        <v>2042</v>
      </c>
      <c r="K263" s="822" t="s">
        <v>2043</v>
      </c>
      <c r="L263" s="825">
        <v>2334.0500000000002</v>
      </c>
      <c r="M263" s="825">
        <v>7002.1500000000005</v>
      </c>
      <c r="N263" s="822">
        <v>3</v>
      </c>
      <c r="O263" s="826">
        <v>2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18</v>
      </c>
      <c r="B264" s="822" t="s">
        <v>1515</v>
      </c>
      <c r="C264" s="822" t="s">
        <v>1520</v>
      </c>
      <c r="D264" s="823" t="s">
        <v>2638</v>
      </c>
      <c r="E264" s="824" t="s">
        <v>1544</v>
      </c>
      <c r="F264" s="822" t="s">
        <v>1516</v>
      </c>
      <c r="G264" s="822" t="s">
        <v>2040</v>
      </c>
      <c r="H264" s="822" t="s">
        <v>329</v>
      </c>
      <c r="I264" s="822" t="s">
        <v>2044</v>
      </c>
      <c r="J264" s="822" t="s">
        <v>2042</v>
      </c>
      <c r="K264" s="822" t="s">
        <v>2045</v>
      </c>
      <c r="L264" s="825">
        <v>901.01</v>
      </c>
      <c r="M264" s="825">
        <v>1802.02</v>
      </c>
      <c r="N264" s="822">
        <v>2</v>
      </c>
      <c r="O264" s="826">
        <v>1.5</v>
      </c>
      <c r="P264" s="825">
        <v>901.01</v>
      </c>
      <c r="Q264" s="827">
        <v>0.5</v>
      </c>
      <c r="R264" s="822">
        <v>1</v>
      </c>
      <c r="S264" s="827">
        <v>0.5</v>
      </c>
      <c r="T264" s="826">
        <v>0.5</v>
      </c>
      <c r="U264" s="828">
        <v>0.33333333333333331</v>
      </c>
    </row>
    <row r="265" spans="1:21" ht="14.45" customHeight="1" x14ac:dyDescent="0.2">
      <c r="A265" s="821">
        <v>18</v>
      </c>
      <c r="B265" s="822" t="s">
        <v>1515</v>
      </c>
      <c r="C265" s="822" t="s">
        <v>1520</v>
      </c>
      <c r="D265" s="823" t="s">
        <v>2638</v>
      </c>
      <c r="E265" s="824" t="s">
        <v>1544</v>
      </c>
      <c r="F265" s="822" t="s">
        <v>1516</v>
      </c>
      <c r="G265" s="822" t="s">
        <v>2040</v>
      </c>
      <c r="H265" s="822" t="s">
        <v>329</v>
      </c>
      <c r="I265" s="822" t="s">
        <v>2046</v>
      </c>
      <c r="J265" s="822" t="s">
        <v>2042</v>
      </c>
      <c r="K265" s="822" t="s">
        <v>2047</v>
      </c>
      <c r="L265" s="825">
        <v>3112.07</v>
      </c>
      <c r="M265" s="825">
        <v>3112.07</v>
      </c>
      <c r="N265" s="822">
        <v>1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18</v>
      </c>
      <c r="B266" s="822" t="s">
        <v>1515</v>
      </c>
      <c r="C266" s="822" t="s">
        <v>1520</v>
      </c>
      <c r="D266" s="823" t="s">
        <v>2638</v>
      </c>
      <c r="E266" s="824" t="s">
        <v>1536</v>
      </c>
      <c r="F266" s="822" t="s">
        <v>1516</v>
      </c>
      <c r="G266" s="822" t="s">
        <v>2048</v>
      </c>
      <c r="H266" s="822" t="s">
        <v>329</v>
      </c>
      <c r="I266" s="822" t="s">
        <v>2049</v>
      </c>
      <c r="J266" s="822" t="s">
        <v>1478</v>
      </c>
      <c r="K266" s="822" t="s">
        <v>2050</v>
      </c>
      <c r="L266" s="825">
        <v>0</v>
      </c>
      <c r="M266" s="825">
        <v>0</v>
      </c>
      <c r="N266" s="822">
        <v>1</v>
      </c>
      <c r="O266" s="826">
        <v>1</v>
      </c>
      <c r="P266" s="825"/>
      <c r="Q266" s="827"/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18</v>
      </c>
      <c r="B267" s="822" t="s">
        <v>1515</v>
      </c>
      <c r="C267" s="822" t="s">
        <v>1520</v>
      </c>
      <c r="D267" s="823" t="s">
        <v>2638</v>
      </c>
      <c r="E267" s="824" t="s">
        <v>1536</v>
      </c>
      <c r="F267" s="822" t="s">
        <v>1516</v>
      </c>
      <c r="G267" s="822" t="s">
        <v>1643</v>
      </c>
      <c r="H267" s="822" t="s">
        <v>329</v>
      </c>
      <c r="I267" s="822" t="s">
        <v>1647</v>
      </c>
      <c r="J267" s="822" t="s">
        <v>1645</v>
      </c>
      <c r="K267" s="822" t="s">
        <v>1648</v>
      </c>
      <c r="L267" s="825">
        <v>0</v>
      </c>
      <c r="M267" s="825">
        <v>0</v>
      </c>
      <c r="N267" s="822">
        <v>1</v>
      </c>
      <c r="O267" s="826">
        <v>0.5</v>
      </c>
      <c r="P267" s="825"/>
      <c r="Q267" s="827"/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18</v>
      </c>
      <c r="B268" s="822" t="s">
        <v>1515</v>
      </c>
      <c r="C268" s="822" t="s">
        <v>1520</v>
      </c>
      <c r="D268" s="823" t="s">
        <v>2638</v>
      </c>
      <c r="E268" s="824" t="s">
        <v>1536</v>
      </c>
      <c r="F268" s="822" t="s">
        <v>1516</v>
      </c>
      <c r="G268" s="822" t="s">
        <v>1551</v>
      </c>
      <c r="H268" s="822" t="s">
        <v>329</v>
      </c>
      <c r="I268" s="822" t="s">
        <v>2051</v>
      </c>
      <c r="J268" s="822" t="s">
        <v>1553</v>
      </c>
      <c r="K268" s="822" t="s">
        <v>1360</v>
      </c>
      <c r="L268" s="825">
        <v>131.97999999999999</v>
      </c>
      <c r="M268" s="825">
        <v>263.95999999999998</v>
      </c>
      <c r="N268" s="822">
        <v>2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18</v>
      </c>
      <c r="B269" s="822" t="s">
        <v>1515</v>
      </c>
      <c r="C269" s="822" t="s">
        <v>1520</v>
      </c>
      <c r="D269" s="823" t="s">
        <v>2638</v>
      </c>
      <c r="E269" s="824" t="s">
        <v>1536</v>
      </c>
      <c r="F269" s="822" t="s">
        <v>1516</v>
      </c>
      <c r="G269" s="822" t="s">
        <v>1702</v>
      </c>
      <c r="H269" s="822" t="s">
        <v>329</v>
      </c>
      <c r="I269" s="822" t="s">
        <v>1703</v>
      </c>
      <c r="J269" s="822" t="s">
        <v>1704</v>
      </c>
      <c r="K269" s="822" t="s">
        <v>1705</v>
      </c>
      <c r="L269" s="825">
        <v>561.76</v>
      </c>
      <c r="M269" s="825">
        <v>561.76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18</v>
      </c>
      <c r="B270" s="822" t="s">
        <v>1515</v>
      </c>
      <c r="C270" s="822" t="s">
        <v>1520</v>
      </c>
      <c r="D270" s="823" t="s">
        <v>2638</v>
      </c>
      <c r="E270" s="824" t="s">
        <v>1536</v>
      </c>
      <c r="F270" s="822" t="s">
        <v>1516</v>
      </c>
      <c r="G270" s="822" t="s">
        <v>2052</v>
      </c>
      <c r="H270" s="822" t="s">
        <v>329</v>
      </c>
      <c r="I270" s="822" t="s">
        <v>2053</v>
      </c>
      <c r="J270" s="822" t="s">
        <v>2054</v>
      </c>
      <c r="K270" s="822" t="s">
        <v>2055</v>
      </c>
      <c r="L270" s="825">
        <v>277.5</v>
      </c>
      <c r="M270" s="825">
        <v>832.5</v>
      </c>
      <c r="N270" s="822">
        <v>3</v>
      </c>
      <c r="O270" s="826">
        <v>2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18</v>
      </c>
      <c r="B271" s="822" t="s">
        <v>1515</v>
      </c>
      <c r="C271" s="822" t="s">
        <v>1520</v>
      </c>
      <c r="D271" s="823" t="s">
        <v>2638</v>
      </c>
      <c r="E271" s="824" t="s">
        <v>1536</v>
      </c>
      <c r="F271" s="822" t="s">
        <v>1516</v>
      </c>
      <c r="G271" s="822" t="s">
        <v>2056</v>
      </c>
      <c r="H271" s="822" t="s">
        <v>329</v>
      </c>
      <c r="I271" s="822" t="s">
        <v>2057</v>
      </c>
      <c r="J271" s="822" t="s">
        <v>2058</v>
      </c>
      <c r="K271" s="822" t="s">
        <v>2059</v>
      </c>
      <c r="L271" s="825">
        <v>61.97</v>
      </c>
      <c r="M271" s="825">
        <v>61.97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18</v>
      </c>
      <c r="B272" s="822" t="s">
        <v>1515</v>
      </c>
      <c r="C272" s="822" t="s">
        <v>1520</v>
      </c>
      <c r="D272" s="823" t="s">
        <v>2638</v>
      </c>
      <c r="E272" s="824" t="s">
        <v>1536</v>
      </c>
      <c r="F272" s="822" t="s">
        <v>1516</v>
      </c>
      <c r="G272" s="822" t="s">
        <v>1823</v>
      </c>
      <c r="H272" s="822" t="s">
        <v>625</v>
      </c>
      <c r="I272" s="822" t="s">
        <v>1824</v>
      </c>
      <c r="J272" s="822" t="s">
        <v>709</v>
      </c>
      <c r="K272" s="822" t="s">
        <v>1825</v>
      </c>
      <c r="L272" s="825">
        <v>516.71</v>
      </c>
      <c r="M272" s="825">
        <v>3100.26</v>
      </c>
      <c r="N272" s="822">
        <v>6</v>
      </c>
      <c r="O272" s="826">
        <v>2.5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18</v>
      </c>
      <c r="B273" s="822" t="s">
        <v>1515</v>
      </c>
      <c r="C273" s="822" t="s">
        <v>1520</v>
      </c>
      <c r="D273" s="823" t="s">
        <v>2638</v>
      </c>
      <c r="E273" s="824" t="s">
        <v>1536</v>
      </c>
      <c r="F273" s="822" t="s">
        <v>1516</v>
      </c>
      <c r="G273" s="822" t="s">
        <v>1841</v>
      </c>
      <c r="H273" s="822" t="s">
        <v>329</v>
      </c>
      <c r="I273" s="822" t="s">
        <v>2060</v>
      </c>
      <c r="J273" s="822" t="s">
        <v>2061</v>
      </c>
      <c r="K273" s="822" t="s">
        <v>1007</v>
      </c>
      <c r="L273" s="825">
        <v>657.85</v>
      </c>
      <c r="M273" s="825">
        <v>3947.1000000000004</v>
      </c>
      <c r="N273" s="822">
        <v>6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18</v>
      </c>
      <c r="B274" s="822" t="s">
        <v>1515</v>
      </c>
      <c r="C274" s="822" t="s">
        <v>1520</v>
      </c>
      <c r="D274" s="823" t="s">
        <v>2638</v>
      </c>
      <c r="E274" s="824" t="s">
        <v>1536</v>
      </c>
      <c r="F274" s="822" t="s">
        <v>1516</v>
      </c>
      <c r="G274" s="822" t="s">
        <v>1905</v>
      </c>
      <c r="H274" s="822" t="s">
        <v>329</v>
      </c>
      <c r="I274" s="822" t="s">
        <v>1906</v>
      </c>
      <c r="J274" s="822" t="s">
        <v>1907</v>
      </c>
      <c r="K274" s="822" t="s">
        <v>1908</v>
      </c>
      <c r="L274" s="825">
        <v>107.37</v>
      </c>
      <c r="M274" s="825">
        <v>214.74</v>
      </c>
      <c r="N274" s="822">
        <v>2</v>
      </c>
      <c r="O274" s="826">
        <v>0.5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18</v>
      </c>
      <c r="B275" s="822" t="s">
        <v>1515</v>
      </c>
      <c r="C275" s="822" t="s">
        <v>1520</v>
      </c>
      <c r="D275" s="823" t="s">
        <v>2638</v>
      </c>
      <c r="E275" s="824" t="s">
        <v>1536</v>
      </c>
      <c r="F275" s="822" t="s">
        <v>1516</v>
      </c>
      <c r="G275" s="822" t="s">
        <v>2062</v>
      </c>
      <c r="H275" s="822" t="s">
        <v>329</v>
      </c>
      <c r="I275" s="822" t="s">
        <v>2063</v>
      </c>
      <c r="J275" s="822" t="s">
        <v>2064</v>
      </c>
      <c r="K275" s="822" t="s">
        <v>2065</v>
      </c>
      <c r="L275" s="825">
        <v>27.37</v>
      </c>
      <c r="M275" s="825">
        <v>246.32999999999998</v>
      </c>
      <c r="N275" s="822">
        <v>9</v>
      </c>
      <c r="O275" s="826">
        <v>1.5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18</v>
      </c>
      <c r="B276" s="822" t="s">
        <v>1515</v>
      </c>
      <c r="C276" s="822" t="s">
        <v>1520</v>
      </c>
      <c r="D276" s="823" t="s">
        <v>2638</v>
      </c>
      <c r="E276" s="824" t="s">
        <v>1536</v>
      </c>
      <c r="F276" s="822" t="s">
        <v>1516</v>
      </c>
      <c r="G276" s="822" t="s">
        <v>2066</v>
      </c>
      <c r="H276" s="822" t="s">
        <v>329</v>
      </c>
      <c r="I276" s="822" t="s">
        <v>2067</v>
      </c>
      <c r="J276" s="822" t="s">
        <v>623</v>
      </c>
      <c r="K276" s="822" t="s">
        <v>624</v>
      </c>
      <c r="L276" s="825">
        <v>59.56</v>
      </c>
      <c r="M276" s="825">
        <v>119.12</v>
      </c>
      <c r="N276" s="822">
        <v>2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18</v>
      </c>
      <c r="B277" s="822" t="s">
        <v>1515</v>
      </c>
      <c r="C277" s="822" t="s">
        <v>1520</v>
      </c>
      <c r="D277" s="823" t="s">
        <v>2638</v>
      </c>
      <c r="E277" s="824" t="s">
        <v>1536</v>
      </c>
      <c r="F277" s="822" t="s">
        <v>1516</v>
      </c>
      <c r="G277" s="822" t="s">
        <v>1974</v>
      </c>
      <c r="H277" s="822" t="s">
        <v>329</v>
      </c>
      <c r="I277" s="822" t="s">
        <v>1975</v>
      </c>
      <c r="J277" s="822" t="s">
        <v>1976</v>
      </c>
      <c r="K277" s="822" t="s">
        <v>1977</v>
      </c>
      <c r="L277" s="825">
        <v>264</v>
      </c>
      <c r="M277" s="825">
        <v>264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18</v>
      </c>
      <c r="B278" s="822" t="s">
        <v>1515</v>
      </c>
      <c r="C278" s="822" t="s">
        <v>1520</v>
      </c>
      <c r="D278" s="823" t="s">
        <v>2638</v>
      </c>
      <c r="E278" s="824" t="s">
        <v>1536</v>
      </c>
      <c r="F278" s="822" t="s">
        <v>1516</v>
      </c>
      <c r="G278" s="822" t="s">
        <v>1588</v>
      </c>
      <c r="H278" s="822" t="s">
        <v>625</v>
      </c>
      <c r="I278" s="822" t="s">
        <v>1589</v>
      </c>
      <c r="J278" s="822" t="s">
        <v>835</v>
      </c>
      <c r="K278" s="822" t="s">
        <v>1590</v>
      </c>
      <c r="L278" s="825">
        <v>0</v>
      </c>
      <c r="M278" s="825">
        <v>0</v>
      </c>
      <c r="N278" s="822">
        <v>1</v>
      </c>
      <c r="O278" s="826">
        <v>0.5</v>
      </c>
      <c r="P278" s="825"/>
      <c r="Q278" s="827"/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18</v>
      </c>
      <c r="B279" s="822" t="s">
        <v>1515</v>
      </c>
      <c r="C279" s="822" t="s">
        <v>1520</v>
      </c>
      <c r="D279" s="823" t="s">
        <v>2638</v>
      </c>
      <c r="E279" s="824" t="s">
        <v>1536</v>
      </c>
      <c r="F279" s="822" t="s">
        <v>1516</v>
      </c>
      <c r="G279" s="822" t="s">
        <v>2068</v>
      </c>
      <c r="H279" s="822" t="s">
        <v>625</v>
      </c>
      <c r="I279" s="822" t="s">
        <v>2069</v>
      </c>
      <c r="J279" s="822" t="s">
        <v>2070</v>
      </c>
      <c r="K279" s="822" t="s">
        <v>2071</v>
      </c>
      <c r="L279" s="825">
        <v>905.66</v>
      </c>
      <c r="M279" s="825">
        <v>2716.98</v>
      </c>
      <c r="N279" s="822">
        <v>3</v>
      </c>
      <c r="O279" s="826">
        <v>1</v>
      </c>
      <c r="P279" s="825">
        <v>2716.98</v>
      </c>
      <c r="Q279" s="827">
        <v>1</v>
      </c>
      <c r="R279" s="822">
        <v>3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18</v>
      </c>
      <c r="B280" s="822" t="s">
        <v>1515</v>
      </c>
      <c r="C280" s="822" t="s">
        <v>1520</v>
      </c>
      <c r="D280" s="823" t="s">
        <v>2638</v>
      </c>
      <c r="E280" s="824" t="s">
        <v>1536</v>
      </c>
      <c r="F280" s="822" t="s">
        <v>1516</v>
      </c>
      <c r="G280" s="822" t="s">
        <v>1599</v>
      </c>
      <c r="H280" s="822" t="s">
        <v>329</v>
      </c>
      <c r="I280" s="822" t="s">
        <v>1600</v>
      </c>
      <c r="J280" s="822" t="s">
        <v>1601</v>
      </c>
      <c r="K280" s="822" t="s">
        <v>1318</v>
      </c>
      <c r="L280" s="825">
        <v>726.68</v>
      </c>
      <c r="M280" s="825">
        <v>6540.12</v>
      </c>
      <c r="N280" s="822">
        <v>9</v>
      </c>
      <c r="O280" s="826">
        <v>1.5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18</v>
      </c>
      <c r="B281" s="822" t="s">
        <v>1515</v>
      </c>
      <c r="C281" s="822" t="s">
        <v>1520</v>
      </c>
      <c r="D281" s="823" t="s">
        <v>2638</v>
      </c>
      <c r="E281" s="824" t="s">
        <v>1536</v>
      </c>
      <c r="F281" s="822" t="s">
        <v>1516</v>
      </c>
      <c r="G281" s="822" t="s">
        <v>1599</v>
      </c>
      <c r="H281" s="822" t="s">
        <v>329</v>
      </c>
      <c r="I281" s="822" t="s">
        <v>2072</v>
      </c>
      <c r="J281" s="822" t="s">
        <v>1601</v>
      </c>
      <c r="K281" s="822" t="s">
        <v>1316</v>
      </c>
      <c r="L281" s="825">
        <v>363.35</v>
      </c>
      <c r="M281" s="825">
        <v>3270.1500000000005</v>
      </c>
      <c r="N281" s="822">
        <v>9</v>
      </c>
      <c r="O281" s="826">
        <v>1.5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18</v>
      </c>
      <c r="B282" s="822" t="s">
        <v>1515</v>
      </c>
      <c r="C282" s="822" t="s">
        <v>1520</v>
      </c>
      <c r="D282" s="823" t="s">
        <v>2638</v>
      </c>
      <c r="E282" s="824" t="s">
        <v>1536</v>
      </c>
      <c r="F282" s="822" t="s">
        <v>1516</v>
      </c>
      <c r="G282" s="822" t="s">
        <v>1560</v>
      </c>
      <c r="H282" s="822" t="s">
        <v>329</v>
      </c>
      <c r="I282" s="822" t="s">
        <v>1561</v>
      </c>
      <c r="J282" s="822" t="s">
        <v>1080</v>
      </c>
      <c r="K282" s="822" t="s">
        <v>1081</v>
      </c>
      <c r="L282" s="825">
        <v>121.92</v>
      </c>
      <c r="M282" s="825">
        <v>243.84</v>
      </c>
      <c r="N282" s="822">
        <v>2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18</v>
      </c>
      <c r="B283" s="822" t="s">
        <v>1515</v>
      </c>
      <c r="C283" s="822" t="s">
        <v>1520</v>
      </c>
      <c r="D283" s="823" t="s">
        <v>2638</v>
      </c>
      <c r="E283" s="824" t="s">
        <v>1534</v>
      </c>
      <c r="F283" s="822" t="s">
        <v>1516</v>
      </c>
      <c r="G283" s="822" t="s">
        <v>1550</v>
      </c>
      <c r="H283" s="822" t="s">
        <v>625</v>
      </c>
      <c r="I283" s="822" t="s">
        <v>1398</v>
      </c>
      <c r="J283" s="822" t="s">
        <v>1338</v>
      </c>
      <c r="K283" s="822" t="s">
        <v>1399</v>
      </c>
      <c r="L283" s="825">
        <v>23.4</v>
      </c>
      <c r="M283" s="825">
        <v>46.8</v>
      </c>
      <c r="N283" s="822">
        <v>2</v>
      </c>
      <c r="O283" s="826">
        <v>2</v>
      </c>
      <c r="P283" s="825">
        <v>23.4</v>
      </c>
      <c r="Q283" s="827">
        <v>0.5</v>
      </c>
      <c r="R283" s="822">
        <v>1</v>
      </c>
      <c r="S283" s="827">
        <v>0.5</v>
      </c>
      <c r="T283" s="826">
        <v>1</v>
      </c>
      <c r="U283" s="828">
        <v>0.5</v>
      </c>
    </row>
    <row r="284" spans="1:21" ht="14.45" customHeight="1" x14ac:dyDescent="0.2">
      <c r="A284" s="821">
        <v>18</v>
      </c>
      <c r="B284" s="822" t="s">
        <v>1515</v>
      </c>
      <c r="C284" s="822" t="s">
        <v>1520</v>
      </c>
      <c r="D284" s="823" t="s">
        <v>2638</v>
      </c>
      <c r="E284" s="824" t="s">
        <v>1534</v>
      </c>
      <c r="F284" s="822" t="s">
        <v>1516</v>
      </c>
      <c r="G284" s="822" t="s">
        <v>1615</v>
      </c>
      <c r="H284" s="822" t="s">
        <v>625</v>
      </c>
      <c r="I284" s="822" t="s">
        <v>1621</v>
      </c>
      <c r="J284" s="822" t="s">
        <v>985</v>
      </c>
      <c r="K284" s="822" t="s">
        <v>1622</v>
      </c>
      <c r="L284" s="825">
        <v>305.5</v>
      </c>
      <c r="M284" s="825">
        <v>611</v>
      </c>
      <c r="N284" s="822">
        <v>2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18</v>
      </c>
      <c r="B285" s="822" t="s">
        <v>1515</v>
      </c>
      <c r="C285" s="822" t="s">
        <v>1520</v>
      </c>
      <c r="D285" s="823" t="s">
        <v>2638</v>
      </c>
      <c r="E285" s="824" t="s">
        <v>1534</v>
      </c>
      <c r="F285" s="822" t="s">
        <v>1516</v>
      </c>
      <c r="G285" s="822" t="s">
        <v>1636</v>
      </c>
      <c r="H285" s="822" t="s">
        <v>625</v>
      </c>
      <c r="I285" s="822" t="s">
        <v>2073</v>
      </c>
      <c r="J285" s="822" t="s">
        <v>1638</v>
      </c>
      <c r="K285" s="822" t="s">
        <v>2074</v>
      </c>
      <c r="L285" s="825">
        <v>2760.38</v>
      </c>
      <c r="M285" s="825">
        <v>16562.28</v>
      </c>
      <c r="N285" s="822">
        <v>6</v>
      </c>
      <c r="O285" s="826">
        <v>1.5</v>
      </c>
      <c r="P285" s="825">
        <v>8281.14</v>
      </c>
      <c r="Q285" s="827">
        <v>0.5</v>
      </c>
      <c r="R285" s="822">
        <v>3</v>
      </c>
      <c r="S285" s="827">
        <v>0.5</v>
      </c>
      <c r="T285" s="826">
        <v>0.5</v>
      </c>
      <c r="U285" s="828">
        <v>0.33333333333333331</v>
      </c>
    </row>
    <row r="286" spans="1:21" ht="14.45" customHeight="1" x14ac:dyDescent="0.2">
      <c r="A286" s="821">
        <v>18</v>
      </c>
      <c r="B286" s="822" t="s">
        <v>1515</v>
      </c>
      <c r="C286" s="822" t="s">
        <v>1520</v>
      </c>
      <c r="D286" s="823" t="s">
        <v>2638</v>
      </c>
      <c r="E286" s="824" t="s">
        <v>1534</v>
      </c>
      <c r="F286" s="822" t="s">
        <v>1516</v>
      </c>
      <c r="G286" s="822" t="s">
        <v>1640</v>
      </c>
      <c r="H286" s="822" t="s">
        <v>329</v>
      </c>
      <c r="I286" s="822" t="s">
        <v>1641</v>
      </c>
      <c r="J286" s="822" t="s">
        <v>614</v>
      </c>
      <c r="K286" s="822" t="s">
        <v>1642</v>
      </c>
      <c r="L286" s="825">
        <v>66.17</v>
      </c>
      <c r="M286" s="825">
        <v>198.51</v>
      </c>
      <c r="N286" s="822">
        <v>3</v>
      </c>
      <c r="O286" s="826">
        <v>0.5</v>
      </c>
      <c r="P286" s="825">
        <v>198.51</v>
      </c>
      <c r="Q286" s="827">
        <v>1</v>
      </c>
      <c r="R286" s="822">
        <v>3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18</v>
      </c>
      <c r="B287" s="822" t="s">
        <v>1515</v>
      </c>
      <c r="C287" s="822" t="s">
        <v>1520</v>
      </c>
      <c r="D287" s="823" t="s">
        <v>2638</v>
      </c>
      <c r="E287" s="824" t="s">
        <v>1534</v>
      </c>
      <c r="F287" s="822" t="s">
        <v>1516</v>
      </c>
      <c r="G287" s="822" t="s">
        <v>1643</v>
      </c>
      <c r="H287" s="822" t="s">
        <v>329</v>
      </c>
      <c r="I287" s="822" t="s">
        <v>1644</v>
      </c>
      <c r="J287" s="822" t="s">
        <v>1645</v>
      </c>
      <c r="K287" s="822" t="s">
        <v>1646</v>
      </c>
      <c r="L287" s="825">
        <v>0</v>
      </c>
      <c r="M287" s="825">
        <v>0</v>
      </c>
      <c r="N287" s="822">
        <v>2</v>
      </c>
      <c r="O287" s="826">
        <v>0.5</v>
      </c>
      <c r="P287" s="825">
        <v>0</v>
      </c>
      <c r="Q287" s="827"/>
      <c r="R287" s="822">
        <v>2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18</v>
      </c>
      <c r="B288" s="822" t="s">
        <v>1515</v>
      </c>
      <c r="C288" s="822" t="s">
        <v>1520</v>
      </c>
      <c r="D288" s="823" t="s">
        <v>2638</v>
      </c>
      <c r="E288" s="824" t="s">
        <v>1534</v>
      </c>
      <c r="F288" s="822" t="s">
        <v>1516</v>
      </c>
      <c r="G288" s="822" t="s">
        <v>1551</v>
      </c>
      <c r="H288" s="822" t="s">
        <v>625</v>
      </c>
      <c r="I288" s="822" t="s">
        <v>1552</v>
      </c>
      <c r="J288" s="822" t="s">
        <v>1553</v>
      </c>
      <c r="K288" s="822" t="s">
        <v>1016</v>
      </c>
      <c r="L288" s="825">
        <v>132</v>
      </c>
      <c r="M288" s="825">
        <v>132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18</v>
      </c>
      <c r="B289" s="822" t="s">
        <v>1515</v>
      </c>
      <c r="C289" s="822" t="s">
        <v>1520</v>
      </c>
      <c r="D289" s="823" t="s">
        <v>2638</v>
      </c>
      <c r="E289" s="824" t="s">
        <v>1534</v>
      </c>
      <c r="F289" s="822" t="s">
        <v>1516</v>
      </c>
      <c r="G289" s="822" t="s">
        <v>1551</v>
      </c>
      <c r="H289" s="822" t="s">
        <v>625</v>
      </c>
      <c r="I289" s="822" t="s">
        <v>1659</v>
      </c>
      <c r="J289" s="822" t="s">
        <v>1553</v>
      </c>
      <c r="K289" s="822" t="s">
        <v>1660</v>
      </c>
      <c r="L289" s="825">
        <v>264</v>
      </c>
      <c r="M289" s="825">
        <v>264</v>
      </c>
      <c r="N289" s="822">
        <v>1</v>
      </c>
      <c r="O289" s="826">
        <v>0.5</v>
      </c>
      <c r="P289" s="825">
        <v>264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18</v>
      </c>
      <c r="B290" s="822" t="s">
        <v>1515</v>
      </c>
      <c r="C290" s="822" t="s">
        <v>1520</v>
      </c>
      <c r="D290" s="823" t="s">
        <v>2638</v>
      </c>
      <c r="E290" s="824" t="s">
        <v>1534</v>
      </c>
      <c r="F290" s="822" t="s">
        <v>1516</v>
      </c>
      <c r="G290" s="822" t="s">
        <v>1551</v>
      </c>
      <c r="H290" s="822" t="s">
        <v>329</v>
      </c>
      <c r="I290" s="822" t="s">
        <v>1665</v>
      </c>
      <c r="J290" s="822" t="s">
        <v>1553</v>
      </c>
      <c r="K290" s="822" t="s">
        <v>1007</v>
      </c>
      <c r="L290" s="825">
        <v>65.989999999999995</v>
      </c>
      <c r="M290" s="825">
        <v>131.97999999999999</v>
      </c>
      <c r="N290" s="822">
        <v>2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18</v>
      </c>
      <c r="B291" s="822" t="s">
        <v>1515</v>
      </c>
      <c r="C291" s="822" t="s">
        <v>1520</v>
      </c>
      <c r="D291" s="823" t="s">
        <v>2638</v>
      </c>
      <c r="E291" s="824" t="s">
        <v>1534</v>
      </c>
      <c r="F291" s="822" t="s">
        <v>1516</v>
      </c>
      <c r="G291" s="822" t="s">
        <v>2075</v>
      </c>
      <c r="H291" s="822" t="s">
        <v>329</v>
      </c>
      <c r="I291" s="822" t="s">
        <v>2076</v>
      </c>
      <c r="J291" s="822" t="s">
        <v>2077</v>
      </c>
      <c r="K291" s="822" t="s">
        <v>1969</v>
      </c>
      <c r="L291" s="825">
        <v>1262.0899999999999</v>
      </c>
      <c r="M291" s="825">
        <v>2524.1799999999998</v>
      </c>
      <c r="N291" s="822">
        <v>2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18</v>
      </c>
      <c r="B292" s="822" t="s">
        <v>1515</v>
      </c>
      <c r="C292" s="822" t="s">
        <v>1520</v>
      </c>
      <c r="D292" s="823" t="s">
        <v>2638</v>
      </c>
      <c r="E292" s="824" t="s">
        <v>1534</v>
      </c>
      <c r="F292" s="822" t="s">
        <v>1516</v>
      </c>
      <c r="G292" s="822" t="s">
        <v>1670</v>
      </c>
      <c r="H292" s="822" t="s">
        <v>329</v>
      </c>
      <c r="I292" s="822" t="s">
        <v>1677</v>
      </c>
      <c r="J292" s="822" t="s">
        <v>647</v>
      </c>
      <c r="K292" s="822" t="s">
        <v>1678</v>
      </c>
      <c r="L292" s="825">
        <v>93.61</v>
      </c>
      <c r="M292" s="825">
        <v>280.83</v>
      </c>
      <c r="N292" s="822">
        <v>3</v>
      </c>
      <c r="O292" s="826">
        <v>2.5</v>
      </c>
      <c r="P292" s="825">
        <v>93.61</v>
      </c>
      <c r="Q292" s="827">
        <v>0.33333333333333337</v>
      </c>
      <c r="R292" s="822">
        <v>1</v>
      </c>
      <c r="S292" s="827">
        <v>0.33333333333333331</v>
      </c>
      <c r="T292" s="826">
        <v>1</v>
      </c>
      <c r="U292" s="828">
        <v>0.4</v>
      </c>
    </row>
    <row r="293" spans="1:21" ht="14.45" customHeight="1" x14ac:dyDescent="0.2">
      <c r="A293" s="821">
        <v>18</v>
      </c>
      <c r="B293" s="822" t="s">
        <v>1515</v>
      </c>
      <c r="C293" s="822" t="s">
        <v>1520</v>
      </c>
      <c r="D293" s="823" t="s">
        <v>2638</v>
      </c>
      <c r="E293" s="824" t="s">
        <v>1534</v>
      </c>
      <c r="F293" s="822" t="s">
        <v>1516</v>
      </c>
      <c r="G293" s="822" t="s">
        <v>1680</v>
      </c>
      <c r="H293" s="822" t="s">
        <v>329</v>
      </c>
      <c r="I293" s="822" t="s">
        <v>1681</v>
      </c>
      <c r="J293" s="822" t="s">
        <v>1682</v>
      </c>
      <c r="K293" s="822" t="s">
        <v>1683</v>
      </c>
      <c r="L293" s="825">
        <v>117.47</v>
      </c>
      <c r="M293" s="825">
        <v>117.47</v>
      </c>
      <c r="N293" s="822">
        <v>1</v>
      </c>
      <c r="O293" s="826">
        <v>0.5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18</v>
      </c>
      <c r="B294" s="822" t="s">
        <v>1515</v>
      </c>
      <c r="C294" s="822" t="s">
        <v>1520</v>
      </c>
      <c r="D294" s="823" t="s">
        <v>2638</v>
      </c>
      <c r="E294" s="824" t="s">
        <v>1534</v>
      </c>
      <c r="F294" s="822" t="s">
        <v>1516</v>
      </c>
      <c r="G294" s="822" t="s">
        <v>1684</v>
      </c>
      <c r="H294" s="822" t="s">
        <v>625</v>
      </c>
      <c r="I294" s="822" t="s">
        <v>1692</v>
      </c>
      <c r="J294" s="822" t="s">
        <v>1689</v>
      </c>
      <c r="K294" s="822" t="s">
        <v>1693</v>
      </c>
      <c r="L294" s="825">
        <v>1585.29</v>
      </c>
      <c r="M294" s="825">
        <v>1585.29</v>
      </c>
      <c r="N294" s="822">
        <v>1</v>
      </c>
      <c r="O294" s="826">
        <v>0.5</v>
      </c>
      <c r="P294" s="825">
        <v>1585.29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18</v>
      </c>
      <c r="B295" s="822" t="s">
        <v>1515</v>
      </c>
      <c r="C295" s="822" t="s">
        <v>1520</v>
      </c>
      <c r="D295" s="823" t="s">
        <v>2638</v>
      </c>
      <c r="E295" s="824" t="s">
        <v>1534</v>
      </c>
      <c r="F295" s="822" t="s">
        <v>1516</v>
      </c>
      <c r="G295" s="822" t="s">
        <v>1564</v>
      </c>
      <c r="H295" s="822" t="s">
        <v>329</v>
      </c>
      <c r="I295" s="822" t="s">
        <v>1706</v>
      </c>
      <c r="J295" s="822" t="s">
        <v>1707</v>
      </c>
      <c r="K295" s="822" t="s">
        <v>1708</v>
      </c>
      <c r="L295" s="825">
        <v>132</v>
      </c>
      <c r="M295" s="825">
        <v>132</v>
      </c>
      <c r="N295" s="822">
        <v>1</v>
      </c>
      <c r="O295" s="826">
        <v>0.5</v>
      </c>
      <c r="P295" s="825">
        <v>132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18</v>
      </c>
      <c r="B296" s="822" t="s">
        <v>1515</v>
      </c>
      <c r="C296" s="822" t="s">
        <v>1520</v>
      </c>
      <c r="D296" s="823" t="s">
        <v>2638</v>
      </c>
      <c r="E296" s="824" t="s">
        <v>1534</v>
      </c>
      <c r="F296" s="822" t="s">
        <v>1516</v>
      </c>
      <c r="G296" s="822" t="s">
        <v>1564</v>
      </c>
      <c r="H296" s="822" t="s">
        <v>625</v>
      </c>
      <c r="I296" s="822" t="s">
        <v>1404</v>
      </c>
      <c r="J296" s="822" t="s">
        <v>1351</v>
      </c>
      <c r="K296" s="822" t="s">
        <v>1405</v>
      </c>
      <c r="L296" s="825">
        <v>431.18</v>
      </c>
      <c r="M296" s="825">
        <v>2587.08</v>
      </c>
      <c r="N296" s="822">
        <v>6</v>
      </c>
      <c r="O296" s="826">
        <v>4.5</v>
      </c>
      <c r="P296" s="825">
        <v>2155.9</v>
      </c>
      <c r="Q296" s="827">
        <v>0.83333333333333337</v>
      </c>
      <c r="R296" s="822">
        <v>5</v>
      </c>
      <c r="S296" s="827">
        <v>0.83333333333333337</v>
      </c>
      <c r="T296" s="826">
        <v>4</v>
      </c>
      <c r="U296" s="828">
        <v>0.88888888888888884</v>
      </c>
    </row>
    <row r="297" spans="1:21" ht="14.45" customHeight="1" x14ac:dyDescent="0.2">
      <c r="A297" s="821">
        <v>18</v>
      </c>
      <c r="B297" s="822" t="s">
        <v>1515</v>
      </c>
      <c r="C297" s="822" t="s">
        <v>1520</v>
      </c>
      <c r="D297" s="823" t="s">
        <v>2638</v>
      </c>
      <c r="E297" s="824" t="s">
        <v>1534</v>
      </c>
      <c r="F297" s="822" t="s">
        <v>1516</v>
      </c>
      <c r="G297" s="822" t="s">
        <v>1564</v>
      </c>
      <c r="H297" s="822" t="s">
        <v>625</v>
      </c>
      <c r="I297" s="822" t="s">
        <v>1350</v>
      </c>
      <c r="J297" s="822" t="s">
        <v>1351</v>
      </c>
      <c r="K297" s="822" t="s">
        <v>1352</v>
      </c>
      <c r="L297" s="825">
        <v>122.96</v>
      </c>
      <c r="M297" s="825">
        <v>2213.2800000000002</v>
      </c>
      <c r="N297" s="822">
        <v>18</v>
      </c>
      <c r="O297" s="826">
        <v>7.5</v>
      </c>
      <c r="P297" s="825">
        <v>368.88</v>
      </c>
      <c r="Q297" s="827">
        <v>0.16666666666666666</v>
      </c>
      <c r="R297" s="822">
        <v>3</v>
      </c>
      <c r="S297" s="827">
        <v>0.16666666666666666</v>
      </c>
      <c r="T297" s="826">
        <v>2</v>
      </c>
      <c r="U297" s="828">
        <v>0.26666666666666666</v>
      </c>
    </row>
    <row r="298" spans="1:21" ht="14.45" customHeight="1" x14ac:dyDescent="0.2">
      <c r="A298" s="821">
        <v>18</v>
      </c>
      <c r="B298" s="822" t="s">
        <v>1515</v>
      </c>
      <c r="C298" s="822" t="s">
        <v>1520</v>
      </c>
      <c r="D298" s="823" t="s">
        <v>2638</v>
      </c>
      <c r="E298" s="824" t="s">
        <v>1534</v>
      </c>
      <c r="F298" s="822" t="s">
        <v>1516</v>
      </c>
      <c r="G298" s="822" t="s">
        <v>1741</v>
      </c>
      <c r="H298" s="822" t="s">
        <v>625</v>
      </c>
      <c r="I298" s="822" t="s">
        <v>1745</v>
      </c>
      <c r="J298" s="822" t="s">
        <v>1743</v>
      </c>
      <c r="K298" s="822" t="s">
        <v>1584</v>
      </c>
      <c r="L298" s="825">
        <v>132</v>
      </c>
      <c r="M298" s="825">
        <v>396</v>
      </c>
      <c r="N298" s="822">
        <v>3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18</v>
      </c>
      <c r="B299" s="822" t="s">
        <v>1515</v>
      </c>
      <c r="C299" s="822" t="s">
        <v>1520</v>
      </c>
      <c r="D299" s="823" t="s">
        <v>2638</v>
      </c>
      <c r="E299" s="824" t="s">
        <v>1534</v>
      </c>
      <c r="F299" s="822" t="s">
        <v>1516</v>
      </c>
      <c r="G299" s="822" t="s">
        <v>669</v>
      </c>
      <c r="H299" s="822" t="s">
        <v>329</v>
      </c>
      <c r="I299" s="822" t="s">
        <v>1747</v>
      </c>
      <c r="J299" s="822" t="s">
        <v>1748</v>
      </c>
      <c r="K299" s="822" t="s">
        <v>1749</v>
      </c>
      <c r="L299" s="825">
        <v>51.51</v>
      </c>
      <c r="M299" s="825">
        <v>51.51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18</v>
      </c>
      <c r="B300" s="822" t="s">
        <v>1515</v>
      </c>
      <c r="C300" s="822" t="s">
        <v>1520</v>
      </c>
      <c r="D300" s="823" t="s">
        <v>2638</v>
      </c>
      <c r="E300" s="824" t="s">
        <v>1534</v>
      </c>
      <c r="F300" s="822" t="s">
        <v>1516</v>
      </c>
      <c r="G300" s="822" t="s">
        <v>1753</v>
      </c>
      <c r="H300" s="822" t="s">
        <v>329</v>
      </c>
      <c r="I300" s="822" t="s">
        <v>1754</v>
      </c>
      <c r="J300" s="822" t="s">
        <v>1755</v>
      </c>
      <c r="K300" s="822" t="s">
        <v>1744</v>
      </c>
      <c r="L300" s="825">
        <v>31.44</v>
      </c>
      <c r="M300" s="825">
        <v>125.76</v>
      </c>
      <c r="N300" s="822">
        <v>4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18</v>
      </c>
      <c r="B301" s="822" t="s">
        <v>1515</v>
      </c>
      <c r="C301" s="822" t="s">
        <v>1520</v>
      </c>
      <c r="D301" s="823" t="s">
        <v>2638</v>
      </c>
      <c r="E301" s="824" t="s">
        <v>1534</v>
      </c>
      <c r="F301" s="822" t="s">
        <v>1516</v>
      </c>
      <c r="G301" s="822" t="s">
        <v>1760</v>
      </c>
      <c r="H301" s="822" t="s">
        <v>329</v>
      </c>
      <c r="I301" s="822" t="s">
        <v>1761</v>
      </c>
      <c r="J301" s="822" t="s">
        <v>1762</v>
      </c>
      <c r="K301" s="822" t="s">
        <v>1763</v>
      </c>
      <c r="L301" s="825">
        <v>74.64</v>
      </c>
      <c r="M301" s="825">
        <v>74.64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18</v>
      </c>
      <c r="B302" s="822" t="s">
        <v>1515</v>
      </c>
      <c r="C302" s="822" t="s">
        <v>1520</v>
      </c>
      <c r="D302" s="823" t="s">
        <v>2638</v>
      </c>
      <c r="E302" s="824" t="s">
        <v>1534</v>
      </c>
      <c r="F302" s="822" t="s">
        <v>1516</v>
      </c>
      <c r="G302" s="822" t="s">
        <v>1771</v>
      </c>
      <c r="H302" s="822" t="s">
        <v>329</v>
      </c>
      <c r="I302" s="822" t="s">
        <v>1772</v>
      </c>
      <c r="J302" s="822" t="s">
        <v>1773</v>
      </c>
      <c r="K302" s="822" t="s">
        <v>1774</v>
      </c>
      <c r="L302" s="825">
        <v>24.37</v>
      </c>
      <c r="M302" s="825">
        <v>341.18</v>
      </c>
      <c r="N302" s="822">
        <v>14</v>
      </c>
      <c r="O302" s="826">
        <v>8</v>
      </c>
      <c r="P302" s="825">
        <v>194.96</v>
      </c>
      <c r="Q302" s="827">
        <v>0.5714285714285714</v>
      </c>
      <c r="R302" s="822">
        <v>8</v>
      </c>
      <c r="S302" s="827">
        <v>0.5714285714285714</v>
      </c>
      <c r="T302" s="826">
        <v>4</v>
      </c>
      <c r="U302" s="828">
        <v>0.5</v>
      </c>
    </row>
    <row r="303" spans="1:21" ht="14.45" customHeight="1" x14ac:dyDescent="0.2">
      <c r="A303" s="821">
        <v>18</v>
      </c>
      <c r="B303" s="822" t="s">
        <v>1515</v>
      </c>
      <c r="C303" s="822" t="s">
        <v>1520</v>
      </c>
      <c r="D303" s="823" t="s">
        <v>2638</v>
      </c>
      <c r="E303" s="824" t="s">
        <v>1534</v>
      </c>
      <c r="F303" s="822" t="s">
        <v>1516</v>
      </c>
      <c r="G303" s="822" t="s">
        <v>1771</v>
      </c>
      <c r="H303" s="822" t="s">
        <v>329</v>
      </c>
      <c r="I303" s="822" t="s">
        <v>2078</v>
      </c>
      <c r="J303" s="822" t="s">
        <v>1773</v>
      </c>
      <c r="K303" s="822" t="s">
        <v>2079</v>
      </c>
      <c r="L303" s="825">
        <v>16.079999999999998</v>
      </c>
      <c r="M303" s="825">
        <v>48.239999999999995</v>
      </c>
      <c r="N303" s="822">
        <v>3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18</v>
      </c>
      <c r="B304" s="822" t="s">
        <v>1515</v>
      </c>
      <c r="C304" s="822" t="s">
        <v>1520</v>
      </c>
      <c r="D304" s="823" t="s">
        <v>2638</v>
      </c>
      <c r="E304" s="824" t="s">
        <v>1534</v>
      </c>
      <c r="F304" s="822" t="s">
        <v>1516</v>
      </c>
      <c r="G304" s="822" t="s">
        <v>1777</v>
      </c>
      <c r="H304" s="822" t="s">
        <v>329</v>
      </c>
      <c r="I304" s="822" t="s">
        <v>1778</v>
      </c>
      <c r="J304" s="822" t="s">
        <v>1779</v>
      </c>
      <c r="K304" s="822" t="s">
        <v>1780</v>
      </c>
      <c r="L304" s="825">
        <v>205.97</v>
      </c>
      <c r="M304" s="825">
        <v>617.91</v>
      </c>
      <c r="N304" s="822">
        <v>3</v>
      </c>
      <c r="O304" s="826">
        <v>0.5</v>
      </c>
      <c r="P304" s="825">
        <v>617.91</v>
      </c>
      <c r="Q304" s="827">
        <v>1</v>
      </c>
      <c r="R304" s="822">
        <v>3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18</v>
      </c>
      <c r="B305" s="822" t="s">
        <v>1515</v>
      </c>
      <c r="C305" s="822" t="s">
        <v>1520</v>
      </c>
      <c r="D305" s="823" t="s">
        <v>2638</v>
      </c>
      <c r="E305" s="824" t="s">
        <v>1534</v>
      </c>
      <c r="F305" s="822" t="s">
        <v>1516</v>
      </c>
      <c r="G305" s="822" t="s">
        <v>1777</v>
      </c>
      <c r="H305" s="822" t="s">
        <v>329</v>
      </c>
      <c r="I305" s="822" t="s">
        <v>1784</v>
      </c>
      <c r="J305" s="822" t="s">
        <v>711</v>
      </c>
      <c r="K305" s="822" t="s">
        <v>712</v>
      </c>
      <c r="L305" s="825">
        <v>343.29</v>
      </c>
      <c r="M305" s="825">
        <v>2403.0300000000002</v>
      </c>
      <c r="N305" s="822">
        <v>7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18</v>
      </c>
      <c r="B306" s="822" t="s">
        <v>1515</v>
      </c>
      <c r="C306" s="822" t="s">
        <v>1520</v>
      </c>
      <c r="D306" s="823" t="s">
        <v>2638</v>
      </c>
      <c r="E306" s="824" t="s">
        <v>1534</v>
      </c>
      <c r="F306" s="822" t="s">
        <v>1516</v>
      </c>
      <c r="G306" s="822" t="s">
        <v>1785</v>
      </c>
      <c r="H306" s="822" t="s">
        <v>329</v>
      </c>
      <c r="I306" s="822" t="s">
        <v>2080</v>
      </c>
      <c r="J306" s="822" t="s">
        <v>774</v>
      </c>
      <c r="K306" s="822" t="s">
        <v>1788</v>
      </c>
      <c r="L306" s="825">
        <v>319.62</v>
      </c>
      <c r="M306" s="825">
        <v>958.86</v>
      </c>
      <c r="N306" s="822">
        <v>3</v>
      </c>
      <c r="O306" s="826">
        <v>0.5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18</v>
      </c>
      <c r="B307" s="822" t="s">
        <v>1515</v>
      </c>
      <c r="C307" s="822" t="s">
        <v>1520</v>
      </c>
      <c r="D307" s="823" t="s">
        <v>2638</v>
      </c>
      <c r="E307" s="824" t="s">
        <v>1534</v>
      </c>
      <c r="F307" s="822" t="s">
        <v>1516</v>
      </c>
      <c r="G307" s="822" t="s">
        <v>1785</v>
      </c>
      <c r="H307" s="822" t="s">
        <v>329</v>
      </c>
      <c r="I307" s="822" t="s">
        <v>1796</v>
      </c>
      <c r="J307" s="822" t="s">
        <v>774</v>
      </c>
      <c r="K307" s="822" t="s">
        <v>927</v>
      </c>
      <c r="L307" s="825">
        <v>106.54</v>
      </c>
      <c r="M307" s="825">
        <v>106.54</v>
      </c>
      <c r="N307" s="822">
        <v>1</v>
      </c>
      <c r="O307" s="826">
        <v>0.5</v>
      </c>
      <c r="P307" s="825">
        <v>106.54</v>
      </c>
      <c r="Q307" s="827">
        <v>1</v>
      </c>
      <c r="R307" s="822">
        <v>1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18</v>
      </c>
      <c r="B308" s="822" t="s">
        <v>1515</v>
      </c>
      <c r="C308" s="822" t="s">
        <v>1520</v>
      </c>
      <c r="D308" s="823" t="s">
        <v>2638</v>
      </c>
      <c r="E308" s="824" t="s">
        <v>1534</v>
      </c>
      <c r="F308" s="822" t="s">
        <v>1516</v>
      </c>
      <c r="G308" s="822" t="s">
        <v>1785</v>
      </c>
      <c r="H308" s="822" t="s">
        <v>329</v>
      </c>
      <c r="I308" s="822" t="s">
        <v>1797</v>
      </c>
      <c r="J308" s="822" t="s">
        <v>774</v>
      </c>
      <c r="K308" s="822" t="s">
        <v>1393</v>
      </c>
      <c r="L308" s="825">
        <v>22.5</v>
      </c>
      <c r="M308" s="825">
        <v>67.5</v>
      </c>
      <c r="N308" s="822">
        <v>3</v>
      </c>
      <c r="O308" s="826">
        <v>1</v>
      </c>
      <c r="P308" s="825">
        <v>67.5</v>
      </c>
      <c r="Q308" s="827">
        <v>1</v>
      </c>
      <c r="R308" s="822">
        <v>3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18</v>
      </c>
      <c r="B309" s="822" t="s">
        <v>1515</v>
      </c>
      <c r="C309" s="822" t="s">
        <v>1520</v>
      </c>
      <c r="D309" s="823" t="s">
        <v>2638</v>
      </c>
      <c r="E309" s="824" t="s">
        <v>1534</v>
      </c>
      <c r="F309" s="822" t="s">
        <v>1516</v>
      </c>
      <c r="G309" s="822" t="s">
        <v>1785</v>
      </c>
      <c r="H309" s="822" t="s">
        <v>329</v>
      </c>
      <c r="I309" s="822" t="s">
        <v>1805</v>
      </c>
      <c r="J309" s="822" t="s">
        <v>1806</v>
      </c>
      <c r="K309" s="822" t="s">
        <v>1807</v>
      </c>
      <c r="L309" s="825">
        <v>366.71</v>
      </c>
      <c r="M309" s="825">
        <v>733.42</v>
      </c>
      <c r="N309" s="822">
        <v>2</v>
      </c>
      <c r="O309" s="826">
        <v>0.5</v>
      </c>
      <c r="P309" s="825">
        <v>733.42</v>
      </c>
      <c r="Q309" s="827">
        <v>1</v>
      </c>
      <c r="R309" s="822">
        <v>2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18</v>
      </c>
      <c r="B310" s="822" t="s">
        <v>1515</v>
      </c>
      <c r="C310" s="822" t="s">
        <v>1520</v>
      </c>
      <c r="D310" s="823" t="s">
        <v>2638</v>
      </c>
      <c r="E310" s="824" t="s">
        <v>1534</v>
      </c>
      <c r="F310" s="822" t="s">
        <v>1516</v>
      </c>
      <c r="G310" s="822" t="s">
        <v>1785</v>
      </c>
      <c r="H310" s="822" t="s">
        <v>329</v>
      </c>
      <c r="I310" s="822" t="s">
        <v>1808</v>
      </c>
      <c r="J310" s="822" t="s">
        <v>774</v>
      </c>
      <c r="K310" s="822" t="s">
        <v>1802</v>
      </c>
      <c r="L310" s="825">
        <v>228.19</v>
      </c>
      <c r="M310" s="825">
        <v>456.38</v>
      </c>
      <c r="N310" s="822">
        <v>2</v>
      </c>
      <c r="O310" s="826">
        <v>0.5</v>
      </c>
      <c r="P310" s="825">
        <v>456.38</v>
      </c>
      <c r="Q310" s="827">
        <v>1</v>
      </c>
      <c r="R310" s="822">
        <v>2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18</v>
      </c>
      <c r="B311" s="822" t="s">
        <v>1515</v>
      </c>
      <c r="C311" s="822" t="s">
        <v>1520</v>
      </c>
      <c r="D311" s="823" t="s">
        <v>2638</v>
      </c>
      <c r="E311" s="824" t="s">
        <v>1534</v>
      </c>
      <c r="F311" s="822" t="s">
        <v>1516</v>
      </c>
      <c r="G311" s="822" t="s">
        <v>1785</v>
      </c>
      <c r="H311" s="822" t="s">
        <v>329</v>
      </c>
      <c r="I311" s="822" t="s">
        <v>2081</v>
      </c>
      <c r="J311" s="822" t="s">
        <v>774</v>
      </c>
      <c r="K311" s="822" t="s">
        <v>2082</v>
      </c>
      <c r="L311" s="825">
        <v>2099.37</v>
      </c>
      <c r="M311" s="825">
        <v>2099.37</v>
      </c>
      <c r="N311" s="822">
        <v>1</v>
      </c>
      <c r="O311" s="826">
        <v>0.5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18</v>
      </c>
      <c r="B312" s="822" t="s">
        <v>1515</v>
      </c>
      <c r="C312" s="822" t="s">
        <v>1520</v>
      </c>
      <c r="D312" s="823" t="s">
        <v>2638</v>
      </c>
      <c r="E312" s="824" t="s">
        <v>1534</v>
      </c>
      <c r="F312" s="822" t="s">
        <v>1516</v>
      </c>
      <c r="G312" s="822" t="s">
        <v>1785</v>
      </c>
      <c r="H312" s="822" t="s">
        <v>329</v>
      </c>
      <c r="I312" s="822" t="s">
        <v>2083</v>
      </c>
      <c r="J312" s="822" t="s">
        <v>774</v>
      </c>
      <c r="K312" s="822" t="s">
        <v>2084</v>
      </c>
      <c r="L312" s="825">
        <v>1378.85</v>
      </c>
      <c r="M312" s="825">
        <v>1378.85</v>
      </c>
      <c r="N312" s="822">
        <v>1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18</v>
      </c>
      <c r="B313" s="822" t="s">
        <v>1515</v>
      </c>
      <c r="C313" s="822" t="s">
        <v>1520</v>
      </c>
      <c r="D313" s="823" t="s">
        <v>2638</v>
      </c>
      <c r="E313" s="824" t="s">
        <v>1534</v>
      </c>
      <c r="F313" s="822" t="s">
        <v>1516</v>
      </c>
      <c r="G313" s="822" t="s">
        <v>1817</v>
      </c>
      <c r="H313" s="822" t="s">
        <v>625</v>
      </c>
      <c r="I313" s="822" t="s">
        <v>1305</v>
      </c>
      <c r="J313" s="822" t="s">
        <v>1306</v>
      </c>
      <c r="K313" s="822" t="s">
        <v>1307</v>
      </c>
      <c r="L313" s="825">
        <v>366.31</v>
      </c>
      <c r="M313" s="825">
        <v>2197.86</v>
      </c>
      <c r="N313" s="822">
        <v>6</v>
      </c>
      <c r="O313" s="826">
        <v>1.5</v>
      </c>
      <c r="P313" s="825">
        <v>732.62</v>
      </c>
      <c r="Q313" s="827">
        <v>0.33333333333333331</v>
      </c>
      <c r="R313" s="822">
        <v>2</v>
      </c>
      <c r="S313" s="827">
        <v>0.33333333333333331</v>
      </c>
      <c r="T313" s="826">
        <v>0.5</v>
      </c>
      <c r="U313" s="828">
        <v>0.33333333333333331</v>
      </c>
    </row>
    <row r="314" spans="1:21" ht="14.45" customHeight="1" x14ac:dyDescent="0.2">
      <c r="A314" s="821">
        <v>18</v>
      </c>
      <c r="B314" s="822" t="s">
        <v>1515</v>
      </c>
      <c r="C314" s="822" t="s">
        <v>1520</v>
      </c>
      <c r="D314" s="823" t="s">
        <v>2638</v>
      </c>
      <c r="E314" s="824" t="s">
        <v>1534</v>
      </c>
      <c r="F314" s="822" t="s">
        <v>1516</v>
      </c>
      <c r="G314" s="822" t="s">
        <v>1833</v>
      </c>
      <c r="H314" s="822" t="s">
        <v>329</v>
      </c>
      <c r="I314" s="822" t="s">
        <v>1834</v>
      </c>
      <c r="J314" s="822" t="s">
        <v>809</v>
      </c>
      <c r="K314" s="822" t="s">
        <v>1626</v>
      </c>
      <c r="L314" s="825">
        <v>32.76</v>
      </c>
      <c r="M314" s="825">
        <v>393.12</v>
      </c>
      <c r="N314" s="822">
        <v>12</v>
      </c>
      <c r="O314" s="826">
        <v>1.5</v>
      </c>
      <c r="P314" s="825">
        <v>131.04</v>
      </c>
      <c r="Q314" s="827">
        <v>0.33333333333333331</v>
      </c>
      <c r="R314" s="822">
        <v>4</v>
      </c>
      <c r="S314" s="827">
        <v>0.33333333333333331</v>
      </c>
      <c r="T314" s="826">
        <v>1</v>
      </c>
      <c r="U314" s="828">
        <v>0.66666666666666663</v>
      </c>
    </row>
    <row r="315" spans="1:21" ht="14.45" customHeight="1" x14ac:dyDescent="0.2">
      <c r="A315" s="821">
        <v>18</v>
      </c>
      <c r="B315" s="822" t="s">
        <v>1515</v>
      </c>
      <c r="C315" s="822" t="s">
        <v>1520</v>
      </c>
      <c r="D315" s="823" t="s">
        <v>2638</v>
      </c>
      <c r="E315" s="824" t="s">
        <v>1534</v>
      </c>
      <c r="F315" s="822" t="s">
        <v>1516</v>
      </c>
      <c r="G315" s="822" t="s">
        <v>1835</v>
      </c>
      <c r="H315" s="822" t="s">
        <v>329</v>
      </c>
      <c r="I315" s="822" t="s">
        <v>1836</v>
      </c>
      <c r="J315" s="822" t="s">
        <v>723</v>
      </c>
      <c r="K315" s="822" t="s">
        <v>724</v>
      </c>
      <c r="L315" s="825">
        <v>202.03</v>
      </c>
      <c r="M315" s="825">
        <v>1212.18</v>
      </c>
      <c r="N315" s="822">
        <v>6</v>
      </c>
      <c r="O315" s="826">
        <v>2.5</v>
      </c>
      <c r="P315" s="825">
        <v>202.03</v>
      </c>
      <c r="Q315" s="827">
        <v>0.16666666666666666</v>
      </c>
      <c r="R315" s="822">
        <v>1</v>
      </c>
      <c r="S315" s="827">
        <v>0.16666666666666666</v>
      </c>
      <c r="T315" s="826">
        <v>1</v>
      </c>
      <c r="U315" s="828">
        <v>0.4</v>
      </c>
    </row>
    <row r="316" spans="1:21" ht="14.45" customHeight="1" x14ac:dyDescent="0.2">
      <c r="A316" s="821">
        <v>18</v>
      </c>
      <c r="B316" s="822" t="s">
        <v>1515</v>
      </c>
      <c r="C316" s="822" t="s">
        <v>1520</v>
      </c>
      <c r="D316" s="823" t="s">
        <v>2638</v>
      </c>
      <c r="E316" s="824" t="s">
        <v>1534</v>
      </c>
      <c r="F316" s="822" t="s">
        <v>1516</v>
      </c>
      <c r="G316" s="822" t="s">
        <v>1838</v>
      </c>
      <c r="H316" s="822" t="s">
        <v>329</v>
      </c>
      <c r="I316" s="822" t="s">
        <v>1839</v>
      </c>
      <c r="J316" s="822" t="s">
        <v>1840</v>
      </c>
      <c r="K316" s="822" t="s">
        <v>1626</v>
      </c>
      <c r="L316" s="825">
        <v>137.88</v>
      </c>
      <c r="M316" s="825">
        <v>275.76</v>
      </c>
      <c r="N316" s="822">
        <v>2</v>
      </c>
      <c r="O316" s="826">
        <v>0.5</v>
      </c>
      <c r="P316" s="825">
        <v>275.76</v>
      </c>
      <c r="Q316" s="827">
        <v>1</v>
      </c>
      <c r="R316" s="822">
        <v>2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18</v>
      </c>
      <c r="B317" s="822" t="s">
        <v>1515</v>
      </c>
      <c r="C317" s="822" t="s">
        <v>1520</v>
      </c>
      <c r="D317" s="823" t="s">
        <v>2638</v>
      </c>
      <c r="E317" s="824" t="s">
        <v>1534</v>
      </c>
      <c r="F317" s="822" t="s">
        <v>1516</v>
      </c>
      <c r="G317" s="822" t="s">
        <v>1841</v>
      </c>
      <c r="H317" s="822" t="s">
        <v>329</v>
      </c>
      <c r="I317" s="822" t="s">
        <v>2085</v>
      </c>
      <c r="J317" s="822" t="s">
        <v>2086</v>
      </c>
      <c r="K317" s="822" t="s">
        <v>2087</v>
      </c>
      <c r="L317" s="825">
        <v>686.34</v>
      </c>
      <c r="M317" s="825">
        <v>2745.36</v>
      </c>
      <c r="N317" s="822">
        <v>4</v>
      </c>
      <c r="O317" s="826">
        <v>1.5</v>
      </c>
      <c r="P317" s="825">
        <v>686.34</v>
      </c>
      <c r="Q317" s="827">
        <v>0.25</v>
      </c>
      <c r="R317" s="822">
        <v>1</v>
      </c>
      <c r="S317" s="827">
        <v>0.25</v>
      </c>
      <c r="T317" s="826">
        <v>0.5</v>
      </c>
      <c r="U317" s="828">
        <v>0.33333333333333331</v>
      </c>
    </row>
    <row r="318" spans="1:21" ht="14.45" customHeight="1" x14ac:dyDescent="0.2">
      <c r="A318" s="821">
        <v>18</v>
      </c>
      <c r="B318" s="822" t="s">
        <v>1515</v>
      </c>
      <c r="C318" s="822" t="s">
        <v>1520</v>
      </c>
      <c r="D318" s="823" t="s">
        <v>2638</v>
      </c>
      <c r="E318" s="824" t="s">
        <v>1534</v>
      </c>
      <c r="F318" s="822" t="s">
        <v>1516</v>
      </c>
      <c r="G318" s="822" t="s">
        <v>2088</v>
      </c>
      <c r="H318" s="822" t="s">
        <v>329</v>
      </c>
      <c r="I318" s="822" t="s">
        <v>2089</v>
      </c>
      <c r="J318" s="822" t="s">
        <v>2090</v>
      </c>
      <c r="K318" s="822" t="s">
        <v>1462</v>
      </c>
      <c r="L318" s="825">
        <v>130.41999999999999</v>
      </c>
      <c r="M318" s="825">
        <v>521.67999999999995</v>
      </c>
      <c r="N318" s="822">
        <v>4</v>
      </c>
      <c r="O318" s="826">
        <v>1</v>
      </c>
      <c r="P318" s="825">
        <v>521.67999999999995</v>
      </c>
      <c r="Q318" s="827">
        <v>1</v>
      </c>
      <c r="R318" s="822">
        <v>4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18</v>
      </c>
      <c r="B319" s="822" t="s">
        <v>1515</v>
      </c>
      <c r="C319" s="822" t="s">
        <v>1520</v>
      </c>
      <c r="D319" s="823" t="s">
        <v>2638</v>
      </c>
      <c r="E319" s="824" t="s">
        <v>1534</v>
      </c>
      <c r="F319" s="822" t="s">
        <v>1516</v>
      </c>
      <c r="G319" s="822" t="s">
        <v>2088</v>
      </c>
      <c r="H319" s="822" t="s">
        <v>329</v>
      </c>
      <c r="I319" s="822" t="s">
        <v>2091</v>
      </c>
      <c r="J319" s="822" t="s">
        <v>2092</v>
      </c>
      <c r="K319" s="822" t="s">
        <v>2093</v>
      </c>
      <c r="L319" s="825">
        <v>391.25</v>
      </c>
      <c r="M319" s="825">
        <v>391.25</v>
      </c>
      <c r="N319" s="822">
        <v>1</v>
      </c>
      <c r="O319" s="826">
        <v>1</v>
      </c>
      <c r="P319" s="825">
        <v>391.25</v>
      </c>
      <c r="Q319" s="827">
        <v>1</v>
      </c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18</v>
      </c>
      <c r="B320" s="822" t="s">
        <v>1515</v>
      </c>
      <c r="C320" s="822" t="s">
        <v>1520</v>
      </c>
      <c r="D320" s="823" t="s">
        <v>2638</v>
      </c>
      <c r="E320" s="824" t="s">
        <v>1534</v>
      </c>
      <c r="F320" s="822" t="s">
        <v>1516</v>
      </c>
      <c r="G320" s="822" t="s">
        <v>2094</v>
      </c>
      <c r="H320" s="822" t="s">
        <v>329</v>
      </c>
      <c r="I320" s="822" t="s">
        <v>2095</v>
      </c>
      <c r="J320" s="822" t="s">
        <v>2096</v>
      </c>
      <c r="K320" s="822" t="s">
        <v>2097</v>
      </c>
      <c r="L320" s="825">
        <v>53.57</v>
      </c>
      <c r="M320" s="825">
        <v>214.28</v>
      </c>
      <c r="N320" s="822">
        <v>4</v>
      </c>
      <c r="O320" s="826">
        <v>1</v>
      </c>
      <c r="P320" s="825">
        <v>214.28</v>
      </c>
      <c r="Q320" s="827">
        <v>1</v>
      </c>
      <c r="R320" s="822">
        <v>4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18</v>
      </c>
      <c r="B321" s="822" t="s">
        <v>1515</v>
      </c>
      <c r="C321" s="822" t="s">
        <v>1520</v>
      </c>
      <c r="D321" s="823" t="s">
        <v>2638</v>
      </c>
      <c r="E321" s="824" t="s">
        <v>1534</v>
      </c>
      <c r="F321" s="822" t="s">
        <v>1516</v>
      </c>
      <c r="G321" s="822" t="s">
        <v>1554</v>
      </c>
      <c r="H321" s="822" t="s">
        <v>329</v>
      </c>
      <c r="I321" s="822" t="s">
        <v>1850</v>
      </c>
      <c r="J321" s="822" t="s">
        <v>742</v>
      </c>
      <c r="K321" s="822" t="s">
        <v>743</v>
      </c>
      <c r="L321" s="825">
        <v>80.53</v>
      </c>
      <c r="M321" s="825">
        <v>241.59</v>
      </c>
      <c r="N321" s="822">
        <v>3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18</v>
      </c>
      <c r="B322" s="822" t="s">
        <v>1515</v>
      </c>
      <c r="C322" s="822" t="s">
        <v>1520</v>
      </c>
      <c r="D322" s="823" t="s">
        <v>2638</v>
      </c>
      <c r="E322" s="824" t="s">
        <v>1534</v>
      </c>
      <c r="F322" s="822" t="s">
        <v>1516</v>
      </c>
      <c r="G322" s="822" t="s">
        <v>1554</v>
      </c>
      <c r="H322" s="822" t="s">
        <v>329</v>
      </c>
      <c r="I322" s="822" t="s">
        <v>1853</v>
      </c>
      <c r="J322" s="822" t="s">
        <v>1854</v>
      </c>
      <c r="K322" s="822" t="s">
        <v>1409</v>
      </c>
      <c r="L322" s="825">
        <v>161.06</v>
      </c>
      <c r="M322" s="825">
        <v>322.12</v>
      </c>
      <c r="N322" s="822">
        <v>2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18</v>
      </c>
      <c r="B323" s="822" t="s">
        <v>1515</v>
      </c>
      <c r="C323" s="822" t="s">
        <v>1520</v>
      </c>
      <c r="D323" s="823" t="s">
        <v>2638</v>
      </c>
      <c r="E323" s="824" t="s">
        <v>1534</v>
      </c>
      <c r="F323" s="822" t="s">
        <v>1516</v>
      </c>
      <c r="G323" s="822" t="s">
        <v>1554</v>
      </c>
      <c r="H323" s="822" t="s">
        <v>329</v>
      </c>
      <c r="I323" s="822" t="s">
        <v>1855</v>
      </c>
      <c r="J323" s="822" t="s">
        <v>1854</v>
      </c>
      <c r="K323" s="822" t="s">
        <v>1849</v>
      </c>
      <c r="L323" s="825">
        <v>80.53</v>
      </c>
      <c r="M323" s="825">
        <v>241.59</v>
      </c>
      <c r="N323" s="822">
        <v>3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18</v>
      </c>
      <c r="B324" s="822" t="s">
        <v>1515</v>
      </c>
      <c r="C324" s="822" t="s">
        <v>1520</v>
      </c>
      <c r="D324" s="823" t="s">
        <v>2638</v>
      </c>
      <c r="E324" s="824" t="s">
        <v>1534</v>
      </c>
      <c r="F324" s="822" t="s">
        <v>1516</v>
      </c>
      <c r="G324" s="822" t="s">
        <v>1557</v>
      </c>
      <c r="H324" s="822" t="s">
        <v>625</v>
      </c>
      <c r="I324" s="822" t="s">
        <v>1317</v>
      </c>
      <c r="J324" s="822" t="s">
        <v>754</v>
      </c>
      <c r="K324" s="822" t="s">
        <v>1318</v>
      </c>
      <c r="L324" s="825">
        <v>152.97999999999999</v>
      </c>
      <c r="M324" s="825">
        <v>764.89999999999986</v>
      </c>
      <c r="N324" s="822">
        <v>5</v>
      </c>
      <c r="O324" s="826">
        <v>1.5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18</v>
      </c>
      <c r="B325" s="822" t="s">
        <v>1515</v>
      </c>
      <c r="C325" s="822" t="s">
        <v>1520</v>
      </c>
      <c r="D325" s="823" t="s">
        <v>2638</v>
      </c>
      <c r="E325" s="824" t="s">
        <v>1534</v>
      </c>
      <c r="F325" s="822" t="s">
        <v>1516</v>
      </c>
      <c r="G325" s="822" t="s">
        <v>1886</v>
      </c>
      <c r="H325" s="822" t="s">
        <v>329</v>
      </c>
      <c r="I325" s="822" t="s">
        <v>1887</v>
      </c>
      <c r="J325" s="822" t="s">
        <v>1888</v>
      </c>
      <c r="K325" s="822" t="s">
        <v>1678</v>
      </c>
      <c r="L325" s="825">
        <v>46.81</v>
      </c>
      <c r="M325" s="825">
        <v>93.62</v>
      </c>
      <c r="N325" s="822">
        <v>2</v>
      </c>
      <c r="O325" s="826">
        <v>0.5</v>
      </c>
      <c r="P325" s="825">
        <v>93.62</v>
      </c>
      <c r="Q325" s="827">
        <v>1</v>
      </c>
      <c r="R325" s="822">
        <v>2</v>
      </c>
      <c r="S325" s="827">
        <v>1</v>
      </c>
      <c r="T325" s="826">
        <v>0.5</v>
      </c>
      <c r="U325" s="828">
        <v>1</v>
      </c>
    </row>
    <row r="326" spans="1:21" ht="14.45" customHeight="1" x14ac:dyDescent="0.2">
      <c r="A326" s="821">
        <v>18</v>
      </c>
      <c r="B326" s="822" t="s">
        <v>1515</v>
      </c>
      <c r="C326" s="822" t="s">
        <v>1520</v>
      </c>
      <c r="D326" s="823" t="s">
        <v>2638</v>
      </c>
      <c r="E326" s="824" t="s">
        <v>1534</v>
      </c>
      <c r="F326" s="822" t="s">
        <v>1516</v>
      </c>
      <c r="G326" s="822" t="s">
        <v>1889</v>
      </c>
      <c r="H326" s="822" t="s">
        <v>329</v>
      </c>
      <c r="I326" s="822" t="s">
        <v>2098</v>
      </c>
      <c r="J326" s="822" t="s">
        <v>1891</v>
      </c>
      <c r="K326" s="822" t="s">
        <v>2099</v>
      </c>
      <c r="L326" s="825">
        <v>690.1</v>
      </c>
      <c r="M326" s="825">
        <v>690.1</v>
      </c>
      <c r="N326" s="822">
        <v>1</v>
      </c>
      <c r="O326" s="826">
        <v>0.5</v>
      </c>
      <c r="P326" s="825">
        <v>690.1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18</v>
      </c>
      <c r="B327" s="822" t="s">
        <v>1515</v>
      </c>
      <c r="C327" s="822" t="s">
        <v>1520</v>
      </c>
      <c r="D327" s="823" t="s">
        <v>2638</v>
      </c>
      <c r="E327" s="824" t="s">
        <v>1534</v>
      </c>
      <c r="F327" s="822" t="s">
        <v>1516</v>
      </c>
      <c r="G327" s="822" t="s">
        <v>1893</v>
      </c>
      <c r="H327" s="822" t="s">
        <v>625</v>
      </c>
      <c r="I327" s="822" t="s">
        <v>1894</v>
      </c>
      <c r="J327" s="822" t="s">
        <v>1895</v>
      </c>
      <c r="K327" s="822" t="s">
        <v>1016</v>
      </c>
      <c r="L327" s="825">
        <v>132</v>
      </c>
      <c r="M327" s="825">
        <v>396</v>
      </c>
      <c r="N327" s="822">
        <v>3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18</v>
      </c>
      <c r="B328" s="822" t="s">
        <v>1515</v>
      </c>
      <c r="C328" s="822" t="s">
        <v>1520</v>
      </c>
      <c r="D328" s="823" t="s">
        <v>2638</v>
      </c>
      <c r="E328" s="824" t="s">
        <v>1534</v>
      </c>
      <c r="F328" s="822" t="s">
        <v>1516</v>
      </c>
      <c r="G328" s="822" t="s">
        <v>1573</v>
      </c>
      <c r="H328" s="822" t="s">
        <v>329</v>
      </c>
      <c r="I328" s="822" t="s">
        <v>2100</v>
      </c>
      <c r="J328" s="822" t="s">
        <v>1575</v>
      </c>
      <c r="K328" s="822" t="s">
        <v>2101</v>
      </c>
      <c r="L328" s="825">
        <v>84.65</v>
      </c>
      <c r="M328" s="825">
        <v>592.55000000000007</v>
      </c>
      <c r="N328" s="822">
        <v>7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18</v>
      </c>
      <c r="B329" s="822" t="s">
        <v>1515</v>
      </c>
      <c r="C329" s="822" t="s">
        <v>1520</v>
      </c>
      <c r="D329" s="823" t="s">
        <v>2638</v>
      </c>
      <c r="E329" s="824" t="s">
        <v>1534</v>
      </c>
      <c r="F329" s="822" t="s">
        <v>1516</v>
      </c>
      <c r="G329" s="822" t="s">
        <v>1573</v>
      </c>
      <c r="H329" s="822" t="s">
        <v>625</v>
      </c>
      <c r="I329" s="822" t="s">
        <v>1488</v>
      </c>
      <c r="J329" s="822" t="s">
        <v>1112</v>
      </c>
      <c r="K329" s="822" t="s">
        <v>1113</v>
      </c>
      <c r="L329" s="825">
        <v>1286.6199999999999</v>
      </c>
      <c r="M329" s="825">
        <v>2573.2399999999998</v>
      </c>
      <c r="N329" s="822">
        <v>2</v>
      </c>
      <c r="O329" s="826">
        <v>1.5</v>
      </c>
      <c r="P329" s="825">
        <v>2573.2399999999998</v>
      </c>
      <c r="Q329" s="827">
        <v>1</v>
      </c>
      <c r="R329" s="822">
        <v>2</v>
      </c>
      <c r="S329" s="827">
        <v>1</v>
      </c>
      <c r="T329" s="826">
        <v>1.5</v>
      </c>
      <c r="U329" s="828">
        <v>1</v>
      </c>
    </row>
    <row r="330" spans="1:21" ht="14.45" customHeight="1" x14ac:dyDescent="0.2">
      <c r="A330" s="821">
        <v>18</v>
      </c>
      <c r="B330" s="822" t="s">
        <v>1515</v>
      </c>
      <c r="C330" s="822" t="s">
        <v>1520</v>
      </c>
      <c r="D330" s="823" t="s">
        <v>2638</v>
      </c>
      <c r="E330" s="824" t="s">
        <v>1534</v>
      </c>
      <c r="F330" s="822" t="s">
        <v>1516</v>
      </c>
      <c r="G330" s="822" t="s">
        <v>1573</v>
      </c>
      <c r="H330" s="822" t="s">
        <v>625</v>
      </c>
      <c r="I330" s="822" t="s">
        <v>1917</v>
      </c>
      <c r="J330" s="822" t="s">
        <v>1112</v>
      </c>
      <c r="K330" s="822" t="s">
        <v>1918</v>
      </c>
      <c r="L330" s="825">
        <v>2573.2199999999998</v>
      </c>
      <c r="M330" s="825">
        <v>2573.2199999999998</v>
      </c>
      <c r="N330" s="822">
        <v>1</v>
      </c>
      <c r="O330" s="826">
        <v>0.5</v>
      </c>
      <c r="P330" s="825">
        <v>2573.2199999999998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18</v>
      </c>
      <c r="B331" s="822" t="s">
        <v>1515</v>
      </c>
      <c r="C331" s="822" t="s">
        <v>1520</v>
      </c>
      <c r="D331" s="823" t="s">
        <v>2638</v>
      </c>
      <c r="E331" s="824" t="s">
        <v>1534</v>
      </c>
      <c r="F331" s="822" t="s">
        <v>1516</v>
      </c>
      <c r="G331" s="822" t="s">
        <v>1925</v>
      </c>
      <c r="H331" s="822" t="s">
        <v>329</v>
      </c>
      <c r="I331" s="822" t="s">
        <v>1926</v>
      </c>
      <c r="J331" s="822" t="s">
        <v>772</v>
      </c>
      <c r="K331" s="822" t="s">
        <v>773</v>
      </c>
      <c r="L331" s="825">
        <v>51.06</v>
      </c>
      <c r="M331" s="825">
        <v>612.72</v>
      </c>
      <c r="N331" s="822">
        <v>12</v>
      </c>
      <c r="O331" s="826">
        <v>5</v>
      </c>
      <c r="P331" s="825">
        <v>357.42</v>
      </c>
      <c r="Q331" s="827">
        <v>0.58333333333333337</v>
      </c>
      <c r="R331" s="822">
        <v>7</v>
      </c>
      <c r="S331" s="827">
        <v>0.58333333333333337</v>
      </c>
      <c r="T331" s="826">
        <v>2.5</v>
      </c>
      <c r="U331" s="828">
        <v>0.5</v>
      </c>
    </row>
    <row r="332" spans="1:21" ht="14.45" customHeight="1" x14ac:dyDescent="0.2">
      <c r="A332" s="821">
        <v>18</v>
      </c>
      <c r="B332" s="822" t="s">
        <v>1515</v>
      </c>
      <c r="C332" s="822" t="s">
        <v>1520</v>
      </c>
      <c r="D332" s="823" t="s">
        <v>2638</v>
      </c>
      <c r="E332" s="824" t="s">
        <v>1534</v>
      </c>
      <c r="F332" s="822" t="s">
        <v>1516</v>
      </c>
      <c r="G332" s="822" t="s">
        <v>1927</v>
      </c>
      <c r="H332" s="822" t="s">
        <v>329</v>
      </c>
      <c r="I332" s="822" t="s">
        <v>1928</v>
      </c>
      <c r="J332" s="822" t="s">
        <v>1929</v>
      </c>
      <c r="K332" s="822" t="s">
        <v>1930</v>
      </c>
      <c r="L332" s="825">
        <v>59.36</v>
      </c>
      <c r="M332" s="825">
        <v>237.44</v>
      </c>
      <c r="N332" s="822">
        <v>4</v>
      </c>
      <c r="O332" s="826">
        <v>1.5</v>
      </c>
      <c r="P332" s="825">
        <v>237.44</v>
      </c>
      <c r="Q332" s="827">
        <v>1</v>
      </c>
      <c r="R332" s="822">
        <v>4</v>
      </c>
      <c r="S332" s="827">
        <v>1</v>
      </c>
      <c r="T332" s="826">
        <v>1.5</v>
      </c>
      <c r="U332" s="828">
        <v>1</v>
      </c>
    </row>
    <row r="333" spans="1:21" ht="14.45" customHeight="1" x14ac:dyDescent="0.2">
      <c r="A333" s="821">
        <v>18</v>
      </c>
      <c r="B333" s="822" t="s">
        <v>1515</v>
      </c>
      <c r="C333" s="822" t="s">
        <v>1520</v>
      </c>
      <c r="D333" s="823" t="s">
        <v>2638</v>
      </c>
      <c r="E333" s="824" t="s">
        <v>1534</v>
      </c>
      <c r="F333" s="822" t="s">
        <v>1516</v>
      </c>
      <c r="G333" s="822" t="s">
        <v>1927</v>
      </c>
      <c r="H333" s="822" t="s">
        <v>625</v>
      </c>
      <c r="I333" s="822" t="s">
        <v>1938</v>
      </c>
      <c r="J333" s="822" t="s">
        <v>1939</v>
      </c>
      <c r="K333" s="822" t="s">
        <v>1937</v>
      </c>
      <c r="L333" s="825">
        <v>183.54</v>
      </c>
      <c r="M333" s="825">
        <v>1101.24</v>
      </c>
      <c r="N333" s="822">
        <v>6</v>
      </c>
      <c r="O333" s="826">
        <v>1</v>
      </c>
      <c r="P333" s="825">
        <v>367.08</v>
      </c>
      <c r="Q333" s="827">
        <v>0.33333333333333331</v>
      </c>
      <c r="R333" s="822">
        <v>2</v>
      </c>
      <c r="S333" s="827">
        <v>0.33333333333333331</v>
      </c>
      <c r="T333" s="826">
        <v>0.5</v>
      </c>
      <c r="U333" s="828">
        <v>0.5</v>
      </c>
    </row>
    <row r="334" spans="1:21" ht="14.45" customHeight="1" x14ac:dyDescent="0.2">
      <c r="A334" s="821">
        <v>18</v>
      </c>
      <c r="B334" s="822" t="s">
        <v>1515</v>
      </c>
      <c r="C334" s="822" t="s">
        <v>1520</v>
      </c>
      <c r="D334" s="823" t="s">
        <v>2638</v>
      </c>
      <c r="E334" s="824" t="s">
        <v>1534</v>
      </c>
      <c r="F334" s="822" t="s">
        <v>1516</v>
      </c>
      <c r="G334" s="822" t="s">
        <v>1927</v>
      </c>
      <c r="H334" s="822" t="s">
        <v>625</v>
      </c>
      <c r="I334" s="822" t="s">
        <v>1940</v>
      </c>
      <c r="J334" s="822" t="s">
        <v>1939</v>
      </c>
      <c r="K334" s="822" t="s">
        <v>1941</v>
      </c>
      <c r="L334" s="825">
        <v>507.02</v>
      </c>
      <c r="M334" s="825">
        <v>1014.04</v>
      </c>
      <c r="N334" s="822">
        <v>2</v>
      </c>
      <c r="O334" s="826">
        <v>0.5</v>
      </c>
      <c r="P334" s="825">
        <v>1014.04</v>
      </c>
      <c r="Q334" s="827">
        <v>1</v>
      </c>
      <c r="R334" s="822">
        <v>2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18</v>
      </c>
      <c r="B335" s="822" t="s">
        <v>1515</v>
      </c>
      <c r="C335" s="822" t="s">
        <v>1520</v>
      </c>
      <c r="D335" s="823" t="s">
        <v>2638</v>
      </c>
      <c r="E335" s="824" t="s">
        <v>1534</v>
      </c>
      <c r="F335" s="822" t="s">
        <v>1516</v>
      </c>
      <c r="G335" s="822" t="s">
        <v>1927</v>
      </c>
      <c r="H335" s="822" t="s">
        <v>625</v>
      </c>
      <c r="I335" s="822" t="s">
        <v>1942</v>
      </c>
      <c r="J335" s="822" t="s">
        <v>1939</v>
      </c>
      <c r="K335" s="822" t="s">
        <v>1331</v>
      </c>
      <c r="L335" s="825">
        <v>338</v>
      </c>
      <c r="M335" s="825">
        <v>3380</v>
      </c>
      <c r="N335" s="822">
        <v>10</v>
      </c>
      <c r="O335" s="826">
        <v>3.5</v>
      </c>
      <c r="P335" s="825">
        <v>1014</v>
      </c>
      <c r="Q335" s="827">
        <v>0.3</v>
      </c>
      <c r="R335" s="822">
        <v>3</v>
      </c>
      <c r="S335" s="827">
        <v>0.3</v>
      </c>
      <c r="T335" s="826">
        <v>2</v>
      </c>
      <c r="U335" s="828">
        <v>0.5714285714285714</v>
      </c>
    </row>
    <row r="336" spans="1:21" ht="14.45" customHeight="1" x14ac:dyDescent="0.2">
      <c r="A336" s="821">
        <v>18</v>
      </c>
      <c r="B336" s="822" t="s">
        <v>1515</v>
      </c>
      <c r="C336" s="822" t="s">
        <v>1520</v>
      </c>
      <c r="D336" s="823" t="s">
        <v>2638</v>
      </c>
      <c r="E336" s="824" t="s">
        <v>1534</v>
      </c>
      <c r="F336" s="822" t="s">
        <v>1516</v>
      </c>
      <c r="G336" s="822" t="s">
        <v>1581</v>
      </c>
      <c r="H336" s="822" t="s">
        <v>625</v>
      </c>
      <c r="I336" s="822" t="s">
        <v>1344</v>
      </c>
      <c r="J336" s="822" t="s">
        <v>1345</v>
      </c>
      <c r="K336" s="822" t="s">
        <v>1346</v>
      </c>
      <c r="L336" s="825">
        <v>122.96</v>
      </c>
      <c r="M336" s="825">
        <v>2582.16</v>
      </c>
      <c r="N336" s="822">
        <v>21</v>
      </c>
      <c r="O336" s="826">
        <v>7.5</v>
      </c>
      <c r="P336" s="825">
        <v>1352.56</v>
      </c>
      <c r="Q336" s="827">
        <v>0.52380952380952384</v>
      </c>
      <c r="R336" s="822">
        <v>11</v>
      </c>
      <c r="S336" s="827">
        <v>0.52380952380952384</v>
      </c>
      <c r="T336" s="826">
        <v>4.5</v>
      </c>
      <c r="U336" s="828">
        <v>0.6</v>
      </c>
    </row>
    <row r="337" spans="1:21" ht="14.45" customHeight="1" x14ac:dyDescent="0.2">
      <c r="A337" s="821">
        <v>18</v>
      </c>
      <c r="B337" s="822" t="s">
        <v>1515</v>
      </c>
      <c r="C337" s="822" t="s">
        <v>1520</v>
      </c>
      <c r="D337" s="823" t="s">
        <v>2638</v>
      </c>
      <c r="E337" s="824" t="s">
        <v>1534</v>
      </c>
      <c r="F337" s="822" t="s">
        <v>1516</v>
      </c>
      <c r="G337" s="822" t="s">
        <v>1581</v>
      </c>
      <c r="H337" s="822" t="s">
        <v>625</v>
      </c>
      <c r="I337" s="822" t="s">
        <v>1347</v>
      </c>
      <c r="J337" s="822" t="s">
        <v>1345</v>
      </c>
      <c r="K337" s="822" t="s">
        <v>1348</v>
      </c>
      <c r="L337" s="825">
        <v>245.91</v>
      </c>
      <c r="M337" s="825">
        <v>9098.67</v>
      </c>
      <c r="N337" s="822">
        <v>37</v>
      </c>
      <c r="O337" s="826">
        <v>14</v>
      </c>
      <c r="P337" s="825">
        <v>5164.1100000000006</v>
      </c>
      <c r="Q337" s="827">
        <v>0.56756756756756765</v>
      </c>
      <c r="R337" s="822">
        <v>21</v>
      </c>
      <c r="S337" s="827">
        <v>0.56756756756756754</v>
      </c>
      <c r="T337" s="826">
        <v>8</v>
      </c>
      <c r="U337" s="828">
        <v>0.5714285714285714</v>
      </c>
    </row>
    <row r="338" spans="1:21" ht="14.45" customHeight="1" x14ac:dyDescent="0.2">
      <c r="A338" s="821">
        <v>18</v>
      </c>
      <c r="B338" s="822" t="s">
        <v>1515</v>
      </c>
      <c r="C338" s="822" t="s">
        <v>1520</v>
      </c>
      <c r="D338" s="823" t="s">
        <v>2638</v>
      </c>
      <c r="E338" s="824" t="s">
        <v>1534</v>
      </c>
      <c r="F338" s="822" t="s">
        <v>1516</v>
      </c>
      <c r="G338" s="822" t="s">
        <v>1581</v>
      </c>
      <c r="H338" s="822" t="s">
        <v>329</v>
      </c>
      <c r="I338" s="822" t="s">
        <v>2102</v>
      </c>
      <c r="J338" s="822" t="s">
        <v>1952</v>
      </c>
      <c r="K338" s="822" t="s">
        <v>1348</v>
      </c>
      <c r="L338" s="825">
        <v>246.39</v>
      </c>
      <c r="M338" s="825">
        <v>246.39</v>
      </c>
      <c r="N338" s="822">
        <v>1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18</v>
      </c>
      <c r="B339" s="822" t="s">
        <v>1515</v>
      </c>
      <c r="C339" s="822" t="s">
        <v>1520</v>
      </c>
      <c r="D339" s="823" t="s">
        <v>2638</v>
      </c>
      <c r="E339" s="824" t="s">
        <v>1534</v>
      </c>
      <c r="F339" s="822" t="s">
        <v>1516</v>
      </c>
      <c r="G339" s="822" t="s">
        <v>1581</v>
      </c>
      <c r="H339" s="822" t="s">
        <v>625</v>
      </c>
      <c r="I339" s="822" t="s">
        <v>1953</v>
      </c>
      <c r="J339" s="822" t="s">
        <v>1954</v>
      </c>
      <c r="K339" s="822" t="s">
        <v>1584</v>
      </c>
      <c r="L339" s="825">
        <v>264</v>
      </c>
      <c r="M339" s="825">
        <v>1320</v>
      </c>
      <c r="N339" s="822">
        <v>5</v>
      </c>
      <c r="O339" s="826">
        <v>1.5</v>
      </c>
      <c r="P339" s="825">
        <v>1320</v>
      </c>
      <c r="Q339" s="827">
        <v>1</v>
      </c>
      <c r="R339" s="822">
        <v>5</v>
      </c>
      <c r="S339" s="827">
        <v>1</v>
      </c>
      <c r="T339" s="826">
        <v>1.5</v>
      </c>
      <c r="U339" s="828">
        <v>1</v>
      </c>
    </row>
    <row r="340" spans="1:21" ht="14.45" customHeight="1" x14ac:dyDescent="0.2">
      <c r="A340" s="821">
        <v>18</v>
      </c>
      <c r="B340" s="822" t="s">
        <v>1515</v>
      </c>
      <c r="C340" s="822" t="s">
        <v>1520</v>
      </c>
      <c r="D340" s="823" t="s">
        <v>2638</v>
      </c>
      <c r="E340" s="824" t="s">
        <v>1534</v>
      </c>
      <c r="F340" s="822" t="s">
        <v>1516</v>
      </c>
      <c r="G340" s="822" t="s">
        <v>1581</v>
      </c>
      <c r="H340" s="822" t="s">
        <v>625</v>
      </c>
      <c r="I340" s="822" t="s">
        <v>2103</v>
      </c>
      <c r="J340" s="822" t="s">
        <v>1954</v>
      </c>
      <c r="K340" s="822" t="s">
        <v>1950</v>
      </c>
      <c r="L340" s="825">
        <v>439.98</v>
      </c>
      <c r="M340" s="825">
        <v>439.98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18</v>
      </c>
      <c r="B341" s="822" t="s">
        <v>1515</v>
      </c>
      <c r="C341" s="822" t="s">
        <v>1520</v>
      </c>
      <c r="D341" s="823" t="s">
        <v>2638</v>
      </c>
      <c r="E341" s="824" t="s">
        <v>1534</v>
      </c>
      <c r="F341" s="822" t="s">
        <v>1516</v>
      </c>
      <c r="G341" s="822" t="s">
        <v>1967</v>
      </c>
      <c r="H341" s="822" t="s">
        <v>329</v>
      </c>
      <c r="I341" s="822" t="s">
        <v>2104</v>
      </c>
      <c r="J341" s="822" t="s">
        <v>807</v>
      </c>
      <c r="K341" s="822" t="s">
        <v>2105</v>
      </c>
      <c r="L341" s="825">
        <v>115.81</v>
      </c>
      <c r="M341" s="825">
        <v>115.81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18</v>
      </c>
      <c r="B342" s="822" t="s">
        <v>1515</v>
      </c>
      <c r="C342" s="822" t="s">
        <v>1520</v>
      </c>
      <c r="D342" s="823" t="s">
        <v>2638</v>
      </c>
      <c r="E342" s="824" t="s">
        <v>1534</v>
      </c>
      <c r="F342" s="822" t="s">
        <v>1516</v>
      </c>
      <c r="G342" s="822" t="s">
        <v>1967</v>
      </c>
      <c r="H342" s="822" t="s">
        <v>329</v>
      </c>
      <c r="I342" s="822" t="s">
        <v>1968</v>
      </c>
      <c r="J342" s="822" t="s">
        <v>807</v>
      </c>
      <c r="K342" s="822" t="s">
        <v>1969</v>
      </c>
      <c r="L342" s="825">
        <v>137.88</v>
      </c>
      <c r="M342" s="825">
        <v>275.76</v>
      </c>
      <c r="N342" s="822">
        <v>2</v>
      </c>
      <c r="O342" s="826">
        <v>1.5</v>
      </c>
      <c r="P342" s="825">
        <v>137.88</v>
      </c>
      <c r="Q342" s="827">
        <v>0.5</v>
      </c>
      <c r="R342" s="822">
        <v>1</v>
      </c>
      <c r="S342" s="827">
        <v>0.5</v>
      </c>
      <c r="T342" s="826">
        <v>0.5</v>
      </c>
      <c r="U342" s="828">
        <v>0.33333333333333331</v>
      </c>
    </row>
    <row r="343" spans="1:21" ht="14.45" customHeight="1" x14ac:dyDescent="0.2">
      <c r="A343" s="821">
        <v>18</v>
      </c>
      <c r="B343" s="822" t="s">
        <v>1515</v>
      </c>
      <c r="C343" s="822" t="s">
        <v>1520</v>
      </c>
      <c r="D343" s="823" t="s">
        <v>2638</v>
      </c>
      <c r="E343" s="824" t="s">
        <v>1534</v>
      </c>
      <c r="F343" s="822" t="s">
        <v>1516</v>
      </c>
      <c r="G343" s="822" t="s">
        <v>1970</v>
      </c>
      <c r="H343" s="822" t="s">
        <v>329</v>
      </c>
      <c r="I343" s="822" t="s">
        <v>1971</v>
      </c>
      <c r="J343" s="822" t="s">
        <v>1972</v>
      </c>
      <c r="K343" s="822" t="s">
        <v>1973</v>
      </c>
      <c r="L343" s="825">
        <v>77.13</v>
      </c>
      <c r="M343" s="825">
        <v>154.26</v>
      </c>
      <c r="N343" s="822">
        <v>2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18</v>
      </c>
      <c r="B344" s="822" t="s">
        <v>1515</v>
      </c>
      <c r="C344" s="822" t="s">
        <v>1520</v>
      </c>
      <c r="D344" s="823" t="s">
        <v>2638</v>
      </c>
      <c r="E344" s="824" t="s">
        <v>1534</v>
      </c>
      <c r="F344" s="822" t="s">
        <v>1516</v>
      </c>
      <c r="G344" s="822" t="s">
        <v>1974</v>
      </c>
      <c r="H344" s="822" t="s">
        <v>329</v>
      </c>
      <c r="I344" s="822" t="s">
        <v>1975</v>
      </c>
      <c r="J344" s="822" t="s">
        <v>1976</v>
      </c>
      <c r="K344" s="822" t="s">
        <v>1977</v>
      </c>
      <c r="L344" s="825">
        <v>264</v>
      </c>
      <c r="M344" s="825">
        <v>1848</v>
      </c>
      <c r="N344" s="822">
        <v>7</v>
      </c>
      <c r="O344" s="826">
        <v>3.5</v>
      </c>
      <c r="P344" s="825">
        <v>1320</v>
      </c>
      <c r="Q344" s="827">
        <v>0.7142857142857143</v>
      </c>
      <c r="R344" s="822">
        <v>5</v>
      </c>
      <c r="S344" s="827">
        <v>0.7142857142857143</v>
      </c>
      <c r="T344" s="826">
        <v>1.5</v>
      </c>
      <c r="U344" s="828">
        <v>0.42857142857142855</v>
      </c>
    </row>
    <row r="345" spans="1:21" ht="14.45" customHeight="1" x14ac:dyDescent="0.2">
      <c r="A345" s="821">
        <v>18</v>
      </c>
      <c r="B345" s="822" t="s">
        <v>1515</v>
      </c>
      <c r="C345" s="822" t="s">
        <v>1520</v>
      </c>
      <c r="D345" s="823" t="s">
        <v>2638</v>
      </c>
      <c r="E345" s="824" t="s">
        <v>1534</v>
      </c>
      <c r="F345" s="822" t="s">
        <v>1516</v>
      </c>
      <c r="G345" s="822" t="s">
        <v>1974</v>
      </c>
      <c r="H345" s="822" t="s">
        <v>329</v>
      </c>
      <c r="I345" s="822" t="s">
        <v>1978</v>
      </c>
      <c r="J345" s="822" t="s">
        <v>1976</v>
      </c>
      <c r="K345" s="822" t="s">
        <v>1979</v>
      </c>
      <c r="L345" s="825">
        <v>65.989999999999995</v>
      </c>
      <c r="M345" s="825">
        <v>131.97999999999999</v>
      </c>
      <c r="N345" s="822">
        <v>2</v>
      </c>
      <c r="O345" s="826">
        <v>1.5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18</v>
      </c>
      <c r="B346" s="822" t="s">
        <v>1515</v>
      </c>
      <c r="C346" s="822" t="s">
        <v>1520</v>
      </c>
      <c r="D346" s="823" t="s">
        <v>2638</v>
      </c>
      <c r="E346" s="824" t="s">
        <v>1534</v>
      </c>
      <c r="F346" s="822" t="s">
        <v>1516</v>
      </c>
      <c r="G346" s="822" t="s">
        <v>1974</v>
      </c>
      <c r="H346" s="822" t="s">
        <v>329</v>
      </c>
      <c r="I346" s="822" t="s">
        <v>2106</v>
      </c>
      <c r="J346" s="822" t="s">
        <v>1981</v>
      </c>
      <c r="K346" s="822" t="s">
        <v>2107</v>
      </c>
      <c r="L346" s="825">
        <v>264</v>
      </c>
      <c r="M346" s="825">
        <v>792</v>
      </c>
      <c r="N346" s="822">
        <v>3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18</v>
      </c>
      <c r="B347" s="822" t="s">
        <v>1515</v>
      </c>
      <c r="C347" s="822" t="s">
        <v>1520</v>
      </c>
      <c r="D347" s="823" t="s">
        <v>2638</v>
      </c>
      <c r="E347" s="824" t="s">
        <v>1534</v>
      </c>
      <c r="F347" s="822" t="s">
        <v>1516</v>
      </c>
      <c r="G347" s="822" t="s">
        <v>1587</v>
      </c>
      <c r="H347" s="822" t="s">
        <v>625</v>
      </c>
      <c r="I347" s="822" t="s">
        <v>1989</v>
      </c>
      <c r="J347" s="822" t="s">
        <v>1413</v>
      </c>
      <c r="K347" s="822" t="s">
        <v>967</v>
      </c>
      <c r="L347" s="825">
        <v>80.53</v>
      </c>
      <c r="M347" s="825">
        <v>724.77</v>
      </c>
      <c r="N347" s="822">
        <v>9</v>
      </c>
      <c r="O347" s="826">
        <v>2.5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18</v>
      </c>
      <c r="B348" s="822" t="s">
        <v>1515</v>
      </c>
      <c r="C348" s="822" t="s">
        <v>1520</v>
      </c>
      <c r="D348" s="823" t="s">
        <v>2638</v>
      </c>
      <c r="E348" s="824" t="s">
        <v>1534</v>
      </c>
      <c r="F348" s="822" t="s">
        <v>1516</v>
      </c>
      <c r="G348" s="822" t="s">
        <v>1587</v>
      </c>
      <c r="H348" s="822" t="s">
        <v>625</v>
      </c>
      <c r="I348" s="822" t="s">
        <v>1412</v>
      </c>
      <c r="J348" s="822" t="s">
        <v>1413</v>
      </c>
      <c r="K348" s="822" t="s">
        <v>965</v>
      </c>
      <c r="L348" s="825">
        <v>161.06</v>
      </c>
      <c r="M348" s="825">
        <v>1449.54</v>
      </c>
      <c r="N348" s="822">
        <v>9</v>
      </c>
      <c r="O348" s="826">
        <v>1.5</v>
      </c>
      <c r="P348" s="825">
        <v>966.36</v>
      </c>
      <c r="Q348" s="827">
        <v>0.66666666666666674</v>
      </c>
      <c r="R348" s="822">
        <v>6</v>
      </c>
      <c r="S348" s="827">
        <v>0.66666666666666663</v>
      </c>
      <c r="T348" s="826">
        <v>1</v>
      </c>
      <c r="U348" s="828">
        <v>0.66666666666666663</v>
      </c>
    </row>
    <row r="349" spans="1:21" ht="14.45" customHeight="1" x14ac:dyDescent="0.2">
      <c r="A349" s="821">
        <v>18</v>
      </c>
      <c r="B349" s="822" t="s">
        <v>1515</v>
      </c>
      <c r="C349" s="822" t="s">
        <v>1520</v>
      </c>
      <c r="D349" s="823" t="s">
        <v>2638</v>
      </c>
      <c r="E349" s="824" t="s">
        <v>1534</v>
      </c>
      <c r="F349" s="822" t="s">
        <v>1516</v>
      </c>
      <c r="G349" s="822" t="s">
        <v>1587</v>
      </c>
      <c r="H349" s="822" t="s">
        <v>625</v>
      </c>
      <c r="I349" s="822" t="s">
        <v>1996</v>
      </c>
      <c r="J349" s="822" t="s">
        <v>1413</v>
      </c>
      <c r="K349" s="822" t="s">
        <v>1997</v>
      </c>
      <c r="L349" s="825">
        <v>533.42999999999995</v>
      </c>
      <c r="M349" s="825">
        <v>533.42999999999995</v>
      </c>
      <c r="N349" s="822">
        <v>1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18</v>
      </c>
      <c r="B350" s="822" t="s">
        <v>1515</v>
      </c>
      <c r="C350" s="822" t="s">
        <v>1520</v>
      </c>
      <c r="D350" s="823" t="s">
        <v>2638</v>
      </c>
      <c r="E350" s="824" t="s">
        <v>1534</v>
      </c>
      <c r="F350" s="822" t="s">
        <v>1516</v>
      </c>
      <c r="G350" s="822" t="s">
        <v>1587</v>
      </c>
      <c r="H350" s="822" t="s">
        <v>329</v>
      </c>
      <c r="I350" s="822" t="s">
        <v>1998</v>
      </c>
      <c r="J350" s="822" t="s">
        <v>989</v>
      </c>
      <c r="K350" s="822" t="s">
        <v>1999</v>
      </c>
      <c r="L350" s="825">
        <v>80.53</v>
      </c>
      <c r="M350" s="825">
        <v>241.59</v>
      </c>
      <c r="N350" s="822">
        <v>3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18</v>
      </c>
      <c r="B351" s="822" t="s">
        <v>1515</v>
      </c>
      <c r="C351" s="822" t="s">
        <v>1520</v>
      </c>
      <c r="D351" s="823" t="s">
        <v>2638</v>
      </c>
      <c r="E351" s="824" t="s">
        <v>1534</v>
      </c>
      <c r="F351" s="822" t="s">
        <v>1516</v>
      </c>
      <c r="G351" s="822" t="s">
        <v>1587</v>
      </c>
      <c r="H351" s="822" t="s">
        <v>625</v>
      </c>
      <c r="I351" s="822" t="s">
        <v>1504</v>
      </c>
      <c r="J351" s="822" t="s">
        <v>1413</v>
      </c>
      <c r="K351" s="822" t="s">
        <v>1159</v>
      </c>
      <c r="L351" s="825">
        <v>400.17</v>
      </c>
      <c r="M351" s="825">
        <v>400.17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18</v>
      </c>
      <c r="B352" s="822" t="s">
        <v>1515</v>
      </c>
      <c r="C352" s="822" t="s">
        <v>1520</v>
      </c>
      <c r="D352" s="823" t="s">
        <v>2638</v>
      </c>
      <c r="E352" s="824" t="s">
        <v>1534</v>
      </c>
      <c r="F352" s="822" t="s">
        <v>1516</v>
      </c>
      <c r="G352" s="822" t="s">
        <v>1588</v>
      </c>
      <c r="H352" s="822" t="s">
        <v>625</v>
      </c>
      <c r="I352" s="822" t="s">
        <v>1341</v>
      </c>
      <c r="J352" s="822" t="s">
        <v>835</v>
      </c>
      <c r="K352" s="822" t="s">
        <v>1342</v>
      </c>
      <c r="L352" s="825">
        <v>0</v>
      </c>
      <c r="M352" s="825">
        <v>0</v>
      </c>
      <c r="N352" s="822">
        <v>1</v>
      </c>
      <c r="O352" s="826">
        <v>1</v>
      </c>
      <c r="P352" s="825"/>
      <c r="Q352" s="827"/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18</v>
      </c>
      <c r="B353" s="822" t="s">
        <v>1515</v>
      </c>
      <c r="C353" s="822" t="s">
        <v>1520</v>
      </c>
      <c r="D353" s="823" t="s">
        <v>2638</v>
      </c>
      <c r="E353" s="824" t="s">
        <v>1534</v>
      </c>
      <c r="F353" s="822" t="s">
        <v>1516</v>
      </c>
      <c r="G353" s="822" t="s">
        <v>1588</v>
      </c>
      <c r="H353" s="822" t="s">
        <v>625</v>
      </c>
      <c r="I353" s="822" t="s">
        <v>1589</v>
      </c>
      <c r="J353" s="822" t="s">
        <v>835</v>
      </c>
      <c r="K353" s="822" t="s">
        <v>1590</v>
      </c>
      <c r="L353" s="825">
        <v>0</v>
      </c>
      <c r="M353" s="825">
        <v>0</v>
      </c>
      <c r="N353" s="822">
        <v>2</v>
      </c>
      <c r="O353" s="826">
        <v>1</v>
      </c>
      <c r="P353" s="825">
        <v>0</v>
      </c>
      <c r="Q353" s="827"/>
      <c r="R353" s="822">
        <v>1</v>
      </c>
      <c r="S353" s="827">
        <v>0.5</v>
      </c>
      <c r="T353" s="826">
        <v>0.5</v>
      </c>
      <c r="U353" s="828">
        <v>0.5</v>
      </c>
    </row>
    <row r="354" spans="1:21" ht="14.45" customHeight="1" x14ac:dyDescent="0.2">
      <c r="A354" s="821">
        <v>18</v>
      </c>
      <c r="B354" s="822" t="s">
        <v>1515</v>
      </c>
      <c r="C354" s="822" t="s">
        <v>1520</v>
      </c>
      <c r="D354" s="823" t="s">
        <v>2638</v>
      </c>
      <c r="E354" s="824" t="s">
        <v>1534</v>
      </c>
      <c r="F354" s="822" t="s">
        <v>1516</v>
      </c>
      <c r="G354" s="822" t="s">
        <v>2017</v>
      </c>
      <c r="H354" s="822" t="s">
        <v>329</v>
      </c>
      <c r="I354" s="822" t="s">
        <v>2018</v>
      </c>
      <c r="J354" s="822" t="s">
        <v>2019</v>
      </c>
      <c r="K354" s="822" t="s">
        <v>2020</v>
      </c>
      <c r="L354" s="825">
        <v>0</v>
      </c>
      <c r="M354" s="825">
        <v>0</v>
      </c>
      <c r="N354" s="822">
        <v>1</v>
      </c>
      <c r="O354" s="826">
        <v>1</v>
      </c>
      <c r="P354" s="825"/>
      <c r="Q354" s="827"/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18</v>
      </c>
      <c r="B355" s="822" t="s">
        <v>1515</v>
      </c>
      <c r="C355" s="822" t="s">
        <v>1520</v>
      </c>
      <c r="D355" s="823" t="s">
        <v>2638</v>
      </c>
      <c r="E355" s="824" t="s">
        <v>1534</v>
      </c>
      <c r="F355" s="822" t="s">
        <v>1516</v>
      </c>
      <c r="G355" s="822" t="s">
        <v>2030</v>
      </c>
      <c r="H355" s="822" t="s">
        <v>329</v>
      </c>
      <c r="I355" s="822" t="s">
        <v>2108</v>
      </c>
      <c r="J355" s="822" t="s">
        <v>2032</v>
      </c>
      <c r="K355" s="822" t="s">
        <v>1626</v>
      </c>
      <c r="L355" s="825">
        <v>262.04000000000002</v>
      </c>
      <c r="M355" s="825">
        <v>1048.1600000000001</v>
      </c>
      <c r="N355" s="822">
        <v>4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18</v>
      </c>
      <c r="B356" s="822" t="s">
        <v>1515</v>
      </c>
      <c r="C356" s="822" t="s">
        <v>1520</v>
      </c>
      <c r="D356" s="823" t="s">
        <v>2638</v>
      </c>
      <c r="E356" s="824" t="s">
        <v>1534</v>
      </c>
      <c r="F356" s="822" t="s">
        <v>1516</v>
      </c>
      <c r="G356" s="822" t="s">
        <v>1560</v>
      </c>
      <c r="H356" s="822" t="s">
        <v>329</v>
      </c>
      <c r="I356" s="822" t="s">
        <v>1561</v>
      </c>
      <c r="J356" s="822" t="s">
        <v>1080</v>
      </c>
      <c r="K356" s="822" t="s">
        <v>1081</v>
      </c>
      <c r="L356" s="825">
        <v>121.92</v>
      </c>
      <c r="M356" s="825">
        <v>609.6</v>
      </c>
      <c r="N356" s="822">
        <v>5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18</v>
      </c>
      <c r="B357" s="822" t="s">
        <v>1515</v>
      </c>
      <c r="C357" s="822" t="s">
        <v>1520</v>
      </c>
      <c r="D357" s="823" t="s">
        <v>2638</v>
      </c>
      <c r="E357" s="824" t="s">
        <v>1534</v>
      </c>
      <c r="F357" s="822" t="s">
        <v>1516</v>
      </c>
      <c r="G357" s="822" t="s">
        <v>2036</v>
      </c>
      <c r="H357" s="822" t="s">
        <v>329</v>
      </c>
      <c r="I357" s="822" t="s">
        <v>2037</v>
      </c>
      <c r="J357" s="822" t="s">
        <v>2038</v>
      </c>
      <c r="K357" s="822" t="s">
        <v>2039</v>
      </c>
      <c r="L357" s="825">
        <v>394.41</v>
      </c>
      <c r="M357" s="825">
        <v>394.41</v>
      </c>
      <c r="N357" s="822">
        <v>1</v>
      </c>
      <c r="O357" s="826">
        <v>1</v>
      </c>
      <c r="P357" s="825">
        <v>394.41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18</v>
      </c>
      <c r="B358" s="822" t="s">
        <v>1515</v>
      </c>
      <c r="C358" s="822" t="s">
        <v>1520</v>
      </c>
      <c r="D358" s="823" t="s">
        <v>2638</v>
      </c>
      <c r="E358" s="824" t="s">
        <v>1543</v>
      </c>
      <c r="F358" s="822" t="s">
        <v>1516</v>
      </c>
      <c r="G358" s="822" t="s">
        <v>1550</v>
      </c>
      <c r="H358" s="822" t="s">
        <v>625</v>
      </c>
      <c r="I358" s="822" t="s">
        <v>1398</v>
      </c>
      <c r="J358" s="822" t="s">
        <v>1338</v>
      </c>
      <c r="K358" s="822" t="s">
        <v>1399</v>
      </c>
      <c r="L358" s="825">
        <v>23.4</v>
      </c>
      <c r="M358" s="825">
        <v>117</v>
      </c>
      <c r="N358" s="822">
        <v>5</v>
      </c>
      <c r="O358" s="826">
        <v>2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18</v>
      </c>
      <c r="B359" s="822" t="s">
        <v>1515</v>
      </c>
      <c r="C359" s="822" t="s">
        <v>1520</v>
      </c>
      <c r="D359" s="823" t="s">
        <v>2638</v>
      </c>
      <c r="E359" s="824" t="s">
        <v>1543</v>
      </c>
      <c r="F359" s="822" t="s">
        <v>1516</v>
      </c>
      <c r="G359" s="822" t="s">
        <v>1627</v>
      </c>
      <c r="H359" s="822" t="s">
        <v>625</v>
      </c>
      <c r="I359" s="822" t="s">
        <v>1333</v>
      </c>
      <c r="J359" s="822" t="s">
        <v>1334</v>
      </c>
      <c r="K359" s="822" t="s">
        <v>1335</v>
      </c>
      <c r="L359" s="825">
        <v>1296.7</v>
      </c>
      <c r="M359" s="825">
        <v>5186.8</v>
      </c>
      <c r="N359" s="822">
        <v>4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18</v>
      </c>
      <c r="B360" s="822" t="s">
        <v>1515</v>
      </c>
      <c r="C360" s="822" t="s">
        <v>1520</v>
      </c>
      <c r="D360" s="823" t="s">
        <v>2638</v>
      </c>
      <c r="E360" s="824" t="s">
        <v>1543</v>
      </c>
      <c r="F360" s="822" t="s">
        <v>1516</v>
      </c>
      <c r="G360" s="822" t="s">
        <v>1636</v>
      </c>
      <c r="H360" s="822" t="s">
        <v>625</v>
      </c>
      <c r="I360" s="822" t="s">
        <v>2109</v>
      </c>
      <c r="J360" s="822" t="s">
        <v>1638</v>
      </c>
      <c r="K360" s="822" t="s">
        <v>2110</v>
      </c>
      <c r="L360" s="825">
        <v>1710.79</v>
      </c>
      <c r="M360" s="825">
        <v>13686.32</v>
      </c>
      <c r="N360" s="822">
        <v>8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18</v>
      </c>
      <c r="B361" s="822" t="s">
        <v>1515</v>
      </c>
      <c r="C361" s="822" t="s">
        <v>1520</v>
      </c>
      <c r="D361" s="823" t="s">
        <v>2638</v>
      </c>
      <c r="E361" s="824" t="s">
        <v>1543</v>
      </c>
      <c r="F361" s="822" t="s">
        <v>1516</v>
      </c>
      <c r="G361" s="822" t="s">
        <v>1653</v>
      </c>
      <c r="H361" s="822" t="s">
        <v>329</v>
      </c>
      <c r="I361" s="822" t="s">
        <v>2111</v>
      </c>
      <c r="J361" s="822" t="s">
        <v>885</v>
      </c>
      <c r="K361" s="822" t="s">
        <v>2112</v>
      </c>
      <c r="L361" s="825">
        <v>161.06</v>
      </c>
      <c r="M361" s="825">
        <v>161.06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18</v>
      </c>
      <c r="B362" s="822" t="s">
        <v>1515</v>
      </c>
      <c r="C362" s="822" t="s">
        <v>1520</v>
      </c>
      <c r="D362" s="823" t="s">
        <v>2638</v>
      </c>
      <c r="E362" s="824" t="s">
        <v>1543</v>
      </c>
      <c r="F362" s="822" t="s">
        <v>1516</v>
      </c>
      <c r="G362" s="822" t="s">
        <v>1551</v>
      </c>
      <c r="H362" s="822" t="s">
        <v>625</v>
      </c>
      <c r="I362" s="822" t="s">
        <v>1552</v>
      </c>
      <c r="J362" s="822" t="s">
        <v>1553</v>
      </c>
      <c r="K362" s="822" t="s">
        <v>1016</v>
      </c>
      <c r="L362" s="825">
        <v>132</v>
      </c>
      <c r="M362" s="825">
        <v>396</v>
      </c>
      <c r="N362" s="822">
        <v>3</v>
      </c>
      <c r="O362" s="826">
        <v>1.5</v>
      </c>
      <c r="P362" s="825">
        <v>132</v>
      </c>
      <c r="Q362" s="827">
        <v>0.33333333333333331</v>
      </c>
      <c r="R362" s="822">
        <v>1</v>
      </c>
      <c r="S362" s="827">
        <v>0.33333333333333331</v>
      </c>
      <c r="T362" s="826">
        <v>0.5</v>
      </c>
      <c r="U362" s="828">
        <v>0.33333333333333331</v>
      </c>
    </row>
    <row r="363" spans="1:21" ht="14.45" customHeight="1" x14ac:dyDescent="0.2">
      <c r="A363" s="821">
        <v>18</v>
      </c>
      <c r="B363" s="822" t="s">
        <v>1515</v>
      </c>
      <c r="C363" s="822" t="s">
        <v>1520</v>
      </c>
      <c r="D363" s="823" t="s">
        <v>2638</v>
      </c>
      <c r="E363" s="824" t="s">
        <v>1543</v>
      </c>
      <c r="F363" s="822" t="s">
        <v>1516</v>
      </c>
      <c r="G363" s="822" t="s">
        <v>1551</v>
      </c>
      <c r="H363" s="822" t="s">
        <v>625</v>
      </c>
      <c r="I363" s="822" t="s">
        <v>1659</v>
      </c>
      <c r="J363" s="822" t="s">
        <v>1553</v>
      </c>
      <c r="K363" s="822" t="s">
        <v>1660</v>
      </c>
      <c r="L363" s="825">
        <v>264</v>
      </c>
      <c r="M363" s="825">
        <v>264</v>
      </c>
      <c r="N363" s="822">
        <v>1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18</v>
      </c>
      <c r="B364" s="822" t="s">
        <v>1515</v>
      </c>
      <c r="C364" s="822" t="s">
        <v>1520</v>
      </c>
      <c r="D364" s="823" t="s">
        <v>2638</v>
      </c>
      <c r="E364" s="824" t="s">
        <v>1543</v>
      </c>
      <c r="F364" s="822" t="s">
        <v>1516</v>
      </c>
      <c r="G364" s="822" t="s">
        <v>1684</v>
      </c>
      <c r="H364" s="822" t="s">
        <v>625</v>
      </c>
      <c r="I364" s="822" t="s">
        <v>1694</v>
      </c>
      <c r="J364" s="822" t="s">
        <v>1689</v>
      </c>
      <c r="K364" s="822" t="s">
        <v>1695</v>
      </c>
      <c r="L364" s="825">
        <v>1056.8599999999999</v>
      </c>
      <c r="M364" s="825">
        <v>1056.8599999999999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18</v>
      </c>
      <c r="B365" s="822" t="s">
        <v>1515</v>
      </c>
      <c r="C365" s="822" t="s">
        <v>1520</v>
      </c>
      <c r="D365" s="823" t="s">
        <v>2638</v>
      </c>
      <c r="E365" s="824" t="s">
        <v>1543</v>
      </c>
      <c r="F365" s="822" t="s">
        <v>1516</v>
      </c>
      <c r="G365" s="822" t="s">
        <v>1696</v>
      </c>
      <c r="H365" s="822" t="s">
        <v>329</v>
      </c>
      <c r="I365" s="822" t="s">
        <v>1700</v>
      </c>
      <c r="J365" s="822" t="s">
        <v>1698</v>
      </c>
      <c r="K365" s="822" t="s">
        <v>1701</v>
      </c>
      <c r="L365" s="825">
        <v>80.319999999999993</v>
      </c>
      <c r="M365" s="825">
        <v>722.87999999999988</v>
      </c>
      <c r="N365" s="822">
        <v>9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18</v>
      </c>
      <c r="B366" s="822" t="s">
        <v>1515</v>
      </c>
      <c r="C366" s="822" t="s">
        <v>1520</v>
      </c>
      <c r="D366" s="823" t="s">
        <v>2638</v>
      </c>
      <c r="E366" s="824" t="s">
        <v>1543</v>
      </c>
      <c r="F366" s="822" t="s">
        <v>1516</v>
      </c>
      <c r="G366" s="822" t="s">
        <v>1564</v>
      </c>
      <c r="H366" s="822" t="s">
        <v>329</v>
      </c>
      <c r="I366" s="822" t="s">
        <v>1711</v>
      </c>
      <c r="J366" s="822" t="s">
        <v>1712</v>
      </c>
      <c r="K366" s="822" t="s">
        <v>1318</v>
      </c>
      <c r="L366" s="825">
        <v>123.2</v>
      </c>
      <c r="M366" s="825">
        <v>246.4</v>
      </c>
      <c r="N366" s="822">
        <v>2</v>
      </c>
      <c r="O366" s="826">
        <v>0.5</v>
      </c>
      <c r="P366" s="825">
        <v>246.4</v>
      </c>
      <c r="Q366" s="827">
        <v>1</v>
      </c>
      <c r="R366" s="822">
        <v>2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18</v>
      </c>
      <c r="B367" s="822" t="s">
        <v>1515</v>
      </c>
      <c r="C367" s="822" t="s">
        <v>1520</v>
      </c>
      <c r="D367" s="823" t="s">
        <v>2638</v>
      </c>
      <c r="E367" s="824" t="s">
        <v>1543</v>
      </c>
      <c r="F367" s="822" t="s">
        <v>1516</v>
      </c>
      <c r="G367" s="822" t="s">
        <v>1564</v>
      </c>
      <c r="H367" s="822" t="s">
        <v>625</v>
      </c>
      <c r="I367" s="822" t="s">
        <v>1404</v>
      </c>
      <c r="J367" s="822" t="s">
        <v>1351</v>
      </c>
      <c r="K367" s="822" t="s">
        <v>1405</v>
      </c>
      <c r="L367" s="825">
        <v>431.18</v>
      </c>
      <c r="M367" s="825">
        <v>431.18</v>
      </c>
      <c r="N367" s="822">
        <v>1</v>
      </c>
      <c r="O367" s="826">
        <v>1</v>
      </c>
      <c r="P367" s="825">
        <v>431.18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18</v>
      </c>
      <c r="B368" s="822" t="s">
        <v>1515</v>
      </c>
      <c r="C368" s="822" t="s">
        <v>1520</v>
      </c>
      <c r="D368" s="823" t="s">
        <v>2638</v>
      </c>
      <c r="E368" s="824" t="s">
        <v>1543</v>
      </c>
      <c r="F368" s="822" t="s">
        <v>1516</v>
      </c>
      <c r="G368" s="822" t="s">
        <v>1564</v>
      </c>
      <c r="H368" s="822" t="s">
        <v>329</v>
      </c>
      <c r="I368" s="822" t="s">
        <v>1730</v>
      </c>
      <c r="J368" s="822" t="s">
        <v>1712</v>
      </c>
      <c r="K368" s="822" t="s">
        <v>1007</v>
      </c>
      <c r="L368" s="825">
        <v>132</v>
      </c>
      <c r="M368" s="825">
        <v>132</v>
      </c>
      <c r="N368" s="822">
        <v>1</v>
      </c>
      <c r="O368" s="826">
        <v>1</v>
      </c>
      <c r="P368" s="825">
        <v>132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18</v>
      </c>
      <c r="B369" s="822" t="s">
        <v>1515</v>
      </c>
      <c r="C369" s="822" t="s">
        <v>1520</v>
      </c>
      <c r="D369" s="823" t="s">
        <v>2638</v>
      </c>
      <c r="E369" s="824" t="s">
        <v>1543</v>
      </c>
      <c r="F369" s="822" t="s">
        <v>1516</v>
      </c>
      <c r="G369" s="822" t="s">
        <v>2113</v>
      </c>
      <c r="H369" s="822" t="s">
        <v>329</v>
      </c>
      <c r="I369" s="822" t="s">
        <v>2114</v>
      </c>
      <c r="J369" s="822" t="s">
        <v>697</v>
      </c>
      <c r="K369" s="822" t="s">
        <v>2115</v>
      </c>
      <c r="L369" s="825">
        <v>59.33</v>
      </c>
      <c r="M369" s="825">
        <v>355.98</v>
      </c>
      <c r="N369" s="822">
        <v>6</v>
      </c>
      <c r="O369" s="826">
        <v>1</v>
      </c>
      <c r="P369" s="825">
        <v>355.98</v>
      </c>
      <c r="Q369" s="827">
        <v>1</v>
      </c>
      <c r="R369" s="822">
        <v>6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18</v>
      </c>
      <c r="B370" s="822" t="s">
        <v>1515</v>
      </c>
      <c r="C370" s="822" t="s">
        <v>1520</v>
      </c>
      <c r="D370" s="823" t="s">
        <v>2638</v>
      </c>
      <c r="E370" s="824" t="s">
        <v>1543</v>
      </c>
      <c r="F370" s="822" t="s">
        <v>1516</v>
      </c>
      <c r="G370" s="822" t="s">
        <v>1753</v>
      </c>
      <c r="H370" s="822" t="s">
        <v>329</v>
      </c>
      <c r="I370" s="822" t="s">
        <v>1754</v>
      </c>
      <c r="J370" s="822" t="s">
        <v>1755</v>
      </c>
      <c r="K370" s="822" t="s">
        <v>1744</v>
      </c>
      <c r="L370" s="825">
        <v>31.44</v>
      </c>
      <c r="M370" s="825">
        <v>62.88</v>
      </c>
      <c r="N370" s="822">
        <v>2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18</v>
      </c>
      <c r="B371" s="822" t="s">
        <v>1515</v>
      </c>
      <c r="C371" s="822" t="s">
        <v>1520</v>
      </c>
      <c r="D371" s="823" t="s">
        <v>2638</v>
      </c>
      <c r="E371" s="824" t="s">
        <v>1543</v>
      </c>
      <c r="F371" s="822" t="s">
        <v>1516</v>
      </c>
      <c r="G371" s="822" t="s">
        <v>1753</v>
      </c>
      <c r="H371" s="822" t="s">
        <v>329</v>
      </c>
      <c r="I371" s="822" t="s">
        <v>1756</v>
      </c>
      <c r="J371" s="822" t="s">
        <v>1755</v>
      </c>
      <c r="K371" s="822" t="s">
        <v>743</v>
      </c>
      <c r="L371" s="825">
        <v>13.77</v>
      </c>
      <c r="M371" s="825">
        <v>13.77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18</v>
      </c>
      <c r="B372" s="822" t="s">
        <v>1515</v>
      </c>
      <c r="C372" s="822" t="s">
        <v>1520</v>
      </c>
      <c r="D372" s="823" t="s">
        <v>2638</v>
      </c>
      <c r="E372" s="824" t="s">
        <v>1543</v>
      </c>
      <c r="F372" s="822" t="s">
        <v>1516</v>
      </c>
      <c r="G372" s="822" t="s">
        <v>1771</v>
      </c>
      <c r="H372" s="822" t="s">
        <v>329</v>
      </c>
      <c r="I372" s="822" t="s">
        <v>1772</v>
      </c>
      <c r="J372" s="822" t="s">
        <v>1773</v>
      </c>
      <c r="K372" s="822" t="s">
        <v>1774</v>
      </c>
      <c r="L372" s="825">
        <v>24.37</v>
      </c>
      <c r="M372" s="825">
        <v>219.32999999999998</v>
      </c>
      <c r="N372" s="822">
        <v>9</v>
      </c>
      <c r="O372" s="826">
        <v>5</v>
      </c>
      <c r="P372" s="825">
        <v>146.22</v>
      </c>
      <c r="Q372" s="827">
        <v>0.66666666666666674</v>
      </c>
      <c r="R372" s="822">
        <v>6</v>
      </c>
      <c r="S372" s="827">
        <v>0.66666666666666663</v>
      </c>
      <c r="T372" s="826">
        <v>3.5</v>
      </c>
      <c r="U372" s="828">
        <v>0.7</v>
      </c>
    </row>
    <row r="373" spans="1:21" ht="14.45" customHeight="1" x14ac:dyDescent="0.2">
      <c r="A373" s="821">
        <v>18</v>
      </c>
      <c r="B373" s="822" t="s">
        <v>1515</v>
      </c>
      <c r="C373" s="822" t="s">
        <v>1520</v>
      </c>
      <c r="D373" s="823" t="s">
        <v>2638</v>
      </c>
      <c r="E373" s="824" t="s">
        <v>1543</v>
      </c>
      <c r="F373" s="822" t="s">
        <v>1516</v>
      </c>
      <c r="G373" s="822" t="s">
        <v>1777</v>
      </c>
      <c r="H373" s="822" t="s">
        <v>329</v>
      </c>
      <c r="I373" s="822" t="s">
        <v>1778</v>
      </c>
      <c r="J373" s="822" t="s">
        <v>1779</v>
      </c>
      <c r="K373" s="822" t="s">
        <v>1780</v>
      </c>
      <c r="L373" s="825">
        <v>205.97</v>
      </c>
      <c r="M373" s="825">
        <v>411.94</v>
      </c>
      <c r="N373" s="822">
        <v>2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18</v>
      </c>
      <c r="B374" s="822" t="s">
        <v>1515</v>
      </c>
      <c r="C374" s="822" t="s">
        <v>1520</v>
      </c>
      <c r="D374" s="823" t="s">
        <v>2638</v>
      </c>
      <c r="E374" s="824" t="s">
        <v>1543</v>
      </c>
      <c r="F374" s="822" t="s">
        <v>1516</v>
      </c>
      <c r="G374" s="822" t="s">
        <v>1785</v>
      </c>
      <c r="H374" s="822" t="s">
        <v>329</v>
      </c>
      <c r="I374" s="822" t="s">
        <v>2116</v>
      </c>
      <c r="J374" s="822" t="s">
        <v>2117</v>
      </c>
      <c r="K374" s="822" t="s">
        <v>1812</v>
      </c>
      <c r="L374" s="825">
        <v>45.01</v>
      </c>
      <c r="M374" s="825">
        <v>90.02</v>
      </c>
      <c r="N374" s="822">
        <v>2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18</v>
      </c>
      <c r="B375" s="822" t="s">
        <v>1515</v>
      </c>
      <c r="C375" s="822" t="s">
        <v>1520</v>
      </c>
      <c r="D375" s="823" t="s">
        <v>2638</v>
      </c>
      <c r="E375" s="824" t="s">
        <v>1543</v>
      </c>
      <c r="F375" s="822" t="s">
        <v>1516</v>
      </c>
      <c r="G375" s="822" t="s">
        <v>1785</v>
      </c>
      <c r="H375" s="822" t="s">
        <v>329</v>
      </c>
      <c r="I375" s="822" t="s">
        <v>1796</v>
      </c>
      <c r="J375" s="822" t="s">
        <v>774</v>
      </c>
      <c r="K375" s="822" t="s">
        <v>927</v>
      </c>
      <c r="L375" s="825">
        <v>106.54</v>
      </c>
      <c r="M375" s="825">
        <v>106.54</v>
      </c>
      <c r="N375" s="822">
        <v>1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18</v>
      </c>
      <c r="B376" s="822" t="s">
        <v>1515</v>
      </c>
      <c r="C376" s="822" t="s">
        <v>1520</v>
      </c>
      <c r="D376" s="823" t="s">
        <v>2638</v>
      </c>
      <c r="E376" s="824" t="s">
        <v>1543</v>
      </c>
      <c r="F376" s="822" t="s">
        <v>1516</v>
      </c>
      <c r="G376" s="822" t="s">
        <v>1785</v>
      </c>
      <c r="H376" s="822" t="s">
        <v>329</v>
      </c>
      <c r="I376" s="822" t="s">
        <v>1797</v>
      </c>
      <c r="J376" s="822" t="s">
        <v>774</v>
      </c>
      <c r="K376" s="822" t="s">
        <v>1393</v>
      </c>
      <c r="L376" s="825">
        <v>22.5</v>
      </c>
      <c r="M376" s="825">
        <v>22.5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18</v>
      </c>
      <c r="B377" s="822" t="s">
        <v>1515</v>
      </c>
      <c r="C377" s="822" t="s">
        <v>1520</v>
      </c>
      <c r="D377" s="823" t="s">
        <v>2638</v>
      </c>
      <c r="E377" s="824" t="s">
        <v>1543</v>
      </c>
      <c r="F377" s="822" t="s">
        <v>1516</v>
      </c>
      <c r="G377" s="822" t="s">
        <v>1785</v>
      </c>
      <c r="H377" s="822" t="s">
        <v>329</v>
      </c>
      <c r="I377" s="822" t="s">
        <v>1808</v>
      </c>
      <c r="J377" s="822" t="s">
        <v>774</v>
      </c>
      <c r="K377" s="822" t="s">
        <v>1802</v>
      </c>
      <c r="L377" s="825">
        <v>228.19</v>
      </c>
      <c r="M377" s="825">
        <v>684.56999999999994</v>
      </c>
      <c r="N377" s="822">
        <v>3</v>
      </c>
      <c r="O377" s="826">
        <v>1</v>
      </c>
      <c r="P377" s="825">
        <v>684.56999999999994</v>
      </c>
      <c r="Q377" s="827">
        <v>1</v>
      </c>
      <c r="R377" s="822">
        <v>3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18</v>
      </c>
      <c r="B378" s="822" t="s">
        <v>1515</v>
      </c>
      <c r="C378" s="822" t="s">
        <v>1520</v>
      </c>
      <c r="D378" s="823" t="s">
        <v>2638</v>
      </c>
      <c r="E378" s="824" t="s">
        <v>1543</v>
      </c>
      <c r="F378" s="822" t="s">
        <v>1516</v>
      </c>
      <c r="G378" s="822" t="s">
        <v>1785</v>
      </c>
      <c r="H378" s="822" t="s">
        <v>329</v>
      </c>
      <c r="I378" s="822" t="s">
        <v>1810</v>
      </c>
      <c r="J378" s="822" t="s">
        <v>1811</v>
      </c>
      <c r="K378" s="822" t="s">
        <v>1812</v>
      </c>
      <c r="L378" s="825">
        <v>244.5</v>
      </c>
      <c r="M378" s="825">
        <v>489</v>
      </c>
      <c r="N378" s="822">
        <v>2</v>
      </c>
      <c r="O378" s="826">
        <v>0.5</v>
      </c>
      <c r="P378" s="825">
        <v>489</v>
      </c>
      <c r="Q378" s="827">
        <v>1</v>
      </c>
      <c r="R378" s="822">
        <v>2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18</v>
      </c>
      <c r="B379" s="822" t="s">
        <v>1515</v>
      </c>
      <c r="C379" s="822" t="s">
        <v>1520</v>
      </c>
      <c r="D379" s="823" t="s">
        <v>2638</v>
      </c>
      <c r="E379" s="824" t="s">
        <v>1543</v>
      </c>
      <c r="F379" s="822" t="s">
        <v>1516</v>
      </c>
      <c r="G379" s="822" t="s">
        <v>1785</v>
      </c>
      <c r="H379" s="822" t="s">
        <v>329</v>
      </c>
      <c r="I379" s="822" t="s">
        <v>2118</v>
      </c>
      <c r="J379" s="822" t="s">
        <v>1811</v>
      </c>
      <c r="K379" s="822" t="s">
        <v>2119</v>
      </c>
      <c r="L379" s="825">
        <v>1240.97</v>
      </c>
      <c r="M379" s="825">
        <v>1240.97</v>
      </c>
      <c r="N379" s="822">
        <v>1</v>
      </c>
      <c r="O379" s="826">
        <v>0.5</v>
      </c>
      <c r="P379" s="825">
        <v>1240.97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18</v>
      </c>
      <c r="B380" s="822" t="s">
        <v>1515</v>
      </c>
      <c r="C380" s="822" t="s">
        <v>1520</v>
      </c>
      <c r="D380" s="823" t="s">
        <v>2638</v>
      </c>
      <c r="E380" s="824" t="s">
        <v>1543</v>
      </c>
      <c r="F380" s="822" t="s">
        <v>1516</v>
      </c>
      <c r="G380" s="822" t="s">
        <v>1817</v>
      </c>
      <c r="H380" s="822" t="s">
        <v>625</v>
      </c>
      <c r="I380" s="822" t="s">
        <v>1305</v>
      </c>
      <c r="J380" s="822" t="s">
        <v>1306</v>
      </c>
      <c r="K380" s="822" t="s">
        <v>1307</v>
      </c>
      <c r="L380" s="825">
        <v>366.31</v>
      </c>
      <c r="M380" s="825">
        <v>366.31</v>
      </c>
      <c r="N380" s="822">
        <v>1</v>
      </c>
      <c r="O380" s="826">
        <v>0.5</v>
      </c>
      <c r="P380" s="825">
        <v>366.31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18</v>
      </c>
      <c r="B381" s="822" t="s">
        <v>1515</v>
      </c>
      <c r="C381" s="822" t="s">
        <v>1520</v>
      </c>
      <c r="D381" s="823" t="s">
        <v>2638</v>
      </c>
      <c r="E381" s="824" t="s">
        <v>1543</v>
      </c>
      <c r="F381" s="822" t="s">
        <v>1516</v>
      </c>
      <c r="G381" s="822" t="s">
        <v>1838</v>
      </c>
      <c r="H381" s="822" t="s">
        <v>329</v>
      </c>
      <c r="I381" s="822" t="s">
        <v>1839</v>
      </c>
      <c r="J381" s="822" t="s">
        <v>1840</v>
      </c>
      <c r="K381" s="822" t="s">
        <v>1626</v>
      </c>
      <c r="L381" s="825">
        <v>137.88</v>
      </c>
      <c r="M381" s="825">
        <v>275.76</v>
      </c>
      <c r="N381" s="822">
        <v>2</v>
      </c>
      <c r="O381" s="826">
        <v>1</v>
      </c>
      <c r="P381" s="825">
        <v>275.76</v>
      </c>
      <c r="Q381" s="827">
        <v>1</v>
      </c>
      <c r="R381" s="822">
        <v>2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18</v>
      </c>
      <c r="B382" s="822" t="s">
        <v>1515</v>
      </c>
      <c r="C382" s="822" t="s">
        <v>1520</v>
      </c>
      <c r="D382" s="823" t="s">
        <v>2638</v>
      </c>
      <c r="E382" s="824" t="s">
        <v>1543</v>
      </c>
      <c r="F382" s="822" t="s">
        <v>1516</v>
      </c>
      <c r="G382" s="822" t="s">
        <v>1554</v>
      </c>
      <c r="H382" s="822" t="s">
        <v>329</v>
      </c>
      <c r="I382" s="822" t="s">
        <v>1850</v>
      </c>
      <c r="J382" s="822" t="s">
        <v>742</v>
      </c>
      <c r="K382" s="822" t="s">
        <v>743</v>
      </c>
      <c r="L382" s="825">
        <v>80.53</v>
      </c>
      <c r="M382" s="825">
        <v>80.53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18</v>
      </c>
      <c r="B383" s="822" t="s">
        <v>1515</v>
      </c>
      <c r="C383" s="822" t="s">
        <v>1520</v>
      </c>
      <c r="D383" s="823" t="s">
        <v>2638</v>
      </c>
      <c r="E383" s="824" t="s">
        <v>1543</v>
      </c>
      <c r="F383" s="822" t="s">
        <v>1516</v>
      </c>
      <c r="G383" s="822" t="s">
        <v>1554</v>
      </c>
      <c r="H383" s="822" t="s">
        <v>625</v>
      </c>
      <c r="I383" s="822" t="s">
        <v>1556</v>
      </c>
      <c r="J383" s="822" t="s">
        <v>911</v>
      </c>
      <c r="K383" s="822" t="s">
        <v>1409</v>
      </c>
      <c r="L383" s="825">
        <v>161.06</v>
      </c>
      <c r="M383" s="825">
        <v>805.3</v>
      </c>
      <c r="N383" s="822">
        <v>5</v>
      </c>
      <c r="O383" s="826">
        <v>1.5</v>
      </c>
      <c r="P383" s="825">
        <v>322.12</v>
      </c>
      <c r="Q383" s="827">
        <v>0.4</v>
      </c>
      <c r="R383" s="822">
        <v>2</v>
      </c>
      <c r="S383" s="827">
        <v>0.4</v>
      </c>
      <c r="T383" s="826">
        <v>0.5</v>
      </c>
      <c r="U383" s="828">
        <v>0.33333333333333331</v>
      </c>
    </row>
    <row r="384" spans="1:21" ht="14.45" customHeight="1" x14ac:dyDescent="0.2">
      <c r="A384" s="821">
        <v>18</v>
      </c>
      <c r="B384" s="822" t="s">
        <v>1515</v>
      </c>
      <c r="C384" s="822" t="s">
        <v>1520</v>
      </c>
      <c r="D384" s="823" t="s">
        <v>2638</v>
      </c>
      <c r="E384" s="824" t="s">
        <v>1543</v>
      </c>
      <c r="F384" s="822" t="s">
        <v>1516</v>
      </c>
      <c r="G384" s="822" t="s">
        <v>1886</v>
      </c>
      <c r="H384" s="822" t="s">
        <v>329</v>
      </c>
      <c r="I384" s="822" t="s">
        <v>1887</v>
      </c>
      <c r="J384" s="822" t="s">
        <v>1888</v>
      </c>
      <c r="K384" s="822" t="s">
        <v>1678</v>
      </c>
      <c r="L384" s="825">
        <v>46.81</v>
      </c>
      <c r="M384" s="825">
        <v>93.62</v>
      </c>
      <c r="N384" s="822">
        <v>2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18</v>
      </c>
      <c r="B385" s="822" t="s">
        <v>1515</v>
      </c>
      <c r="C385" s="822" t="s">
        <v>1520</v>
      </c>
      <c r="D385" s="823" t="s">
        <v>2638</v>
      </c>
      <c r="E385" s="824" t="s">
        <v>1543</v>
      </c>
      <c r="F385" s="822" t="s">
        <v>1516</v>
      </c>
      <c r="G385" s="822" t="s">
        <v>1573</v>
      </c>
      <c r="H385" s="822" t="s">
        <v>329</v>
      </c>
      <c r="I385" s="822" t="s">
        <v>1909</v>
      </c>
      <c r="J385" s="822" t="s">
        <v>1575</v>
      </c>
      <c r="K385" s="822" t="s">
        <v>1910</v>
      </c>
      <c r="L385" s="825">
        <v>169.29</v>
      </c>
      <c r="M385" s="825">
        <v>169.29</v>
      </c>
      <c r="N385" s="822">
        <v>1</v>
      </c>
      <c r="O385" s="826">
        <v>0.5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18</v>
      </c>
      <c r="B386" s="822" t="s">
        <v>1515</v>
      </c>
      <c r="C386" s="822" t="s">
        <v>1520</v>
      </c>
      <c r="D386" s="823" t="s">
        <v>2638</v>
      </c>
      <c r="E386" s="824" t="s">
        <v>1543</v>
      </c>
      <c r="F386" s="822" t="s">
        <v>1516</v>
      </c>
      <c r="G386" s="822" t="s">
        <v>1573</v>
      </c>
      <c r="H386" s="822" t="s">
        <v>329</v>
      </c>
      <c r="I386" s="822" t="s">
        <v>1574</v>
      </c>
      <c r="J386" s="822" t="s">
        <v>1575</v>
      </c>
      <c r="K386" s="822" t="s">
        <v>1576</v>
      </c>
      <c r="L386" s="825">
        <v>131.22</v>
      </c>
      <c r="M386" s="825">
        <v>131.22</v>
      </c>
      <c r="N386" s="822">
        <v>1</v>
      </c>
      <c r="O386" s="826">
        <v>1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18</v>
      </c>
      <c r="B387" s="822" t="s">
        <v>1515</v>
      </c>
      <c r="C387" s="822" t="s">
        <v>1520</v>
      </c>
      <c r="D387" s="823" t="s">
        <v>2638</v>
      </c>
      <c r="E387" s="824" t="s">
        <v>1543</v>
      </c>
      <c r="F387" s="822" t="s">
        <v>1516</v>
      </c>
      <c r="G387" s="822" t="s">
        <v>1573</v>
      </c>
      <c r="H387" s="822" t="s">
        <v>625</v>
      </c>
      <c r="I387" s="822" t="s">
        <v>1488</v>
      </c>
      <c r="J387" s="822" t="s">
        <v>1112</v>
      </c>
      <c r="K387" s="822" t="s">
        <v>1113</v>
      </c>
      <c r="L387" s="825">
        <v>1286.6199999999999</v>
      </c>
      <c r="M387" s="825">
        <v>2573.2399999999998</v>
      </c>
      <c r="N387" s="822">
        <v>2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18</v>
      </c>
      <c r="B388" s="822" t="s">
        <v>1515</v>
      </c>
      <c r="C388" s="822" t="s">
        <v>1520</v>
      </c>
      <c r="D388" s="823" t="s">
        <v>2638</v>
      </c>
      <c r="E388" s="824" t="s">
        <v>1543</v>
      </c>
      <c r="F388" s="822" t="s">
        <v>1516</v>
      </c>
      <c r="G388" s="822" t="s">
        <v>1925</v>
      </c>
      <c r="H388" s="822" t="s">
        <v>329</v>
      </c>
      <c r="I388" s="822" t="s">
        <v>1926</v>
      </c>
      <c r="J388" s="822" t="s">
        <v>772</v>
      </c>
      <c r="K388" s="822" t="s">
        <v>773</v>
      </c>
      <c r="L388" s="825">
        <v>51.06</v>
      </c>
      <c r="M388" s="825">
        <v>868.0200000000001</v>
      </c>
      <c r="N388" s="822">
        <v>17</v>
      </c>
      <c r="O388" s="826">
        <v>6.5</v>
      </c>
      <c r="P388" s="825">
        <v>561.66000000000008</v>
      </c>
      <c r="Q388" s="827">
        <v>0.6470588235294118</v>
      </c>
      <c r="R388" s="822">
        <v>11</v>
      </c>
      <c r="S388" s="827">
        <v>0.6470588235294118</v>
      </c>
      <c r="T388" s="826">
        <v>4.5</v>
      </c>
      <c r="U388" s="828">
        <v>0.69230769230769229</v>
      </c>
    </row>
    <row r="389" spans="1:21" ht="14.45" customHeight="1" x14ac:dyDescent="0.2">
      <c r="A389" s="821">
        <v>18</v>
      </c>
      <c r="B389" s="822" t="s">
        <v>1515</v>
      </c>
      <c r="C389" s="822" t="s">
        <v>1520</v>
      </c>
      <c r="D389" s="823" t="s">
        <v>2638</v>
      </c>
      <c r="E389" s="824" t="s">
        <v>1543</v>
      </c>
      <c r="F389" s="822" t="s">
        <v>1516</v>
      </c>
      <c r="G389" s="822" t="s">
        <v>1927</v>
      </c>
      <c r="H389" s="822" t="s">
        <v>329</v>
      </c>
      <c r="I389" s="822" t="s">
        <v>1931</v>
      </c>
      <c r="J389" s="822" t="s">
        <v>1929</v>
      </c>
      <c r="K389" s="822" t="s">
        <v>1932</v>
      </c>
      <c r="L389" s="825">
        <v>91.78</v>
      </c>
      <c r="M389" s="825">
        <v>183.56</v>
      </c>
      <c r="N389" s="822">
        <v>2</v>
      </c>
      <c r="O389" s="826">
        <v>1.5</v>
      </c>
      <c r="P389" s="825">
        <v>91.78</v>
      </c>
      <c r="Q389" s="827">
        <v>0.5</v>
      </c>
      <c r="R389" s="822">
        <v>1</v>
      </c>
      <c r="S389" s="827">
        <v>0.5</v>
      </c>
      <c r="T389" s="826">
        <v>1</v>
      </c>
      <c r="U389" s="828">
        <v>0.66666666666666663</v>
      </c>
    </row>
    <row r="390" spans="1:21" ht="14.45" customHeight="1" x14ac:dyDescent="0.2">
      <c r="A390" s="821">
        <v>18</v>
      </c>
      <c r="B390" s="822" t="s">
        <v>1515</v>
      </c>
      <c r="C390" s="822" t="s">
        <v>1520</v>
      </c>
      <c r="D390" s="823" t="s">
        <v>2638</v>
      </c>
      <c r="E390" s="824" t="s">
        <v>1543</v>
      </c>
      <c r="F390" s="822" t="s">
        <v>1516</v>
      </c>
      <c r="G390" s="822" t="s">
        <v>1927</v>
      </c>
      <c r="H390" s="822" t="s">
        <v>329</v>
      </c>
      <c r="I390" s="822" t="s">
        <v>1933</v>
      </c>
      <c r="J390" s="822" t="s">
        <v>1929</v>
      </c>
      <c r="K390" s="822" t="s">
        <v>1934</v>
      </c>
      <c r="L390" s="825">
        <v>169</v>
      </c>
      <c r="M390" s="825">
        <v>338</v>
      </c>
      <c r="N390" s="822">
        <v>2</v>
      </c>
      <c r="O390" s="826">
        <v>1</v>
      </c>
      <c r="P390" s="825">
        <v>338</v>
      </c>
      <c r="Q390" s="827">
        <v>1</v>
      </c>
      <c r="R390" s="822">
        <v>2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18</v>
      </c>
      <c r="B391" s="822" t="s">
        <v>1515</v>
      </c>
      <c r="C391" s="822" t="s">
        <v>1520</v>
      </c>
      <c r="D391" s="823" t="s">
        <v>2638</v>
      </c>
      <c r="E391" s="824" t="s">
        <v>1543</v>
      </c>
      <c r="F391" s="822" t="s">
        <v>1516</v>
      </c>
      <c r="G391" s="822" t="s">
        <v>1927</v>
      </c>
      <c r="H391" s="822" t="s">
        <v>625</v>
      </c>
      <c r="I391" s="822" t="s">
        <v>1938</v>
      </c>
      <c r="J391" s="822" t="s">
        <v>1939</v>
      </c>
      <c r="K391" s="822" t="s">
        <v>1937</v>
      </c>
      <c r="L391" s="825">
        <v>183.54</v>
      </c>
      <c r="M391" s="825">
        <v>367.08</v>
      </c>
      <c r="N391" s="822">
        <v>2</v>
      </c>
      <c r="O391" s="826">
        <v>1</v>
      </c>
      <c r="P391" s="825">
        <v>367.08</v>
      </c>
      <c r="Q391" s="827">
        <v>1</v>
      </c>
      <c r="R391" s="822">
        <v>2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18</v>
      </c>
      <c r="B392" s="822" t="s">
        <v>1515</v>
      </c>
      <c r="C392" s="822" t="s">
        <v>1520</v>
      </c>
      <c r="D392" s="823" t="s">
        <v>2638</v>
      </c>
      <c r="E392" s="824" t="s">
        <v>1543</v>
      </c>
      <c r="F392" s="822" t="s">
        <v>1516</v>
      </c>
      <c r="G392" s="822" t="s">
        <v>1927</v>
      </c>
      <c r="H392" s="822" t="s">
        <v>625</v>
      </c>
      <c r="I392" s="822" t="s">
        <v>1942</v>
      </c>
      <c r="J392" s="822" t="s">
        <v>1939</v>
      </c>
      <c r="K392" s="822" t="s">
        <v>1331</v>
      </c>
      <c r="L392" s="825">
        <v>338</v>
      </c>
      <c r="M392" s="825">
        <v>338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18</v>
      </c>
      <c r="B393" s="822" t="s">
        <v>1515</v>
      </c>
      <c r="C393" s="822" t="s">
        <v>1520</v>
      </c>
      <c r="D393" s="823" t="s">
        <v>2638</v>
      </c>
      <c r="E393" s="824" t="s">
        <v>1543</v>
      </c>
      <c r="F393" s="822" t="s">
        <v>1516</v>
      </c>
      <c r="G393" s="822" t="s">
        <v>1581</v>
      </c>
      <c r="H393" s="822" t="s">
        <v>625</v>
      </c>
      <c r="I393" s="822" t="s">
        <v>1344</v>
      </c>
      <c r="J393" s="822" t="s">
        <v>1345</v>
      </c>
      <c r="K393" s="822" t="s">
        <v>1346</v>
      </c>
      <c r="L393" s="825">
        <v>122.96</v>
      </c>
      <c r="M393" s="825">
        <v>1475.52</v>
      </c>
      <c r="N393" s="822">
        <v>12</v>
      </c>
      <c r="O393" s="826">
        <v>5</v>
      </c>
      <c r="P393" s="825">
        <v>860.72</v>
      </c>
      <c r="Q393" s="827">
        <v>0.58333333333333337</v>
      </c>
      <c r="R393" s="822">
        <v>7</v>
      </c>
      <c r="S393" s="827">
        <v>0.58333333333333337</v>
      </c>
      <c r="T393" s="826">
        <v>3.5</v>
      </c>
      <c r="U393" s="828">
        <v>0.7</v>
      </c>
    </row>
    <row r="394" spans="1:21" ht="14.45" customHeight="1" x14ac:dyDescent="0.2">
      <c r="A394" s="821">
        <v>18</v>
      </c>
      <c r="B394" s="822" t="s">
        <v>1515</v>
      </c>
      <c r="C394" s="822" t="s">
        <v>1520</v>
      </c>
      <c r="D394" s="823" t="s">
        <v>2638</v>
      </c>
      <c r="E394" s="824" t="s">
        <v>1543</v>
      </c>
      <c r="F394" s="822" t="s">
        <v>1516</v>
      </c>
      <c r="G394" s="822" t="s">
        <v>1581</v>
      </c>
      <c r="H394" s="822" t="s">
        <v>625</v>
      </c>
      <c r="I394" s="822" t="s">
        <v>1347</v>
      </c>
      <c r="J394" s="822" t="s">
        <v>1345</v>
      </c>
      <c r="K394" s="822" t="s">
        <v>1348</v>
      </c>
      <c r="L394" s="825">
        <v>245.91</v>
      </c>
      <c r="M394" s="825">
        <v>1721.3700000000001</v>
      </c>
      <c r="N394" s="822">
        <v>7</v>
      </c>
      <c r="O394" s="826">
        <v>1.5</v>
      </c>
      <c r="P394" s="825">
        <v>1475.46</v>
      </c>
      <c r="Q394" s="827">
        <v>0.8571428571428571</v>
      </c>
      <c r="R394" s="822">
        <v>6</v>
      </c>
      <c r="S394" s="827">
        <v>0.8571428571428571</v>
      </c>
      <c r="T394" s="826">
        <v>1</v>
      </c>
      <c r="U394" s="828">
        <v>0.66666666666666663</v>
      </c>
    </row>
    <row r="395" spans="1:21" ht="14.45" customHeight="1" x14ac:dyDescent="0.2">
      <c r="A395" s="821">
        <v>18</v>
      </c>
      <c r="B395" s="822" t="s">
        <v>1515</v>
      </c>
      <c r="C395" s="822" t="s">
        <v>1520</v>
      </c>
      <c r="D395" s="823" t="s">
        <v>2638</v>
      </c>
      <c r="E395" s="824" t="s">
        <v>1543</v>
      </c>
      <c r="F395" s="822" t="s">
        <v>1516</v>
      </c>
      <c r="G395" s="822" t="s">
        <v>1581</v>
      </c>
      <c r="H395" s="822" t="s">
        <v>625</v>
      </c>
      <c r="I395" s="822" t="s">
        <v>1955</v>
      </c>
      <c r="J395" s="822" t="s">
        <v>1954</v>
      </c>
      <c r="K395" s="822" t="s">
        <v>1744</v>
      </c>
      <c r="L395" s="825">
        <v>132</v>
      </c>
      <c r="M395" s="825">
        <v>132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18</v>
      </c>
      <c r="B396" s="822" t="s">
        <v>1515</v>
      </c>
      <c r="C396" s="822" t="s">
        <v>1520</v>
      </c>
      <c r="D396" s="823" t="s">
        <v>2638</v>
      </c>
      <c r="E396" s="824" t="s">
        <v>1543</v>
      </c>
      <c r="F396" s="822" t="s">
        <v>1516</v>
      </c>
      <c r="G396" s="822" t="s">
        <v>1967</v>
      </c>
      <c r="H396" s="822" t="s">
        <v>329</v>
      </c>
      <c r="I396" s="822" t="s">
        <v>2120</v>
      </c>
      <c r="J396" s="822" t="s">
        <v>2121</v>
      </c>
      <c r="K396" s="822" t="s">
        <v>1969</v>
      </c>
      <c r="L396" s="825">
        <v>137.88</v>
      </c>
      <c r="M396" s="825">
        <v>137.88</v>
      </c>
      <c r="N396" s="822">
        <v>1</v>
      </c>
      <c r="O396" s="826">
        <v>1</v>
      </c>
      <c r="P396" s="825">
        <v>137.88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18</v>
      </c>
      <c r="B397" s="822" t="s">
        <v>1515</v>
      </c>
      <c r="C397" s="822" t="s">
        <v>1520</v>
      </c>
      <c r="D397" s="823" t="s">
        <v>2638</v>
      </c>
      <c r="E397" s="824" t="s">
        <v>1543</v>
      </c>
      <c r="F397" s="822" t="s">
        <v>1516</v>
      </c>
      <c r="G397" s="822" t="s">
        <v>2122</v>
      </c>
      <c r="H397" s="822" t="s">
        <v>329</v>
      </c>
      <c r="I397" s="822" t="s">
        <v>2123</v>
      </c>
      <c r="J397" s="822" t="s">
        <v>2124</v>
      </c>
      <c r="K397" s="822" t="s">
        <v>2125</v>
      </c>
      <c r="L397" s="825">
        <v>0</v>
      </c>
      <c r="M397" s="825">
        <v>0</v>
      </c>
      <c r="N397" s="822">
        <v>2</v>
      </c>
      <c r="O397" s="826">
        <v>1</v>
      </c>
      <c r="P397" s="825"/>
      <c r="Q397" s="827"/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18</v>
      </c>
      <c r="B398" s="822" t="s">
        <v>1515</v>
      </c>
      <c r="C398" s="822" t="s">
        <v>1520</v>
      </c>
      <c r="D398" s="823" t="s">
        <v>2638</v>
      </c>
      <c r="E398" s="824" t="s">
        <v>1543</v>
      </c>
      <c r="F398" s="822" t="s">
        <v>1516</v>
      </c>
      <c r="G398" s="822" t="s">
        <v>1974</v>
      </c>
      <c r="H398" s="822" t="s">
        <v>329</v>
      </c>
      <c r="I398" s="822" t="s">
        <v>1975</v>
      </c>
      <c r="J398" s="822" t="s">
        <v>1976</v>
      </c>
      <c r="K398" s="822" t="s">
        <v>1977</v>
      </c>
      <c r="L398" s="825">
        <v>264</v>
      </c>
      <c r="M398" s="825">
        <v>1848</v>
      </c>
      <c r="N398" s="822">
        <v>7</v>
      </c>
      <c r="O398" s="826">
        <v>3.5</v>
      </c>
      <c r="P398" s="825">
        <v>528</v>
      </c>
      <c r="Q398" s="827">
        <v>0.2857142857142857</v>
      </c>
      <c r="R398" s="822">
        <v>2</v>
      </c>
      <c r="S398" s="827">
        <v>0.2857142857142857</v>
      </c>
      <c r="T398" s="826">
        <v>0.5</v>
      </c>
      <c r="U398" s="828">
        <v>0.14285714285714285</v>
      </c>
    </row>
    <row r="399" spans="1:21" ht="14.45" customHeight="1" x14ac:dyDescent="0.2">
      <c r="A399" s="821">
        <v>18</v>
      </c>
      <c r="B399" s="822" t="s">
        <v>1515</v>
      </c>
      <c r="C399" s="822" t="s">
        <v>1520</v>
      </c>
      <c r="D399" s="823" t="s">
        <v>2638</v>
      </c>
      <c r="E399" s="824" t="s">
        <v>1543</v>
      </c>
      <c r="F399" s="822" t="s">
        <v>1516</v>
      </c>
      <c r="G399" s="822" t="s">
        <v>1974</v>
      </c>
      <c r="H399" s="822" t="s">
        <v>329</v>
      </c>
      <c r="I399" s="822" t="s">
        <v>1978</v>
      </c>
      <c r="J399" s="822" t="s">
        <v>1976</v>
      </c>
      <c r="K399" s="822" t="s">
        <v>1979</v>
      </c>
      <c r="L399" s="825">
        <v>65.989999999999995</v>
      </c>
      <c r="M399" s="825">
        <v>461.93</v>
      </c>
      <c r="N399" s="822">
        <v>7</v>
      </c>
      <c r="O399" s="826">
        <v>4.5</v>
      </c>
      <c r="P399" s="825">
        <v>65.989999999999995</v>
      </c>
      <c r="Q399" s="827">
        <v>0.14285714285714285</v>
      </c>
      <c r="R399" s="822">
        <v>1</v>
      </c>
      <c r="S399" s="827">
        <v>0.14285714285714285</v>
      </c>
      <c r="T399" s="826">
        <v>1</v>
      </c>
      <c r="U399" s="828">
        <v>0.22222222222222221</v>
      </c>
    </row>
    <row r="400" spans="1:21" ht="14.45" customHeight="1" x14ac:dyDescent="0.2">
      <c r="A400" s="821">
        <v>18</v>
      </c>
      <c r="B400" s="822" t="s">
        <v>1515</v>
      </c>
      <c r="C400" s="822" t="s">
        <v>1520</v>
      </c>
      <c r="D400" s="823" t="s">
        <v>2638</v>
      </c>
      <c r="E400" s="824" t="s">
        <v>1543</v>
      </c>
      <c r="F400" s="822" t="s">
        <v>1516</v>
      </c>
      <c r="G400" s="822" t="s">
        <v>1974</v>
      </c>
      <c r="H400" s="822" t="s">
        <v>329</v>
      </c>
      <c r="I400" s="822" t="s">
        <v>1980</v>
      </c>
      <c r="J400" s="822" t="s">
        <v>1981</v>
      </c>
      <c r="K400" s="822" t="s">
        <v>1982</v>
      </c>
      <c r="L400" s="825">
        <v>61.59</v>
      </c>
      <c r="M400" s="825">
        <v>123.18</v>
      </c>
      <c r="N400" s="822">
        <v>2</v>
      </c>
      <c r="O400" s="826">
        <v>0.5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18</v>
      </c>
      <c r="B401" s="822" t="s">
        <v>1515</v>
      </c>
      <c r="C401" s="822" t="s">
        <v>1520</v>
      </c>
      <c r="D401" s="823" t="s">
        <v>2638</v>
      </c>
      <c r="E401" s="824" t="s">
        <v>1543</v>
      </c>
      <c r="F401" s="822" t="s">
        <v>1516</v>
      </c>
      <c r="G401" s="822" t="s">
        <v>1587</v>
      </c>
      <c r="H401" s="822" t="s">
        <v>625</v>
      </c>
      <c r="I401" s="822" t="s">
        <v>1989</v>
      </c>
      <c r="J401" s="822" t="s">
        <v>1413</v>
      </c>
      <c r="K401" s="822" t="s">
        <v>967</v>
      </c>
      <c r="L401" s="825">
        <v>80.53</v>
      </c>
      <c r="M401" s="825">
        <v>322.12</v>
      </c>
      <c r="N401" s="822">
        <v>4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18</v>
      </c>
      <c r="B402" s="822" t="s">
        <v>1515</v>
      </c>
      <c r="C402" s="822" t="s">
        <v>1520</v>
      </c>
      <c r="D402" s="823" t="s">
        <v>2638</v>
      </c>
      <c r="E402" s="824" t="s">
        <v>1543</v>
      </c>
      <c r="F402" s="822" t="s">
        <v>1516</v>
      </c>
      <c r="G402" s="822" t="s">
        <v>1587</v>
      </c>
      <c r="H402" s="822" t="s">
        <v>625</v>
      </c>
      <c r="I402" s="822" t="s">
        <v>1412</v>
      </c>
      <c r="J402" s="822" t="s">
        <v>1413</v>
      </c>
      <c r="K402" s="822" t="s">
        <v>965</v>
      </c>
      <c r="L402" s="825">
        <v>161.06</v>
      </c>
      <c r="M402" s="825">
        <v>483.18</v>
      </c>
      <c r="N402" s="822">
        <v>3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18</v>
      </c>
      <c r="B403" s="822" t="s">
        <v>1515</v>
      </c>
      <c r="C403" s="822" t="s">
        <v>1520</v>
      </c>
      <c r="D403" s="823" t="s">
        <v>2638</v>
      </c>
      <c r="E403" s="824" t="s">
        <v>1543</v>
      </c>
      <c r="F403" s="822" t="s">
        <v>1516</v>
      </c>
      <c r="G403" s="822" t="s">
        <v>1587</v>
      </c>
      <c r="H403" s="822" t="s">
        <v>329</v>
      </c>
      <c r="I403" s="822" t="s">
        <v>1998</v>
      </c>
      <c r="J403" s="822" t="s">
        <v>989</v>
      </c>
      <c r="K403" s="822" t="s">
        <v>1999</v>
      </c>
      <c r="L403" s="825">
        <v>80.53</v>
      </c>
      <c r="M403" s="825">
        <v>241.59</v>
      </c>
      <c r="N403" s="822">
        <v>3</v>
      </c>
      <c r="O403" s="826">
        <v>1</v>
      </c>
      <c r="P403" s="825">
        <v>241.59</v>
      </c>
      <c r="Q403" s="827">
        <v>1</v>
      </c>
      <c r="R403" s="822">
        <v>3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18</v>
      </c>
      <c r="B404" s="822" t="s">
        <v>1515</v>
      </c>
      <c r="C404" s="822" t="s">
        <v>1520</v>
      </c>
      <c r="D404" s="823" t="s">
        <v>2638</v>
      </c>
      <c r="E404" s="824" t="s">
        <v>1543</v>
      </c>
      <c r="F404" s="822" t="s">
        <v>1516</v>
      </c>
      <c r="G404" s="822" t="s">
        <v>1587</v>
      </c>
      <c r="H404" s="822" t="s">
        <v>625</v>
      </c>
      <c r="I404" s="822" t="s">
        <v>1414</v>
      </c>
      <c r="J404" s="822" t="s">
        <v>1413</v>
      </c>
      <c r="K404" s="822" t="s">
        <v>967</v>
      </c>
      <c r="L404" s="825">
        <v>80.53</v>
      </c>
      <c r="M404" s="825">
        <v>80.53</v>
      </c>
      <c r="N404" s="822">
        <v>1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18</v>
      </c>
      <c r="B405" s="822" t="s">
        <v>1515</v>
      </c>
      <c r="C405" s="822" t="s">
        <v>1520</v>
      </c>
      <c r="D405" s="823" t="s">
        <v>2638</v>
      </c>
      <c r="E405" s="824" t="s">
        <v>1543</v>
      </c>
      <c r="F405" s="822" t="s">
        <v>1516</v>
      </c>
      <c r="G405" s="822" t="s">
        <v>1588</v>
      </c>
      <c r="H405" s="822" t="s">
        <v>625</v>
      </c>
      <c r="I405" s="822" t="s">
        <v>1589</v>
      </c>
      <c r="J405" s="822" t="s">
        <v>835</v>
      </c>
      <c r="K405" s="822" t="s">
        <v>1590</v>
      </c>
      <c r="L405" s="825">
        <v>0</v>
      </c>
      <c r="M405" s="825">
        <v>0</v>
      </c>
      <c r="N405" s="822">
        <v>2</v>
      </c>
      <c r="O405" s="826">
        <v>1.5</v>
      </c>
      <c r="P405" s="825">
        <v>0</v>
      </c>
      <c r="Q405" s="827"/>
      <c r="R405" s="822">
        <v>2</v>
      </c>
      <c r="S405" s="827">
        <v>1</v>
      </c>
      <c r="T405" s="826">
        <v>1.5</v>
      </c>
      <c r="U405" s="828">
        <v>1</v>
      </c>
    </row>
    <row r="406" spans="1:21" ht="14.45" customHeight="1" x14ac:dyDescent="0.2">
      <c r="A406" s="821">
        <v>18</v>
      </c>
      <c r="B406" s="822" t="s">
        <v>1515</v>
      </c>
      <c r="C406" s="822" t="s">
        <v>1520</v>
      </c>
      <c r="D406" s="823" t="s">
        <v>2638</v>
      </c>
      <c r="E406" s="824" t="s">
        <v>1543</v>
      </c>
      <c r="F406" s="822" t="s">
        <v>1516</v>
      </c>
      <c r="G406" s="822" t="s">
        <v>2126</v>
      </c>
      <c r="H406" s="822" t="s">
        <v>329</v>
      </c>
      <c r="I406" s="822" t="s">
        <v>2127</v>
      </c>
      <c r="J406" s="822" t="s">
        <v>2128</v>
      </c>
      <c r="K406" s="822" t="s">
        <v>2129</v>
      </c>
      <c r="L406" s="825">
        <v>0</v>
      </c>
      <c r="M406" s="825">
        <v>0</v>
      </c>
      <c r="N406" s="822">
        <v>1</v>
      </c>
      <c r="O406" s="826">
        <v>1</v>
      </c>
      <c r="P406" s="825"/>
      <c r="Q406" s="827"/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18</v>
      </c>
      <c r="B407" s="822" t="s">
        <v>1515</v>
      </c>
      <c r="C407" s="822" t="s">
        <v>1520</v>
      </c>
      <c r="D407" s="823" t="s">
        <v>2638</v>
      </c>
      <c r="E407" s="824" t="s">
        <v>1543</v>
      </c>
      <c r="F407" s="822" t="s">
        <v>1516</v>
      </c>
      <c r="G407" s="822" t="s">
        <v>2126</v>
      </c>
      <c r="H407" s="822" t="s">
        <v>329</v>
      </c>
      <c r="I407" s="822" t="s">
        <v>2130</v>
      </c>
      <c r="J407" s="822" t="s">
        <v>2131</v>
      </c>
      <c r="K407" s="822" t="s">
        <v>2132</v>
      </c>
      <c r="L407" s="825">
        <v>0</v>
      </c>
      <c r="M407" s="825">
        <v>0</v>
      </c>
      <c r="N407" s="822">
        <v>1</v>
      </c>
      <c r="O407" s="826">
        <v>1</v>
      </c>
      <c r="P407" s="825">
        <v>0</v>
      </c>
      <c r="Q407" s="827"/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18</v>
      </c>
      <c r="B408" s="822" t="s">
        <v>1515</v>
      </c>
      <c r="C408" s="822" t="s">
        <v>1520</v>
      </c>
      <c r="D408" s="823" t="s">
        <v>2638</v>
      </c>
      <c r="E408" s="824" t="s">
        <v>1543</v>
      </c>
      <c r="F408" s="822" t="s">
        <v>1516</v>
      </c>
      <c r="G408" s="822" t="s">
        <v>2030</v>
      </c>
      <c r="H408" s="822" t="s">
        <v>329</v>
      </c>
      <c r="I408" s="822" t="s">
        <v>2031</v>
      </c>
      <c r="J408" s="822" t="s">
        <v>2032</v>
      </c>
      <c r="K408" s="822" t="s">
        <v>1342</v>
      </c>
      <c r="L408" s="825">
        <v>113.83</v>
      </c>
      <c r="M408" s="825">
        <v>113.83</v>
      </c>
      <c r="N408" s="822">
        <v>1</v>
      </c>
      <c r="O408" s="826">
        <v>0.5</v>
      </c>
      <c r="P408" s="825">
        <v>113.83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18</v>
      </c>
      <c r="B409" s="822" t="s">
        <v>1515</v>
      </c>
      <c r="C409" s="822" t="s">
        <v>1520</v>
      </c>
      <c r="D409" s="823" t="s">
        <v>2638</v>
      </c>
      <c r="E409" s="824" t="s">
        <v>1543</v>
      </c>
      <c r="F409" s="822" t="s">
        <v>1516</v>
      </c>
      <c r="G409" s="822" t="s">
        <v>1560</v>
      </c>
      <c r="H409" s="822" t="s">
        <v>329</v>
      </c>
      <c r="I409" s="822" t="s">
        <v>1561</v>
      </c>
      <c r="J409" s="822" t="s">
        <v>1080</v>
      </c>
      <c r="K409" s="822" t="s">
        <v>1081</v>
      </c>
      <c r="L409" s="825">
        <v>121.92</v>
      </c>
      <c r="M409" s="825">
        <v>853.43999999999994</v>
      </c>
      <c r="N409" s="822">
        <v>7</v>
      </c>
      <c r="O409" s="826">
        <v>2</v>
      </c>
      <c r="P409" s="825">
        <v>853.43999999999994</v>
      </c>
      <c r="Q409" s="827">
        <v>1</v>
      </c>
      <c r="R409" s="822">
        <v>7</v>
      </c>
      <c r="S409" s="827">
        <v>1</v>
      </c>
      <c r="T409" s="826">
        <v>2</v>
      </c>
      <c r="U409" s="828">
        <v>1</v>
      </c>
    </row>
    <row r="410" spans="1:21" ht="14.45" customHeight="1" x14ac:dyDescent="0.2">
      <c r="A410" s="821">
        <v>18</v>
      </c>
      <c r="B410" s="822" t="s">
        <v>1515</v>
      </c>
      <c r="C410" s="822" t="s">
        <v>1520</v>
      </c>
      <c r="D410" s="823" t="s">
        <v>2638</v>
      </c>
      <c r="E410" s="824" t="s">
        <v>1541</v>
      </c>
      <c r="F410" s="822" t="s">
        <v>1516</v>
      </c>
      <c r="G410" s="822" t="s">
        <v>1606</v>
      </c>
      <c r="H410" s="822" t="s">
        <v>329</v>
      </c>
      <c r="I410" s="822" t="s">
        <v>1609</v>
      </c>
      <c r="J410" s="822" t="s">
        <v>1608</v>
      </c>
      <c r="K410" s="822" t="s">
        <v>1610</v>
      </c>
      <c r="L410" s="825">
        <v>3145.05</v>
      </c>
      <c r="M410" s="825">
        <v>3145.05</v>
      </c>
      <c r="N410" s="822">
        <v>1</v>
      </c>
      <c r="O410" s="826">
        <v>1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18</v>
      </c>
      <c r="B411" s="822" t="s">
        <v>1515</v>
      </c>
      <c r="C411" s="822" t="s">
        <v>1520</v>
      </c>
      <c r="D411" s="823" t="s">
        <v>2638</v>
      </c>
      <c r="E411" s="824" t="s">
        <v>1541</v>
      </c>
      <c r="F411" s="822" t="s">
        <v>1516</v>
      </c>
      <c r="G411" s="822" t="s">
        <v>1627</v>
      </c>
      <c r="H411" s="822" t="s">
        <v>625</v>
      </c>
      <c r="I411" s="822" t="s">
        <v>1333</v>
      </c>
      <c r="J411" s="822" t="s">
        <v>1334</v>
      </c>
      <c r="K411" s="822" t="s">
        <v>1335</v>
      </c>
      <c r="L411" s="825">
        <v>1296.7</v>
      </c>
      <c r="M411" s="825">
        <v>9076.9</v>
      </c>
      <c r="N411" s="822">
        <v>7</v>
      </c>
      <c r="O411" s="826">
        <v>0.5</v>
      </c>
      <c r="P411" s="825">
        <v>9076.9</v>
      </c>
      <c r="Q411" s="827">
        <v>1</v>
      </c>
      <c r="R411" s="822">
        <v>7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18</v>
      </c>
      <c r="B412" s="822" t="s">
        <v>1515</v>
      </c>
      <c r="C412" s="822" t="s">
        <v>1520</v>
      </c>
      <c r="D412" s="823" t="s">
        <v>2638</v>
      </c>
      <c r="E412" s="824" t="s">
        <v>1541</v>
      </c>
      <c r="F412" s="822" t="s">
        <v>1516</v>
      </c>
      <c r="G412" s="822" t="s">
        <v>1653</v>
      </c>
      <c r="H412" s="822" t="s">
        <v>329</v>
      </c>
      <c r="I412" s="822" t="s">
        <v>1654</v>
      </c>
      <c r="J412" s="822" t="s">
        <v>885</v>
      </c>
      <c r="K412" s="822" t="s">
        <v>886</v>
      </c>
      <c r="L412" s="825">
        <v>80.53</v>
      </c>
      <c r="M412" s="825">
        <v>80.53</v>
      </c>
      <c r="N412" s="822">
        <v>1</v>
      </c>
      <c r="O412" s="826">
        <v>0.5</v>
      </c>
      <c r="P412" s="825">
        <v>80.53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18</v>
      </c>
      <c r="B413" s="822" t="s">
        <v>1515</v>
      </c>
      <c r="C413" s="822" t="s">
        <v>1520</v>
      </c>
      <c r="D413" s="823" t="s">
        <v>2638</v>
      </c>
      <c r="E413" s="824" t="s">
        <v>1541</v>
      </c>
      <c r="F413" s="822" t="s">
        <v>1516</v>
      </c>
      <c r="G413" s="822" t="s">
        <v>1670</v>
      </c>
      <c r="H413" s="822" t="s">
        <v>329</v>
      </c>
      <c r="I413" s="822" t="s">
        <v>1675</v>
      </c>
      <c r="J413" s="822" t="s">
        <v>647</v>
      </c>
      <c r="K413" s="822" t="s">
        <v>1676</v>
      </c>
      <c r="L413" s="825">
        <v>46.81</v>
      </c>
      <c r="M413" s="825">
        <v>46.81</v>
      </c>
      <c r="N413" s="822">
        <v>1</v>
      </c>
      <c r="O413" s="826">
        <v>0.5</v>
      </c>
      <c r="P413" s="825">
        <v>46.81</v>
      </c>
      <c r="Q413" s="827">
        <v>1</v>
      </c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18</v>
      </c>
      <c r="B414" s="822" t="s">
        <v>1515</v>
      </c>
      <c r="C414" s="822" t="s">
        <v>1520</v>
      </c>
      <c r="D414" s="823" t="s">
        <v>2638</v>
      </c>
      <c r="E414" s="824" t="s">
        <v>1541</v>
      </c>
      <c r="F414" s="822" t="s">
        <v>1516</v>
      </c>
      <c r="G414" s="822" t="s">
        <v>1684</v>
      </c>
      <c r="H414" s="822" t="s">
        <v>625</v>
      </c>
      <c r="I414" s="822" t="s">
        <v>2133</v>
      </c>
      <c r="J414" s="822" t="s">
        <v>1689</v>
      </c>
      <c r="K414" s="822" t="s">
        <v>1316</v>
      </c>
      <c r="L414" s="825">
        <v>264.22000000000003</v>
      </c>
      <c r="M414" s="825">
        <v>264.22000000000003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18</v>
      </c>
      <c r="B415" s="822" t="s">
        <v>1515</v>
      </c>
      <c r="C415" s="822" t="s">
        <v>1520</v>
      </c>
      <c r="D415" s="823" t="s">
        <v>2638</v>
      </c>
      <c r="E415" s="824" t="s">
        <v>1541</v>
      </c>
      <c r="F415" s="822" t="s">
        <v>1516</v>
      </c>
      <c r="G415" s="822" t="s">
        <v>2134</v>
      </c>
      <c r="H415" s="822" t="s">
        <v>329</v>
      </c>
      <c r="I415" s="822" t="s">
        <v>2135</v>
      </c>
      <c r="J415" s="822" t="s">
        <v>2136</v>
      </c>
      <c r="K415" s="822" t="s">
        <v>2137</v>
      </c>
      <c r="L415" s="825">
        <v>34.93</v>
      </c>
      <c r="M415" s="825">
        <v>139.72</v>
      </c>
      <c r="N415" s="822">
        <v>4</v>
      </c>
      <c r="O415" s="826">
        <v>1</v>
      </c>
      <c r="P415" s="825">
        <v>139.72</v>
      </c>
      <c r="Q415" s="827">
        <v>1</v>
      </c>
      <c r="R415" s="822">
        <v>4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18</v>
      </c>
      <c r="B416" s="822" t="s">
        <v>1515</v>
      </c>
      <c r="C416" s="822" t="s">
        <v>1520</v>
      </c>
      <c r="D416" s="823" t="s">
        <v>2638</v>
      </c>
      <c r="E416" s="824" t="s">
        <v>1541</v>
      </c>
      <c r="F416" s="822" t="s">
        <v>1516</v>
      </c>
      <c r="G416" s="822" t="s">
        <v>1564</v>
      </c>
      <c r="H416" s="822" t="s">
        <v>329</v>
      </c>
      <c r="I416" s="822" t="s">
        <v>1717</v>
      </c>
      <c r="J416" s="822" t="s">
        <v>1712</v>
      </c>
      <c r="K416" s="822" t="s">
        <v>1687</v>
      </c>
      <c r="L416" s="825">
        <v>431.18</v>
      </c>
      <c r="M416" s="825">
        <v>862.36</v>
      </c>
      <c r="N416" s="822">
        <v>2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18</v>
      </c>
      <c r="B417" s="822" t="s">
        <v>1515</v>
      </c>
      <c r="C417" s="822" t="s">
        <v>1520</v>
      </c>
      <c r="D417" s="823" t="s">
        <v>2638</v>
      </c>
      <c r="E417" s="824" t="s">
        <v>1541</v>
      </c>
      <c r="F417" s="822" t="s">
        <v>1516</v>
      </c>
      <c r="G417" s="822" t="s">
        <v>1564</v>
      </c>
      <c r="H417" s="822" t="s">
        <v>625</v>
      </c>
      <c r="I417" s="822" t="s">
        <v>1404</v>
      </c>
      <c r="J417" s="822" t="s">
        <v>1351</v>
      </c>
      <c r="K417" s="822" t="s">
        <v>1405</v>
      </c>
      <c r="L417" s="825">
        <v>431.18</v>
      </c>
      <c r="M417" s="825">
        <v>862.36</v>
      </c>
      <c r="N417" s="822">
        <v>2</v>
      </c>
      <c r="O417" s="826">
        <v>1.5</v>
      </c>
      <c r="P417" s="825">
        <v>431.18</v>
      </c>
      <c r="Q417" s="827">
        <v>0.5</v>
      </c>
      <c r="R417" s="822">
        <v>1</v>
      </c>
      <c r="S417" s="827">
        <v>0.5</v>
      </c>
      <c r="T417" s="826">
        <v>0.5</v>
      </c>
      <c r="U417" s="828">
        <v>0.33333333333333331</v>
      </c>
    </row>
    <row r="418" spans="1:21" ht="14.45" customHeight="1" x14ac:dyDescent="0.2">
      <c r="A418" s="821">
        <v>18</v>
      </c>
      <c r="B418" s="822" t="s">
        <v>1515</v>
      </c>
      <c r="C418" s="822" t="s">
        <v>1520</v>
      </c>
      <c r="D418" s="823" t="s">
        <v>2638</v>
      </c>
      <c r="E418" s="824" t="s">
        <v>1541</v>
      </c>
      <c r="F418" s="822" t="s">
        <v>1516</v>
      </c>
      <c r="G418" s="822" t="s">
        <v>1564</v>
      </c>
      <c r="H418" s="822" t="s">
        <v>329</v>
      </c>
      <c r="I418" s="822" t="s">
        <v>1718</v>
      </c>
      <c r="J418" s="822" t="s">
        <v>1707</v>
      </c>
      <c r="K418" s="822" t="s">
        <v>1719</v>
      </c>
      <c r="L418" s="825">
        <v>439.98</v>
      </c>
      <c r="M418" s="825">
        <v>439.98</v>
      </c>
      <c r="N418" s="822">
        <v>1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18</v>
      </c>
      <c r="B419" s="822" t="s">
        <v>1515</v>
      </c>
      <c r="C419" s="822" t="s">
        <v>1520</v>
      </c>
      <c r="D419" s="823" t="s">
        <v>2638</v>
      </c>
      <c r="E419" s="824" t="s">
        <v>1541</v>
      </c>
      <c r="F419" s="822" t="s">
        <v>1516</v>
      </c>
      <c r="G419" s="822" t="s">
        <v>1564</v>
      </c>
      <c r="H419" s="822" t="s">
        <v>625</v>
      </c>
      <c r="I419" s="822" t="s">
        <v>1350</v>
      </c>
      <c r="J419" s="822" t="s">
        <v>1351</v>
      </c>
      <c r="K419" s="822" t="s">
        <v>1352</v>
      </c>
      <c r="L419" s="825">
        <v>122.96</v>
      </c>
      <c r="M419" s="825">
        <v>983.68</v>
      </c>
      <c r="N419" s="822">
        <v>8</v>
      </c>
      <c r="O419" s="826">
        <v>4</v>
      </c>
      <c r="P419" s="825">
        <v>368.88</v>
      </c>
      <c r="Q419" s="827">
        <v>0.375</v>
      </c>
      <c r="R419" s="822">
        <v>3</v>
      </c>
      <c r="S419" s="827">
        <v>0.375</v>
      </c>
      <c r="T419" s="826">
        <v>2.5</v>
      </c>
      <c r="U419" s="828">
        <v>0.625</v>
      </c>
    </row>
    <row r="420" spans="1:21" ht="14.45" customHeight="1" x14ac:dyDescent="0.2">
      <c r="A420" s="821">
        <v>18</v>
      </c>
      <c r="B420" s="822" t="s">
        <v>1515</v>
      </c>
      <c r="C420" s="822" t="s">
        <v>1520</v>
      </c>
      <c r="D420" s="823" t="s">
        <v>2638</v>
      </c>
      <c r="E420" s="824" t="s">
        <v>1541</v>
      </c>
      <c r="F420" s="822" t="s">
        <v>1516</v>
      </c>
      <c r="G420" s="822" t="s">
        <v>1564</v>
      </c>
      <c r="H420" s="822" t="s">
        <v>625</v>
      </c>
      <c r="I420" s="822" t="s">
        <v>1353</v>
      </c>
      <c r="J420" s="822" t="s">
        <v>1351</v>
      </c>
      <c r="K420" s="822" t="s">
        <v>1354</v>
      </c>
      <c r="L420" s="825">
        <v>245.9</v>
      </c>
      <c r="M420" s="825">
        <v>245.9</v>
      </c>
      <c r="N420" s="822">
        <v>1</v>
      </c>
      <c r="O420" s="826">
        <v>1</v>
      </c>
      <c r="P420" s="825">
        <v>245.9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18</v>
      </c>
      <c r="B421" s="822" t="s">
        <v>1515</v>
      </c>
      <c r="C421" s="822" t="s">
        <v>1520</v>
      </c>
      <c r="D421" s="823" t="s">
        <v>2638</v>
      </c>
      <c r="E421" s="824" t="s">
        <v>1541</v>
      </c>
      <c r="F421" s="822" t="s">
        <v>1516</v>
      </c>
      <c r="G421" s="822" t="s">
        <v>669</v>
      </c>
      <c r="H421" s="822" t="s">
        <v>329</v>
      </c>
      <c r="I421" s="822" t="s">
        <v>1747</v>
      </c>
      <c r="J421" s="822" t="s">
        <v>1748</v>
      </c>
      <c r="K421" s="822" t="s">
        <v>1749</v>
      </c>
      <c r="L421" s="825">
        <v>51.51</v>
      </c>
      <c r="M421" s="825">
        <v>206.04</v>
      </c>
      <c r="N421" s="822">
        <v>4</v>
      </c>
      <c r="O421" s="826">
        <v>0.5</v>
      </c>
      <c r="P421" s="825">
        <v>206.04</v>
      </c>
      <c r="Q421" s="827">
        <v>1</v>
      </c>
      <c r="R421" s="822">
        <v>4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18</v>
      </c>
      <c r="B422" s="822" t="s">
        <v>1515</v>
      </c>
      <c r="C422" s="822" t="s">
        <v>1520</v>
      </c>
      <c r="D422" s="823" t="s">
        <v>2638</v>
      </c>
      <c r="E422" s="824" t="s">
        <v>1541</v>
      </c>
      <c r="F422" s="822" t="s">
        <v>1516</v>
      </c>
      <c r="G422" s="822" t="s">
        <v>2138</v>
      </c>
      <c r="H422" s="822" t="s">
        <v>625</v>
      </c>
      <c r="I422" s="822" t="s">
        <v>2139</v>
      </c>
      <c r="J422" s="822" t="s">
        <v>691</v>
      </c>
      <c r="K422" s="822" t="s">
        <v>2140</v>
      </c>
      <c r="L422" s="825">
        <v>773.45</v>
      </c>
      <c r="M422" s="825">
        <v>773.45</v>
      </c>
      <c r="N422" s="822">
        <v>1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18</v>
      </c>
      <c r="B423" s="822" t="s">
        <v>1515</v>
      </c>
      <c r="C423" s="822" t="s">
        <v>1520</v>
      </c>
      <c r="D423" s="823" t="s">
        <v>2638</v>
      </c>
      <c r="E423" s="824" t="s">
        <v>1541</v>
      </c>
      <c r="F423" s="822" t="s">
        <v>1516</v>
      </c>
      <c r="G423" s="822" t="s">
        <v>2141</v>
      </c>
      <c r="H423" s="822" t="s">
        <v>329</v>
      </c>
      <c r="I423" s="822" t="s">
        <v>2142</v>
      </c>
      <c r="J423" s="822" t="s">
        <v>2143</v>
      </c>
      <c r="K423" s="822" t="s">
        <v>2144</v>
      </c>
      <c r="L423" s="825">
        <v>80.260000000000005</v>
      </c>
      <c r="M423" s="825">
        <v>240.78000000000003</v>
      </c>
      <c r="N423" s="822">
        <v>3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18</v>
      </c>
      <c r="B424" s="822" t="s">
        <v>1515</v>
      </c>
      <c r="C424" s="822" t="s">
        <v>1520</v>
      </c>
      <c r="D424" s="823" t="s">
        <v>2638</v>
      </c>
      <c r="E424" s="824" t="s">
        <v>1541</v>
      </c>
      <c r="F424" s="822" t="s">
        <v>1516</v>
      </c>
      <c r="G424" s="822" t="s">
        <v>1760</v>
      </c>
      <c r="H424" s="822" t="s">
        <v>329</v>
      </c>
      <c r="I424" s="822" t="s">
        <v>2145</v>
      </c>
      <c r="J424" s="822" t="s">
        <v>1765</v>
      </c>
      <c r="K424" s="822" t="s">
        <v>1766</v>
      </c>
      <c r="L424" s="825">
        <v>68.599999999999994</v>
      </c>
      <c r="M424" s="825">
        <v>411.59999999999997</v>
      </c>
      <c r="N424" s="822">
        <v>6</v>
      </c>
      <c r="O424" s="826">
        <v>0.5</v>
      </c>
      <c r="P424" s="825">
        <v>411.59999999999997</v>
      </c>
      <c r="Q424" s="827">
        <v>1</v>
      </c>
      <c r="R424" s="822">
        <v>6</v>
      </c>
      <c r="S424" s="827">
        <v>1</v>
      </c>
      <c r="T424" s="826">
        <v>0.5</v>
      </c>
      <c r="U424" s="828">
        <v>1</v>
      </c>
    </row>
    <row r="425" spans="1:21" ht="14.45" customHeight="1" x14ac:dyDescent="0.2">
      <c r="A425" s="821">
        <v>18</v>
      </c>
      <c r="B425" s="822" t="s">
        <v>1515</v>
      </c>
      <c r="C425" s="822" t="s">
        <v>1520</v>
      </c>
      <c r="D425" s="823" t="s">
        <v>2638</v>
      </c>
      <c r="E425" s="824" t="s">
        <v>1541</v>
      </c>
      <c r="F425" s="822" t="s">
        <v>1516</v>
      </c>
      <c r="G425" s="822" t="s">
        <v>2146</v>
      </c>
      <c r="H425" s="822" t="s">
        <v>329</v>
      </c>
      <c r="I425" s="822" t="s">
        <v>2147</v>
      </c>
      <c r="J425" s="822" t="s">
        <v>2148</v>
      </c>
      <c r="K425" s="822" t="s">
        <v>2149</v>
      </c>
      <c r="L425" s="825">
        <v>78.48</v>
      </c>
      <c r="M425" s="825">
        <v>78.48</v>
      </c>
      <c r="N425" s="822">
        <v>1</v>
      </c>
      <c r="O425" s="826">
        <v>1</v>
      </c>
      <c r="P425" s="825">
        <v>78.48</v>
      </c>
      <c r="Q425" s="827">
        <v>1</v>
      </c>
      <c r="R425" s="822">
        <v>1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18</v>
      </c>
      <c r="B426" s="822" t="s">
        <v>1515</v>
      </c>
      <c r="C426" s="822" t="s">
        <v>1520</v>
      </c>
      <c r="D426" s="823" t="s">
        <v>2638</v>
      </c>
      <c r="E426" s="824" t="s">
        <v>1541</v>
      </c>
      <c r="F426" s="822" t="s">
        <v>1516</v>
      </c>
      <c r="G426" s="822" t="s">
        <v>2150</v>
      </c>
      <c r="H426" s="822" t="s">
        <v>329</v>
      </c>
      <c r="I426" s="822" t="s">
        <v>2151</v>
      </c>
      <c r="J426" s="822" t="s">
        <v>2152</v>
      </c>
      <c r="K426" s="822" t="s">
        <v>2153</v>
      </c>
      <c r="L426" s="825">
        <v>51.71</v>
      </c>
      <c r="M426" s="825">
        <v>51.71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18</v>
      </c>
      <c r="B427" s="822" t="s">
        <v>1515</v>
      </c>
      <c r="C427" s="822" t="s">
        <v>1520</v>
      </c>
      <c r="D427" s="823" t="s">
        <v>2638</v>
      </c>
      <c r="E427" s="824" t="s">
        <v>1541</v>
      </c>
      <c r="F427" s="822" t="s">
        <v>1516</v>
      </c>
      <c r="G427" s="822" t="s">
        <v>1771</v>
      </c>
      <c r="H427" s="822" t="s">
        <v>329</v>
      </c>
      <c r="I427" s="822" t="s">
        <v>1772</v>
      </c>
      <c r="J427" s="822" t="s">
        <v>1773</v>
      </c>
      <c r="K427" s="822" t="s">
        <v>1774</v>
      </c>
      <c r="L427" s="825">
        <v>24.37</v>
      </c>
      <c r="M427" s="825">
        <v>121.85000000000001</v>
      </c>
      <c r="N427" s="822">
        <v>5</v>
      </c>
      <c r="O427" s="826">
        <v>4</v>
      </c>
      <c r="P427" s="825">
        <v>121.85000000000001</v>
      </c>
      <c r="Q427" s="827">
        <v>1</v>
      </c>
      <c r="R427" s="822">
        <v>5</v>
      </c>
      <c r="S427" s="827">
        <v>1</v>
      </c>
      <c r="T427" s="826">
        <v>4</v>
      </c>
      <c r="U427" s="828">
        <v>1</v>
      </c>
    </row>
    <row r="428" spans="1:21" ht="14.45" customHeight="1" x14ac:dyDescent="0.2">
      <c r="A428" s="821">
        <v>18</v>
      </c>
      <c r="B428" s="822" t="s">
        <v>1515</v>
      </c>
      <c r="C428" s="822" t="s">
        <v>1520</v>
      </c>
      <c r="D428" s="823" t="s">
        <v>2638</v>
      </c>
      <c r="E428" s="824" t="s">
        <v>1541</v>
      </c>
      <c r="F428" s="822" t="s">
        <v>1516</v>
      </c>
      <c r="G428" s="822" t="s">
        <v>1785</v>
      </c>
      <c r="H428" s="822" t="s">
        <v>329</v>
      </c>
      <c r="I428" s="822" t="s">
        <v>2154</v>
      </c>
      <c r="J428" s="822" t="s">
        <v>2155</v>
      </c>
      <c r="K428" s="822" t="s">
        <v>2156</v>
      </c>
      <c r="L428" s="825">
        <v>449.42</v>
      </c>
      <c r="M428" s="825">
        <v>449.42</v>
      </c>
      <c r="N428" s="822">
        <v>1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18</v>
      </c>
      <c r="B429" s="822" t="s">
        <v>1515</v>
      </c>
      <c r="C429" s="822" t="s">
        <v>1520</v>
      </c>
      <c r="D429" s="823" t="s">
        <v>2638</v>
      </c>
      <c r="E429" s="824" t="s">
        <v>1541</v>
      </c>
      <c r="F429" s="822" t="s">
        <v>1516</v>
      </c>
      <c r="G429" s="822" t="s">
        <v>1817</v>
      </c>
      <c r="H429" s="822" t="s">
        <v>625</v>
      </c>
      <c r="I429" s="822" t="s">
        <v>1305</v>
      </c>
      <c r="J429" s="822" t="s">
        <v>1306</v>
      </c>
      <c r="K429" s="822" t="s">
        <v>1307</v>
      </c>
      <c r="L429" s="825">
        <v>366.31</v>
      </c>
      <c r="M429" s="825">
        <v>732.62</v>
      </c>
      <c r="N429" s="822">
        <v>2</v>
      </c>
      <c r="O429" s="826">
        <v>1</v>
      </c>
      <c r="P429" s="825">
        <v>732.62</v>
      </c>
      <c r="Q429" s="827">
        <v>1</v>
      </c>
      <c r="R429" s="822">
        <v>2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18</v>
      </c>
      <c r="B430" s="822" t="s">
        <v>1515</v>
      </c>
      <c r="C430" s="822" t="s">
        <v>1520</v>
      </c>
      <c r="D430" s="823" t="s">
        <v>2638</v>
      </c>
      <c r="E430" s="824" t="s">
        <v>1541</v>
      </c>
      <c r="F430" s="822" t="s">
        <v>1516</v>
      </c>
      <c r="G430" s="822" t="s">
        <v>1838</v>
      </c>
      <c r="H430" s="822" t="s">
        <v>329</v>
      </c>
      <c r="I430" s="822" t="s">
        <v>1839</v>
      </c>
      <c r="J430" s="822" t="s">
        <v>1840</v>
      </c>
      <c r="K430" s="822" t="s">
        <v>1626</v>
      </c>
      <c r="L430" s="825">
        <v>137.88</v>
      </c>
      <c r="M430" s="825">
        <v>551.52</v>
      </c>
      <c r="N430" s="822">
        <v>4</v>
      </c>
      <c r="O430" s="826">
        <v>2</v>
      </c>
      <c r="P430" s="825">
        <v>413.64</v>
      </c>
      <c r="Q430" s="827">
        <v>0.75</v>
      </c>
      <c r="R430" s="822">
        <v>3</v>
      </c>
      <c r="S430" s="827">
        <v>0.75</v>
      </c>
      <c r="T430" s="826">
        <v>1.5</v>
      </c>
      <c r="U430" s="828">
        <v>0.75</v>
      </c>
    </row>
    <row r="431" spans="1:21" ht="14.45" customHeight="1" x14ac:dyDescent="0.2">
      <c r="A431" s="821">
        <v>18</v>
      </c>
      <c r="B431" s="822" t="s">
        <v>1515</v>
      </c>
      <c r="C431" s="822" t="s">
        <v>1520</v>
      </c>
      <c r="D431" s="823" t="s">
        <v>2638</v>
      </c>
      <c r="E431" s="824" t="s">
        <v>1541</v>
      </c>
      <c r="F431" s="822" t="s">
        <v>1516</v>
      </c>
      <c r="G431" s="822" t="s">
        <v>1841</v>
      </c>
      <c r="H431" s="822" t="s">
        <v>329</v>
      </c>
      <c r="I431" s="822" t="s">
        <v>2157</v>
      </c>
      <c r="J431" s="822" t="s">
        <v>1843</v>
      </c>
      <c r="K431" s="822" t="s">
        <v>1354</v>
      </c>
      <c r="L431" s="825">
        <v>686.34</v>
      </c>
      <c r="M431" s="825">
        <v>2059.02</v>
      </c>
      <c r="N431" s="822">
        <v>3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18</v>
      </c>
      <c r="B432" s="822" t="s">
        <v>1515</v>
      </c>
      <c r="C432" s="822" t="s">
        <v>1520</v>
      </c>
      <c r="D432" s="823" t="s">
        <v>2638</v>
      </c>
      <c r="E432" s="824" t="s">
        <v>1541</v>
      </c>
      <c r="F432" s="822" t="s">
        <v>1516</v>
      </c>
      <c r="G432" s="822" t="s">
        <v>1554</v>
      </c>
      <c r="H432" s="822" t="s">
        <v>329</v>
      </c>
      <c r="I432" s="822" t="s">
        <v>1850</v>
      </c>
      <c r="J432" s="822" t="s">
        <v>742</v>
      </c>
      <c r="K432" s="822" t="s">
        <v>743</v>
      </c>
      <c r="L432" s="825">
        <v>80.53</v>
      </c>
      <c r="M432" s="825">
        <v>80.53</v>
      </c>
      <c r="N432" s="822">
        <v>1</v>
      </c>
      <c r="O432" s="826">
        <v>0.5</v>
      </c>
      <c r="P432" s="825">
        <v>80.53</v>
      </c>
      <c r="Q432" s="827">
        <v>1</v>
      </c>
      <c r="R432" s="822">
        <v>1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18</v>
      </c>
      <c r="B433" s="822" t="s">
        <v>1515</v>
      </c>
      <c r="C433" s="822" t="s">
        <v>1520</v>
      </c>
      <c r="D433" s="823" t="s">
        <v>2638</v>
      </c>
      <c r="E433" s="824" t="s">
        <v>1541</v>
      </c>
      <c r="F433" s="822" t="s">
        <v>1516</v>
      </c>
      <c r="G433" s="822" t="s">
        <v>1554</v>
      </c>
      <c r="H433" s="822" t="s">
        <v>625</v>
      </c>
      <c r="I433" s="822" t="s">
        <v>1556</v>
      </c>
      <c r="J433" s="822" t="s">
        <v>911</v>
      </c>
      <c r="K433" s="822" t="s">
        <v>1409</v>
      </c>
      <c r="L433" s="825">
        <v>161.06</v>
      </c>
      <c r="M433" s="825">
        <v>644.24</v>
      </c>
      <c r="N433" s="822">
        <v>4</v>
      </c>
      <c r="O433" s="826">
        <v>1</v>
      </c>
      <c r="P433" s="825">
        <v>483.18</v>
      </c>
      <c r="Q433" s="827">
        <v>0.75</v>
      </c>
      <c r="R433" s="822">
        <v>3</v>
      </c>
      <c r="S433" s="827">
        <v>0.75</v>
      </c>
      <c r="T433" s="826">
        <v>0.5</v>
      </c>
      <c r="U433" s="828">
        <v>0.5</v>
      </c>
    </row>
    <row r="434" spans="1:21" ht="14.45" customHeight="1" x14ac:dyDescent="0.2">
      <c r="A434" s="821">
        <v>18</v>
      </c>
      <c r="B434" s="822" t="s">
        <v>1515</v>
      </c>
      <c r="C434" s="822" t="s">
        <v>1520</v>
      </c>
      <c r="D434" s="823" t="s">
        <v>2638</v>
      </c>
      <c r="E434" s="824" t="s">
        <v>1541</v>
      </c>
      <c r="F434" s="822" t="s">
        <v>1516</v>
      </c>
      <c r="G434" s="822" t="s">
        <v>1554</v>
      </c>
      <c r="H434" s="822" t="s">
        <v>625</v>
      </c>
      <c r="I434" s="822" t="s">
        <v>1856</v>
      </c>
      <c r="J434" s="822" t="s">
        <v>911</v>
      </c>
      <c r="K434" s="822" t="s">
        <v>912</v>
      </c>
      <c r="L434" s="825">
        <v>241.59</v>
      </c>
      <c r="M434" s="825">
        <v>966.36</v>
      </c>
      <c r="N434" s="822">
        <v>4</v>
      </c>
      <c r="O434" s="826">
        <v>1</v>
      </c>
      <c r="P434" s="825">
        <v>241.59</v>
      </c>
      <c r="Q434" s="827">
        <v>0.25</v>
      </c>
      <c r="R434" s="822">
        <v>1</v>
      </c>
      <c r="S434" s="827">
        <v>0.25</v>
      </c>
      <c r="T434" s="826">
        <v>0.5</v>
      </c>
      <c r="U434" s="828">
        <v>0.5</v>
      </c>
    </row>
    <row r="435" spans="1:21" ht="14.45" customHeight="1" x14ac:dyDescent="0.2">
      <c r="A435" s="821">
        <v>18</v>
      </c>
      <c r="B435" s="822" t="s">
        <v>1515</v>
      </c>
      <c r="C435" s="822" t="s">
        <v>1520</v>
      </c>
      <c r="D435" s="823" t="s">
        <v>2638</v>
      </c>
      <c r="E435" s="824" t="s">
        <v>1541</v>
      </c>
      <c r="F435" s="822" t="s">
        <v>1516</v>
      </c>
      <c r="G435" s="822" t="s">
        <v>1557</v>
      </c>
      <c r="H435" s="822" t="s">
        <v>625</v>
      </c>
      <c r="I435" s="822" t="s">
        <v>1558</v>
      </c>
      <c r="J435" s="822" t="s">
        <v>754</v>
      </c>
      <c r="K435" s="822" t="s">
        <v>1559</v>
      </c>
      <c r="L435" s="825">
        <v>84.47</v>
      </c>
      <c r="M435" s="825">
        <v>84.47</v>
      </c>
      <c r="N435" s="822">
        <v>1</v>
      </c>
      <c r="O435" s="826">
        <v>0.5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18</v>
      </c>
      <c r="B436" s="822" t="s">
        <v>1515</v>
      </c>
      <c r="C436" s="822" t="s">
        <v>1520</v>
      </c>
      <c r="D436" s="823" t="s">
        <v>2638</v>
      </c>
      <c r="E436" s="824" t="s">
        <v>1541</v>
      </c>
      <c r="F436" s="822" t="s">
        <v>1516</v>
      </c>
      <c r="G436" s="822" t="s">
        <v>1886</v>
      </c>
      <c r="H436" s="822" t="s">
        <v>329</v>
      </c>
      <c r="I436" s="822" t="s">
        <v>1887</v>
      </c>
      <c r="J436" s="822" t="s">
        <v>1888</v>
      </c>
      <c r="K436" s="822" t="s">
        <v>1678</v>
      </c>
      <c r="L436" s="825">
        <v>46.81</v>
      </c>
      <c r="M436" s="825">
        <v>93.62</v>
      </c>
      <c r="N436" s="822">
        <v>2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18</v>
      </c>
      <c r="B437" s="822" t="s">
        <v>1515</v>
      </c>
      <c r="C437" s="822" t="s">
        <v>1520</v>
      </c>
      <c r="D437" s="823" t="s">
        <v>2638</v>
      </c>
      <c r="E437" s="824" t="s">
        <v>1541</v>
      </c>
      <c r="F437" s="822" t="s">
        <v>1516</v>
      </c>
      <c r="G437" s="822" t="s">
        <v>1925</v>
      </c>
      <c r="H437" s="822" t="s">
        <v>329</v>
      </c>
      <c r="I437" s="822" t="s">
        <v>1926</v>
      </c>
      <c r="J437" s="822" t="s">
        <v>772</v>
      </c>
      <c r="K437" s="822" t="s">
        <v>773</v>
      </c>
      <c r="L437" s="825">
        <v>51.06</v>
      </c>
      <c r="M437" s="825">
        <v>102.12</v>
      </c>
      <c r="N437" s="822">
        <v>2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18</v>
      </c>
      <c r="B438" s="822" t="s">
        <v>1515</v>
      </c>
      <c r="C438" s="822" t="s">
        <v>1520</v>
      </c>
      <c r="D438" s="823" t="s">
        <v>2638</v>
      </c>
      <c r="E438" s="824" t="s">
        <v>1541</v>
      </c>
      <c r="F438" s="822" t="s">
        <v>1516</v>
      </c>
      <c r="G438" s="822" t="s">
        <v>1581</v>
      </c>
      <c r="H438" s="822" t="s">
        <v>625</v>
      </c>
      <c r="I438" s="822" t="s">
        <v>1344</v>
      </c>
      <c r="J438" s="822" t="s">
        <v>1345</v>
      </c>
      <c r="K438" s="822" t="s">
        <v>1346</v>
      </c>
      <c r="L438" s="825">
        <v>122.96</v>
      </c>
      <c r="M438" s="825">
        <v>614.79999999999995</v>
      </c>
      <c r="N438" s="822">
        <v>5</v>
      </c>
      <c r="O438" s="826">
        <v>2.5</v>
      </c>
      <c r="P438" s="825">
        <v>368.88</v>
      </c>
      <c r="Q438" s="827">
        <v>0.60000000000000009</v>
      </c>
      <c r="R438" s="822">
        <v>3</v>
      </c>
      <c r="S438" s="827">
        <v>0.6</v>
      </c>
      <c r="T438" s="826">
        <v>0.5</v>
      </c>
      <c r="U438" s="828">
        <v>0.2</v>
      </c>
    </row>
    <row r="439" spans="1:21" ht="14.45" customHeight="1" x14ac:dyDescent="0.2">
      <c r="A439" s="821">
        <v>18</v>
      </c>
      <c r="B439" s="822" t="s">
        <v>1515</v>
      </c>
      <c r="C439" s="822" t="s">
        <v>1520</v>
      </c>
      <c r="D439" s="823" t="s">
        <v>2638</v>
      </c>
      <c r="E439" s="824" t="s">
        <v>1541</v>
      </c>
      <c r="F439" s="822" t="s">
        <v>1516</v>
      </c>
      <c r="G439" s="822" t="s">
        <v>1581</v>
      </c>
      <c r="H439" s="822" t="s">
        <v>625</v>
      </c>
      <c r="I439" s="822" t="s">
        <v>1347</v>
      </c>
      <c r="J439" s="822" t="s">
        <v>1345</v>
      </c>
      <c r="K439" s="822" t="s">
        <v>1348</v>
      </c>
      <c r="L439" s="825">
        <v>245.91</v>
      </c>
      <c r="M439" s="825">
        <v>491.82</v>
      </c>
      <c r="N439" s="822">
        <v>2</v>
      </c>
      <c r="O439" s="826">
        <v>1.5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18</v>
      </c>
      <c r="B440" s="822" t="s">
        <v>1515</v>
      </c>
      <c r="C440" s="822" t="s">
        <v>1520</v>
      </c>
      <c r="D440" s="823" t="s">
        <v>2638</v>
      </c>
      <c r="E440" s="824" t="s">
        <v>1541</v>
      </c>
      <c r="F440" s="822" t="s">
        <v>1516</v>
      </c>
      <c r="G440" s="822" t="s">
        <v>1959</v>
      </c>
      <c r="H440" s="822" t="s">
        <v>625</v>
      </c>
      <c r="I440" s="822" t="s">
        <v>1396</v>
      </c>
      <c r="J440" s="822" t="s">
        <v>1397</v>
      </c>
      <c r="K440" s="822" t="s">
        <v>986</v>
      </c>
      <c r="L440" s="825">
        <v>72.45</v>
      </c>
      <c r="M440" s="825">
        <v>434.70000000000005</v>
      </c>
      <c r="N440" s="822">
        <v>6</v>
      </c>
      <c r="O440" s="826">
        <v>0.5</v>
      </c>
      <c r="P440" s="825">
        <v>434.70000000000005</v>
      </c>
      <c r="Q440" s="827">
        <v>1</v>
      </c>
      <c r="R440" s="822">
        <v>6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18</v>
      </c>
      <c r="B441" s="822" t="s">
        <v>1515</v>
      </c>
      <c r="C441" s="822" t="s">
        <v>1520</v>
      </c>
      <c r="D441" s="823" t="s">
        <v>2638</v>
      </c>
      <c r="E441" s="824" t="s">
        <v>1541</v>
      </c>
      <c r="F441" s="822" t="s">
        <v>1516</v>
      </c>
      <c r="G441" s="822" t="s">
        <v>1967</v>
      </c>
      <c r="H441" s="822" t="s">
        <v>329</v>
      </c>
      <c r="I441" s="822" t="s">
        <v>1968</v>
      </c>
      <c r="J441" s="822" t="s">
        <v>807</v>
      </c>
      <c r="K441" s="822" t="s">
        <v>1969</v>
      </c>
      <c r="L441" s="825">
        <v>137.88</v>
      </c>
      <c r="M441" s="825">
        <v>137.88</v>
      </c>
      <c r="N441" s="822">
        <v>1</v>
      </c>
      <c r="O441" s="826">
        <v>0.5</v>
      </c>
      <c r="P441" s="825">
        <v>137.88</v>
      </c>
      <c r="Q441" s="827">
        <v>1</v>
      </c>
      <c r="R441" s="822">
        <v>1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18</v>
      </c>
      <c r="B442" s="822" t="s">
        <v>1515</v>
      </c>
      <c r="C442" s="822" t="s">
        <v>1520</v>
      </c>
      <c r="D442" s="823" t="s">
        <v>2638</v>
      </c>
      <c r="E442" s="824" t="s">
        <v>1541</v>
      </c>
      <c r="F442" s="822" t="s">
        <v>1516</v>
      </c>
      <c r="G442" s="822" t="s">
        <v>1974</v>
      </c>
      <c r="H442" s="822" t="s">
        <v>329</v>
      </c>
      <c r="I442" s="822" t="s">
        <v>1975</v>
      </c>
      <c r="J442" s="822" t="s">
        <v>1976</v>
      </c>
      <c r="K442" s="822" t="s">
        <v>1977</v>
      </c>
      <c r="L442" s="825">
        <v>264</v>
      </c>
      <c r="M442" s="825">
        <v>264</v>
      </c>
      <c r="N442" s="822">
        <v>1</v>
      </c>
      <c r="O442" s="826">
        <v>1</v>
      </c>
      <c r="P442" s="825">
        <v>264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18</v>
      </c>
      <c r="B443" s="822" t="s">
        <v>1515</v>
      </c>
      <c r="C443" s="822" t="s">
        <v>1520</v>
      </c>
      <c r="D443" s="823" t="s">
        <v>2638</v>
      </c>
      <c r="E443" s="824" t="s">
        <v>1541</v>
      </c>
      <c r="F443" s="822" t="s">
        <v>1516</v>
      </c>
      <c r="G443" s="822" t="s">
        <v>1974</v>
      </c>
      <c r="H443" s="822" t="s">
        <v>329</v>
      </c>
      <c r="I443" s="822" t="s">
        <v>1978</v>
      </c>
      <c r="J443" s="822" t="s">
        <v>1976</v>
      </c>
      <c r="K443" s="822" t="s">
        <v>1979</v>
      </c>
      <c r="L443" s="825">
        <v>65.989999999999995</v>
      </c>
      <c r="M443" s="825">
        <v>65.989999999999995</v>
      </c>
      <c r="N443" s="822">
        <v>1</v>
      </c>
      <c r="O443" s="826">
        <v>1</v>
      </c>
      <c r="P443" s="825">
        <v>65.989999999999995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18</v>
      </c>
      <c r="B444" s="822" t="s">
        <v>1515</v>
      </c>
      <c r="C444" s="822" t="s">
        <v>1520</v>
      </c>
      <c r="D444" s="823" t="s">
        <v>2638</v>
      </c>
      <c r="E444" s="824" t="s">
        <v>1541</v>
      </c>
      <c r="F444" s="822" t="s">
        <v>1516</v>
      </c>
      <c r="G444" s="822" t="s">
        <v>1587</v>
      </c>
      <c r="H444" s="822" t="s">
        <v>625</v>
      </c>
      <c r="I444" s="822" t="s">
        <v>1989</v>
      </c>
      <c r="J444" s="822" t="s">
        <v>1413</v>
      </c>
      <c r="K444" s="822" t="s">
        <v>967</v>
      </c>
      <c r="L444" s="825">
        <v>80.53</v>
      </c>
      <c r="M444" s="825">
        <v>80.53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18</v>
      </c>
      <c r="B445" s="822" t="s">
        <v>1515</v>
      </c>
      <c r="C445" s="822" t="s">
        <v>1520</v>
      </c>
      <c r="D445" s="823" t="s">
        <v>2638</v>
      </c>
      <c r="E445" s="824" t="s">
        <v>1541</v>
      </c>
      <c r="F445" s="822" t="s">
        <v>1516</v>
      </c>
      <c r="G445" s="822" t="s">
        <v>1587</v>
      </c>
      <c r="H445" s="822" t="s">
        <v>625</v>
      </c>
      <c r="I445" s="822" t="s">
        <v>1412</v>
      </c>
      <c r="J445" s="822" t="s">
        <v>1413</v>
      </c>
      <c r="K445" s="822" t="s">
        <v>965</v>
      </c>
      <c r="L445" s="825">
        <v>161.06</v>
      </c>
      <c r="M445" s="825">
        <v>483.18</v>
      </c>
      <c r="N445" s="822">
        <v>3</v>
      </c>
      <c r="O445" s="826">
        <v>0.5</v>
      </c>
      <c r="P445" s="825">
        <v>483.18</v>
      </c>
      <c r="Q445" s="827">
        <v>1</v>
      </c>
      <c r="R445" s="822">
        <v>3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18</v>
      </c>
      <c r="B446" s="822" t="s">
        <v>1515</v>
      </c>
      <c r="C446" s="822" t="s">
        <v>1520</v>
      </c>
      <c r="D446" s="823" t="s">
        <v>2638</v>
      </c>
      <c r="E446" s="824" t="s">
        <v>1541</v>
      </c>
      <c r="F446" s="822" t="s">
        <v>1516</v>
      </c>
      <c r="G446" s="822" t="s">
        <v>1587</v>
      </c>
      <c r="H446" s="822" t="s">
        <v>625</v>
      </c>
      <c r="I446" s="822" t="s">
        <v>1996</v>
      </c>
      <c r="J446" s="822" t="s">
        <v>1413</v>
      </c>
      <c r="K446" s="822" t="s">
        <v>1997</v>
      </c>
      <c r="L446" s="825">
        <v>533.42999999999995</v>
      </c>
      <c r="M446" s="825">
        <v>533.42999999999995</v>
      </c>
      <c r="N446" s="822">
        <v>1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18</v>
      </c>
      <c r="B447" s="822" t="s">
        <v>1515</v>
      </c>
      <c r="C447" s="822" t="s">
        <v>1520</v>
      </c>
      <c r="D447" s="823" t="s">
        <v>2638</v>
      </c>
      <c r="E447" s="824" t="s">
        <v>1541</v>
      </c>
      <c r="F447" s="822" t="s">
        <v>1516</v>
      </c>
      <c r="G447" s="822" t="s">
        <v>2158</v>
      </c>
      <c r="H447" s="822" t="s">
        <v>329</v>
      </c>
      <c r="I447" s="822" t="s">
        <v>2159</v>
      </c>
      <c r="J447" s="822" t="s">
        <v>2160</v>
      </c>
      <c r="K447" s="822" t="s">
        <v>2161</v>
      </c>
      <c r="L447" s="825">
        <v>729.09</v>
      </c>
      <c r="M447" s="825">
        <v>729.09</v>
      </c>
      <c r="N447" s="822">
        <v>1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18</v>
      </c>
      <c r="B448" s="822" t="s">
        <v>1515</v>
      </c>
      <c r="C448" s="822" t="s">
        <v>1520</v>
      </c>
      <c r="D448" s="823" t="s">
        <v>2638</v>
      </c>
      <c r="E448" s="824" t="s">
        <v>1541</v>
      </c>
      <c r="F448" s="822" t="s">
        <v>1516</v>
      </c>
      <c r="G448" s="822" t="s">
        <v>1588</v>
      </c>
      <c r="H448" s="822" t="s">
        <v>329</v>
      </c>
      <c r="I448" s="822" t="s">
        <v>2162</v>
      </c>
      <c r="J448" s="822" t="s">
        <v>2010</v>
      </c>
      <c r="K448" s="822" t="s">
        <v>1590</v>
      </c>
      <c r="L448" s="825">
        <v>0</v>
      </c>
      <c r="M448" s="825">
        <v>0</v>
      </c>
      <c r="N448" s="822">
        <v>1</v>
      </c>
      <c r="O448" s="826">
        <v>0.5</v>
      </c>
      <c r="P448" s="825"/>
      <c r="Q448" s="827"/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18</v>
      </c>
      <c r="B449" s="822" t="s">
        <v>1515</v>
      </c>
      <c r="C449" s="822" t="s">
        <v>1520</v>
      </c>
      <c r="D449" s="823" t="s">
        <v>2638</v>
      </c>
      <c r="E449" s="824" t="s">
        <v>1541</v>
      </c>
      <c r="F449" s="822" t="s">
        <v>1516</v>
      </c>
      <c r="G449" s="822" t="s">
        <v>1588</v>
      </c>
      <c r="H449" s="822" t="s">
        <v>625</v>
      </c>
      <c r="I449" s="822" t="s">
        <v>1589</v>
      </c>
      <c r="J449" s="822" t="s">
        <v>835</v>
      </c>
      <c r="K449" s="822" t="s">
        <v>1590</v>
      </c>
      <c r="L449" s="825">
        <v>0</v>
      </c>
      <c r="M449" s="825">
        <v>0</v>
      </c>
      <c r="N449" s="822">
        <v>3</v>
      </c>
      <c r="O449" s="826">
        <v>2</v>
      </c>
      <c r="P449" s="825">
        <v>0</v>
      </c>
      <c r="Q449" s="827"/>
      <c r="R449" s="822">
        <v>1</v>
      </c>
      <c r="S449" s="827">
        <v>0.33333333333333331</v>
      </c>
      <c r="T449" s="826">
        <v>0.5</v>
      </c>
      <c r="U449" s="828">
        <v>0.25</v>
      </c>
    </row>
    <row r="450" spans="1:21" ht="14.45" customHeight="1" x14ac:dyDescent="0.2">
      <c r="A450" s="821">
        <v>18</v>
      </c>
      <c r="B450" s="822" t="s">
        <v>1515</v>
      </c>
      <c r="C450" s="822" t="s">
        <v>1520</v>
      </c>
      <c r="D450" s="823" t="s">
        <v>2638</v>
      </c>
      <c r="E450" s="824" t="s">
        <v>1541</v>
      </c>
      <c r="F450" s="822" t="s">
        <v>1516</v>
      </c>
      <c r="G450" s="822" t="s">
        <v>1599</v>
      </c>
      <c r="H450" s="822" t="s">
        <v>329</v>
      </c>
      <c r="I450" s="822" t="s">
        <v>2072</v>
      </c>
      <c r="J450" s="822" t="s">
        <v>1601</v>
      </c>
      <c r="K450" s="822" t="s">
        <v>1316</v>
      </c>
      <c r="L450" s="825">
        <v>363.35</v>
      </c>
      <c r="M450" s="825">
        <v>363.35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18</v>
      </c>
      <c r="B451" s="822" t="s">
        <v>1515</v>
      </c>
      <c r="C451" s="822" t="s">
        <v>1520</v>
      </c>
      <c r="D451" s="823" t="s">
        <v>2638</v>
      </c>
      <c r="E451" s="824" t="s">
        <v>1545</v>
      </c>
      <c r="F451" s="822" t="s">
        <v>1516</v>
      </c>
      <c r="G451" s="822" t="s">
        <v>1606</v>
      </c>
      <c r="H451" s="822" t="s">
        <v>329</v>
      </c>
      <c r="I451" s="822" t="s">
        <v>1607</v>
      </c>
      <c r="J451" s="822" t="s">
        <v>1608</v>
      </c>
      <c r="K451" s="822" t="s">
        <v>1598</v>
      </c>
      <c r="L451" s="825">
        <v>244.48</v>
      </c>
      <c r="M451" s="825">
        <v>488.96</v>
      </c>
      <c r="N451" s="822">
        <v>2</v>
      </c>
      <c r="O451" s="826">
        <v>0.5</v>
      </c>
      <c r="P451" s="825">
        <v>488.96</v>
      </c>
      <c r="Q451" s="827">
        <v>1</v>
      </c>
      <c r="R451" s="822">
        <v>2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18</v>
      </c>
      <c r="B452" s="822" t="s">
        <v>1515</v>
      </c>
      <c r="C452" s="822" t="s">
        <v>1520</v>
      </c>
      <c r="D452" s="823" t="s">
        <v>2638</v>
      </c>
      <c r="E452" s="824" t="s">
        <v>1545</v>
      </c>
      <c r="F452" s="822" t="s">
        <v>1516</v>
      </c>
      <c r="G452" s="822" t="s">
        <v>1606</v>
      </c>
      <c r="H452" s="822" t="s">
        <v>329</v>
      </c>
      <c r="I452" s="822" t="s">
        <v>1609</v>
      </c>
      <c r="J452" s="822" t="s">
        <v>1608</v>
      </c>
      <c r="K452" s="822" t="s">
        <v>1610</v>
      </c>
      <c r="L452" s="825">
        <v>733.47</v>
      </c>
      <c r="M452" s="825">
        <v>2200.41</v>
      </c>
      <c r="N452" s="822">
        <v>3</v>
      </c>
      <c r="O452" s="826">
        <v>1.5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18</v>
      </c>
      <c r="B453" s="822" t="s">
        <v>1515</v>
      </c>
      <c r="C453" s="822" t="s">
        <v>1520</v>
      </c>
      <c r="D453" s="823" t="s">
        <v>2638</v>
      </c>
      <c r="E453" s="824" t="s">
        <v>1545</v>
      </c>
      <c r="F453" s="822" t="s">
        <v>1516</v>
      </c>
      <c r="G453" s="822" t="s">
        <v>1606</v>
      </c>
      <c r="H453" s="822" t="s">
        <v>625</v>
      </c>
      <c r="I453" s="822" t="s">
        <v>2163</v>
      </c>
      <c r="J453" s="822" t="s">
        <v>2164</v>
      </c>
      <c r="K453" s="822" t="s">
        <v>1610</v>
      </c>
      <c r="L453" s="825">
        <v>3145.05</v>
      </c>
      <c r="M453" s="825">
        <v>6290.1</v>
      </c>
      <c r="N453" s="822">
        <v>2</v>
      </c>
      <c r="O453" s="826">
        <v>0.5</v>
      </c>
      <c r="P453" s="825">
        <v>6290.1</v>
      </c>
      <c r="Q453" s="827">
        <v>1</v>
      </c>
      <c r="R453" s="822">
        <v>2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18</v>
      </c>
      <c r="B454" s="822" t="s">
        <v>1515</v>
      </c>
      <c r="C454" s="822" t="s">
        <v>1520</v>
      </c>
      <c r="D454" s="823" t="s">
        <v>2638</v>
      </c>
      <c r="E454" s="824" t="s">
        <v>1545</v>
      </c>
      <c r="F454" s="822" t="s">
        <v>1516</v>
      </c>
      <c r="G454" s="822" t="s">
        <v>1550</v>
      </c>
      <c r="H454" s="822" t="s">
        <v>625</v>
      </c>
      <c r="I454" s="822" t="s">
        <v>1398</v>
      </c>
      <c r="J454" s="822" t="s">
        <v>1338</v>
      </c>
      <c r="K454" s="822" t="s">
        <v>1399</v>
      </c>
      <c r="L454" s="825">
        <v>23.4</v>
      </c>
      <c r="M454" s="825">
        <v>514.79999999999995</v>
      </c>
      <c r="N454" s="822">
        <v>22</v>
      </c>
      <c r="O454" s="826">
        <v>6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18</v>
      </c>
      <c r="B455" s="822" t="s">
        <v>1515</v>
      </c>
      <c r="C455" s="822" t="s">
        <v>1520</v>
      </c>
      <c r="D455" s="823" t="s">
        <v>2638</v>
      </c>
      <c r="E455" s="824" t="s">
        <v>1545</v>
      </c>
      <c r="F455" s="822" t="s">
        <v>1516</v>
      </c>
      <c r="G455" s="822" t="s">
        <v>1550</v>
      </c>
      <c r="H455" s="822" t="s">
        <v>625</v>
      </c>
      <c r="I455" s="822" t="s">
        <v>1611</v>
      </c>
      <c r="J455" s="822" t="s">
        <v>1338</v>
      </c>
      <c r="K455" s="822" t="s">
        <v>1612</v>
      </c>
      <c r="L455" s="825">
        <v>46.81</v>
      </c>
      <c r="M455" s="825">
        <v>234.05</v>
      </c>
      <c r="N455" s="822">
        <v>5</v>
      </c>
      <c r="O455" s="826">
        <v>0.5</v>
      </c>
      <c r="P455" s="825">
        <v>234.05</v>
      </c>
      <c r="Q455" s="827">
        <v>1</v>
      </c>
      <c r="R455" s="822">
        <v>5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18</v>
      </c>
      <c r="B456" s="822" t="s">
        <v>1515</v>
      </c>
      <c r="C456" s="822" t="s">
        <v>1520</v>
      </c>
      <c r="D456" s="823" t="s">
        <v>2638</v>
      </c>
      <c r="E456" s="824" t="s">
        <v>1545</v>
      </c>
      <c r="F456" s="822" t="s">
        <v>1516</v>
      </c>
      <c r="G456" s="822" t="s">
        <v>1550</v>
      </c>
      <c r="H456" s="822" t="s">
        <v>329</v>
      </c>
      <c r="I456" s="822" t="s">
        <v>1562</v>
      </c>
      <c r="J456" s="822" t="s">
        <v>1563</v>
      </c>
      <c r="K456" s="822" t="s">
        <v>1399</v>
      </c>
      <c r="L456" s="825">
        <v>23.4</v>
      </c>
      <c r="M456" s="825">
        <v>70.199999999999989</v>
      </c>
      <c r="N456" s="822">
        <v>3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18</v>
      </c>
      <c r="B457" s="822" t="s">
        <v>1515</v>
      </c>
      <c r="C457" s="822" t="s">
        <v>1520</v>
      </c>
      <c r="D457" s="823" t="s">
        <v>2638</v>
      </c>
      <c r="E457" s="824" t="s">
        <v>1545</v>
      </c>
      <c r="F457" s="822" t="s">
        <v>1516</v>
      </c>
      <c r="G457" s="822" t="s">
        <v>1550</v>
      </c>
      <c r="H457" s="822" t="s">
        <v>625</v>
      </c>
      <c r="I457" s="822" t="s">
        <v>1337</v>
      </c>
      <c r="J457" s="822" t="s">
        <v>1338</v>
      </c>
      <c r="K457" s="822" t="s">
        <v>1339</v>
      </c>
      <c r="L457" s="825">
        <v>11.71</v>
      </c>
      <c r="M457" s="825">
        <v>269.33000000000004</v>
      </c>
      <c r="N457" s="822">
        <v>23</v>
      </c>
      <c r="O457" s="826">
        <v>5.5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18</v>
      </c>
      <c r="B458" s="822" t="s">
        <v>1515</v>
      </c>
      <c r="C458" s="822" t="s">
        <v>1520</v>
      </c>
      <c r="D458" s="823" t="s">
        <v>2638</v>
      </c>
      <c r="E458" s="824" t="s">
        <v>1545</v>
      </c>
      <c r="F458" s="822" t="s">
        <v>1516</v>
      </c>
      <c r="G458" s="822" t="s">
        <v>1550</v>
      </c>
      <c r="H458" s="822" t="s">
        <v>329</v>
      </c>
      <c r="I458" s="822" t="s">
        <v>1614</v>
      </c>
      <c r="J458" s="822" t="s">
        <v>1563</v>
      </c>
      <c r="K458" s="822" t="s">
        <v>1612</v>
      </c>
      <c r="L458" s="825">
        <v>46.81</v>
      </c>
      <c r="M458" s="825">
        <v>140.43</v>
      </c>
      <c r="N458" s="822">
        <v>3</v>
      </c>
      <c r="O458" s="826">
        <v>0.5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18</v>
      </c>
      <c r="B459" s="822" t="s">
        <v>1515</v>
      </c>
      <c r="C459" s="822" t="s">
        <v>1520</v>
      </c>
      <c r="D459" s="823" t="s">
        <v>2638</v>
      </c>
      <c r="E459" s="824" t="s">
        <v>1545</v>
      </c>
      <c r="F459" s="822" t="s">
        <v>1516</v>
      </c>
      <c r="G459" s="822" t="s">
        <v>1550</v>
      </c>
      <c r="H459" s="822" t="s">
        <v>329</v>
      </c>
      <c r="I459" s="822" t="s">
        <v>1501</v>
      </c>
      <c r="J459" s="822" t="s">
        <v>1502</v>
      </c>
      <c r="K459" s="822" t="s">
        <v>1503</v>
      </c>
      <c r="L459" s="825">
        <v>140.41999999999999</v>
      </c>
      <c r="M459" s="825">
        <v>280.83999999999997</v>
      </c>
      <c r="N459" s="822">
        <v>2</v>
      </c>
      <c r="O459" s="826">
        <v>0.5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18</v>
      </c>
      <c r="B460" s="822" t="s">
        <v>1515</v>
      </c>
      <c r="C460" s="822" t="s">
        <v>1520</v>
      </c>
      <c r="D460" s="823" t="s">
        <v>2638</v>
      </c>
      <c r="E460" s="824" t="s">
        <v>1545</v>
      </c>
      <c r="F460" s="822" t="s">
        <v>1516</v>
      </c>
      <c r="G460" s="822" t="s">
        <v>1615</v>
      </c>
      <c r="H460" s="822" t="s">
        <v>625</v>
      </c>
      <c r="I460" s="822" t="s">
        <v>1619</v>
      </c>
      <c r="J460" s="822" t="s">
        <v>1326</v>
      </c>
      <c r="K460" s="822" t="s">
        <v>1620</v>
      </c>
      <c r="L460" s="825">
        <v>1476.14</v>
      </c>
      <c r="M460" s="825">
        <v>4428.42</v>
      </c>
      <c r="N460" s="822">
        <v>3</v>
      </c>
      <c r="O460" s="826">
        <v>2.5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18</v>
      </c>
      <c r="B461" s="822" t="s">
        <v>1515</v>
      </c>
      <c r="C461" s="822" t="s">
        <v>1520</v>
      </c>
      <c r="D461" s="823" t="s">
        <v>2638</v>
      </c>
      <c r="E461" s="824" t="s">
        <v>1545</v>
      </c>
      <c r="F461" s="822" t="s">
        <v>1516</v>
      </c>
      <c r="G461" s="822" t="s">
        <v>1615</v>
      </c>
      <c r="H461" s="822" t="s">
        <v>625</v>
      </c>
      <c r="I461" s="822" t="s">
        <v>1325</v>
      </c>
      <c r="J461" s="822" t="s">
        <v>1326</v>
      </c>
      <c r="K461" s="822" t="s">
        <v>1327</v>
      </c>
      <c r="L461" s="825">
        <v>295.22000000000003</v>
      </c>
      <c r="M461" s="825">
        <v>295.22000000000003</v>
      </c>
      <c r="N461" s="822">
        <v>1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18</v>
      </c>
      <c r="B462" s="822" t="s">
        <v>1515</v>
      </c>
      <c r="C462" s="822" t="s">
        <v>1520</v>
      </c>
      <c r="D462" s="823" t="s">
        <v>2638</v>
      </c>
      <c r="E462" s="824" t="s">
        <v>1545</v>
      </c>
      <c r="F462" s="822" t="s">
        <v>1516</v>
      </c>
      <c r="G462" s="822" t="s">
        <v>1615</v>
      </c>
      <c r="H462" s="822" t="s">
        <v>625</v>
      </c>
      <c r="I462" s="822" t="s">
        <v>1621</v>
      </c>
      <c r="J462" s="822" t="s">
        <v>985</v>
      </c>
      <c r="K462" s="822" t="s">
        <v>1622</v>
      </c>
      <c r="L462" s="825">
        <v>305.5</v>
      </c>
      <c r="M462" s="825">
        <v>611</v>
      </c>
      <c r="N462" s="822">
        <v>2</v>
      </c>
      <c r="O462" s="826">
        <v>1</v>
      </c>
      <c r="P462" s="825">
        <v>305.5</v>
      </c>
      <c r="Q462" s="827">
        <v>0.5</v>
      </c>
      <c r="R462" s="822">
        <v>1</v>
      </c>
      <c r="S462" s="827">
        <v>0.5</v>
      </c>
      <c r="T462" s="826">
        <v>0.5</v>
      </c>
      <c r="U462" s="828">
        <v>0.5</v>
      </c>
    </row>
    <row r="463" spans="1:21" ht="14.45" customHeight="1" x14ac:dyDescent="0.2">
      <c r="A463" s="821">
        <v>18</v>
      </c>
      <c r="B463" s="822" t="s">
        <v>1515</v>
      </c>
      <c r="C463" s="822" t="s">
        <v>1520</v>
      </c>
      <c r="D463" s="823" t="s">
        <v>2638</v>
      </c>
      <c r="E463" s="824" t="s">
        <v>1545</v>
      </c>
      <c r="F463" s="822" t="s">
        <v>1516</v>
      </c>
      <c r="G463" s="822" t="s">
        <v>1615</v>
      </c>
      <c r="H463" s="822" t="s">
        <v>329</v>
      </c>
      <c r="I463" s="822" t="s">
        <v>2165</v>
      </c>
      <c r="J463" s="822" t="s">
        <v>2166</v>
      </c>
      <c r="K463" s="822" t="s">
        <v>1618</v>
      </c>
      <c r="L463" s="825">
        <v>203.67</v>
      </c>
      <c r="M463" s="825">
        <v>611.01</v>
      </c>
      <c r="N463" s="822">
        <v>3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18</v>
      </c>
      <c r="B464" s="822" t="s">
        <v>1515</v>
      </c>
      <c r="C464" s="822" t="s">
        <v>1520</v>
      </c>
      <c r="D464" s="823" t="s">
        <v>2638</v>
      </c>
      <c r="E464" s="824" t="s">
        <v>1545</v>
      </c>
      <c r="F464" s="822" t="s">
        <v>1516</v>
      </c>
      <c r="G464" s="822" t="s">
        <v>1615</v>
      </c>
      <c r="H464" s="822" t="s">
        <v>625</v>
      </c>
      <c r="I464" s="822" t="s">
        <v>2167</v>
      </c>
      <c r="J464" s="822" t="s">
        <v>985</v>
      </c>
      <c r="K464" s="822" t="s">
        <v>986</v>
      </c>
      <c r="L464" s="825">
        <v>101.83</v>
      </c>
      <c r="M464" s="825">
        <v>916.47</v>
      </c>
      <c r="N464" s="822">
        <v>9</v>
      </c>
      <c r="O464" s="826">
        <v>2</v>
      </c>
      <c r="P464" s="825">
        <v>203.66</v>
      </c>
      <c r="Q464" s="827">
        <v>0.22222222222222221</v>
      </c>
      <c r="R464" s="822">
        <v>2</v>
      </c>
      <c r="S464" s="827">
        <v>0.22222222222222221</v>
      </c>
      <c r="T464" s="826">
        <v>0.5</v>
      </c>
      <c r="U464" s="828">
        <v>0.25</v>
      </c>
    </row>
    <row r="465" spans="1:21" ht="14.45" customHeight="1" x14ac:dyDescent="0.2">
      <c r="A465" s="821">
        <v>18</v>
      </c>
      <c r="B465" s="822" t="s">
        <v>1515</v>
      </c>
      <c r="C465" s="822" t="s">
        <v>1520</v>
      </c>
      <c r="D465" s="823" t="s">
        <v>2638</v>
      </c>
      <c r="E465" s="824" t="s">
        <v>1545</v>
      </c>
      <c r="F465" s="822" t="s">
        <v>1516</v>
      </c>
      <c r="G465" s="822" t="s">
        <v>1615</v>
      </c>
      <c r="H465" s="822" t="s">
        <v>329</v>
      </c>
      <c r="I465" s="822" t="s">
        <v>2168</v>
      </c>
      <c r="J465" s="822" t="s">
        <v>985</v>
      </c>
      <c r="K465" s="822" t="s">
        <v>1327</v>
      </c>
      <c r="L465" s="825">
        <v>295.22000000000003</v>
      </c>
      <c r="M465" s="825">
        <v>1180.8800000000001</v>
      </c>
      <c r="N465" s="822">
        <v>4</v>
      </c>
      <c r="O465" s="826">
        <v>0.5</v>
      </c>
      <c r="P465" s="825">
        <v>1180.8800000000001</v>
      </c>
      <c r="Q465" s="827">
        <v>1</v>
      </c>
      <c r="R465" s="822">
        <v>4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18</v>
      </c>
      <c r="B466" s="822" t="s">
        <v>1515</v>
      </c>
      <c r="C466" s="822" t="s">
        <v>1520</v>
      </c>
      <c r="D466" s="823" t="s">
        <v>2638</v>
      </c>
      <c r="E466" s="824" t="s">
        <v>1545</v>
      </c>
      <c r="F466" s="822" t="s">
        <v>1516</v>
      </c>
      <c r="G466" s="822" t="s">
        <v>1623</v>
      </c>
      <c r="H466" s="822" t="s">
        <v>329</v>
      </c>
      <c r="I466" s="822" t="s">
        <v>1624</v>
      </c>
      <c r="J466" s="822" t="s">
        <v>1625</v>
      </c>
      <c r="K466" s="822" t="s">
        <v>1626</v>
      </c>
      <c r="L466" s="825">
        <v>55.77</v>
      </c>
      <c r="M466" s="825">
        <v>2732.7299999999996</v>
      </c>
      <c r="N466" s="822">
        <v>49</v>
      </c>
      <c r="O466" s="826">
        <v>14.5</v>
      </c>
      <c r="P466" s="825">
        <v>613.47</v>
      </c>
      <c r="Q466" s="827">
        <v>0.2244897959183674</v>
      </c>
      <c r="R466" s="822">
        <v>11</v>
      </c>
      <c r="S466" s="827">
        <v>0.22448979591836735</v>
      </c>
      <c r="T466" s="826">
        <v>5.5</v>
      </c>
      <c r="U466" s="828">
        <v>0.37931034482758619</v>
      </c>
    </row>
    <row r="467" spans="1:21" ht="14.45" customHeight="1" x14ac:dyDescent="0.2">
      <c r="A467" s="821">
        <v>18</v>
      </c>
      <c r="B467" s="822" t="s">
        <v>1515</v>
      </c>
      <c r="C467" s="822" t="s">
        <v>1520</v>
      </c>
      <c r="D467" s="823" t="s">
        <v>2638</v>
      </c>
      <c r="E467" s="824" t="s">
        <v>1545</v>
      </c>
      <c r="F467" s="822" t="s">
        <v>1516</v>
      </c>
      <c r="G467" s="822" t="s">
        <v>1627</v>
      </c>
      <c r="H467" s="822" t="s">
        <v>625</v>
      </c>
      <c r="I467" s="822" t="s">
        <v>1333</v>
      </c>
      <c r="J467" s="822" t="s">
        <v>1334</v>
      </c>
      <c r="K467" s="822" t="s">
        <v>1335</v>
      </c>
      <c r="L467" s="825">
        <v>1296.7</v>
      </c>
      <c r="M467" s="825">
        <v>3890.1000000000004</v>
      </c>
      <c r="N467" s="822">
        <v>3</v>
      </c>
      <c r="O467" s="826">
        <v>0.5</v>
      </c>
      <c r="P467" s="825">
        <v>3890.1000000000004</v>
      </c>
      <c r="Q467" s="827">
        <v>1</v>
      </c>
      <c r="R467" s="822">
        <v>3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18</v>
      </c>
      <c r="B468" s="822" t="s">
        <v>1515</v>
      </c>
      <c r="C468" s="822" t="s">
        <v>1520</v>
      </c>
      <c r="D468" s="823" t="s">
        <v>2638</v>
      </c>
      <c r="E468" s="824" t="s">
        <v>1545</v>
      </c>
      <c r="F468" s="822" t="s">
        <v>1516</v>
      </c>
      <c r="G468" s="822" t="s">
        <v>1627</v>
      </c>
      <c r="H468" s="822" t="s">
        <v>625</v>
      </c>
      <c r="I468" s="822" t="s">
        <v>1631</v>
      </c>
      <c r="J468" s="822" t="s">
        <v>1632</v>
      </c>
      <c r="K468" s="822" t="s">
        <v>1335</v>
      </c>
      <c r="L468" s="825">
        <v>1296.7</v>
      </c>
      <c r="M468" s="825">
        <v>1296.7</v>
      </c>
      <c r="N468" s="822">
        <v>1</v>
      </c>
      <c r="O468" s="826">
        <v>0.5</v>
      </c>
      <c r="P468" s="825">
        <v>1296.7</v>
      </c>
      <c r="Q468" s="827">
        <v>1</v>
      </c>
      <c r="R468" s="822">
        <v>1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18</v>
      </c>
      <c r="B469" s="822" t="s">
        <v>1515</v>
      </c>
      <c r="C469" s="822" t="s">
        <v>1520</v>
      </c>
      <c r="D469" s="823" t="s">
        <v>2638</v>
      </c>
      <c r="E469" s="824" t="s">
        <v>1545</v>
      </c>
      <c r="F469" s="822" t="s">
        <v>1516</v>
      </c>
      <c r="G469" s="822" t="s">
        <v>1627</v>
      </c>
      <c r="H469" s="822" t="s">
        <v>625</v>
      </c>
      <c r="I469" s="822" t="s">
        <v>2169</v>
      </c>
      <c r="J469" s="822" t="s">
        <v>1632</v>
      </c>
      <c r="K469" s="822" t="s">
        <v>2170</v>
      </c>
      <c r="L469" s="825">
        <v>6807.65</v>
      </c>
      <c r="M469" s="825">
        <v>20422.949999999997</v>
      </c>
      <c r="N469" s="822">
        <v>3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18</v>
      </c>
      <c r="B470" s="822" t="s">
        <v>1515</v>
      </c>
      <c r="C470" s="822" t="s">
        <v>1520</v>
      </c>
      <c r="D470" s="823" t="s">
        <v>2638</v>
      </c>
      <c r="E470" s="824" t="s">
        <v>1545</v>
      </c>
      <c r="F470" s="822" t="s">
        <v>1516</v>
      </c>
      <c r="G470" s="822" t="s">
        <v>1627</v>
      </c>
      <c r="H470" s="822" t="s">
        <v>625</v>
      </c>
      <c r="I470" s="822" t="s">
        <v>2171</v>
      </c>
      <c r="J470" s="822" t="s">
        <v>1632</v>
      </c>
      <c r="K470" s="822" t="s">
        <v>2172</v>
      </c>
      <c r="L470" s="825">
        <v>4538.43</v>
      </c>
      <c r="M470" s="825">
        <v>27230.58</v>
      </c>
      <c r="N470" s="822">
        <v>6</v>
      </c>
      <c r="O470" s="826">
        <v>3.5</v>
      </c>
      <c r="P470" s="825">
        <v>9076.86</v>
      </c>
      <c r="Q470" s="827">
        <v>0.33333333333333331</v>
      </c>
      <c r="R470" s="822">
        <v>2</v>
      </c>
      <c r="S470" s="827">
        <v>0.33333333333333331</v>
      </c>
      <c r="T470" s="826">
        <v>1.5</v>
      </c>
      <c r="U470" s="828">
        <v>0.42857142857142855</v>
      </c>
    </row>
    <row r="471" spans="1:21" ht="14.45" customHeight="1" x14ac:dyDescent="0.2">
      <c r="A471" s="821">
        <v>18</v>
      </c>
      <c r="B471" s="822" t="s">
        <v>1515</v>
      </c>
      <c r="C471" s="822" t="s">
        <v>1520</v>
      </c>
      <c r="D471" s="823" t="s">
        <v>2638</v>
      </c>
      <c r="E471" s="824" t="s">
        <v>1545</v>
      </c>
      <c r="F471" s="822" t="s">
        <v>1516</v>
      </c>
      <c r="G471" s="822" t="s">
        <v>1636</v>
      </c>
      <c r="H471" s="822" t="s">
        <v>625</v>
      </c>
      <c r="I471" s="822" t="s">
        <v>2173</v>
      </c>
      <c r="J471" s="822" t="s">
        <v>1638</v>
      </c>
      <c r="K471" s="822" t="s">
        <v>2174</v>
      </c>
      <c r="L471" s="825">
        <v>1764.05</v>
      </c>
      <c r="M471" s="825">
        <v>5292.15</v>
      </c>
      <c r="N471" s="822">
        <v>3</v>
      </c>
      <c r="O471" s="826">
        <v>0.5</v>
      </c>
      <c r="P471" s="825">
        <v>5292.15</v>
      </c>
      <c r="Q471" s="827">
        <v>1</v>
      </c>
      <c r="R471" s="822">
        <v>3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18</v>
      </c>
      <c r="B472" s="822" t="s">
        <v>1515</v>
      </c>
      <c r="C472" s="822" t="s">
        <v>1520</v>
      </c>
      <c r="D472" s="823" t="s">
        <v>2638</v>
      </c>
      <c r="E472" s="824" t="s">
        <v>1545</v>
      </c>
      <c r="F472" s="822" t="s">
        <v>1516</v>
      </c>
      <c r="G472" s="822" t="s">
        <v>2175</v>
      </c>
      <c r="H472" s="822" t="s">
        <v>625</v>
      </c>
      <c r="I472" s="822" t="s">
        <v>2176</v>
      </c>
      <c r="J472" s="822" t="s">
        <v>2177</v>
      </c>
      <c r="K472" s="822" t="s">
        <v>2178</v>
      </c>
      <c r="L472" s="825">
        <v>56.06</v>
      </c>
      <c r="M472" s="825">
        <v>168.18</v>
      </c>
      <c r="N472" s="822">
        <v>3</v>
      </c>
      <c r="O472" s="826">
        <v>1</v>
      </c>
      <c r="P472" s="825">
        <v>168.18</v>
      </c>
      <c r="Q472" s="827">
        <v>1</v>
      </c>
      <c r="R472" s="822">
        <v>3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18</v>
      </c>
      <c r="B473" s="822" t="s">
        <v>1515</v>
      </c>
      <c r="C473" s="822" t="s">
        <v>1520</v>
      </c>
      <c r="D473" s="823" t="s">
        <v>2638</v>
      </c>
      <c r="E473" s="824" t="s">
        <v>1545</v>
      </c>
      <c r="F473" s="822" t="s">
        <v>1516</v>
      </c>
      <c r="G473" s="822" t="s">
        <v>1640</v>
      </c>
      <c r="H473" s="822" t="s">
        <v>329</v>
      </c>
      <c r="I473" s="822" t="s">
        <v>1641</v>
      </c>
      <c r="J473" s="822" t="s">
        <v>614</v>
      </c>
      <c r="K473" s="822" t="s">
        <v>1642</v>
      </c>
      <c r="L473" s="825">
        <v>66.17</v>
      </c>
      <c r="M473" s="825">
        <v>4433.3900000000003</v>
      </c>
      <c r="N473" s="822">
        <v>67</v>
      </c>
      <c r="O473" s="826">
        <v>16</v>
      </c>
      <c r="P473" s="825">
        <v>463.19000000000005</v>
      </c>
      <c r="Q473" s="827">
        <v>0.10447761194029852</v>
      </c>
      <c r="R473" s="822">
        <v>7</v>
      </c>
      <c r="S473" s="827">
        <v>0.1044776119402985</v>
      </c>
      <c r="T473" s="826">
        <v>1.5</v>
      </c>
      <c r="U473" s="828">
        <v>9.375E-2</v>
      </c>
    </row>
    <row r="474" spans="1:21" ht="14.45" customHeight="1" x14ac:dyDescent="0.2">
      <c r="A474" s="821">
        <v>18</v>
      </c>
      <c r="B474" s="822" t="s">
        <v>1515</v>
      </c>
      <c r="C474" s="822" t="s">
        <v>1520</v>
      </c>
      <c r="D474" s="823" t="s">
        <v>2638</v>
      </c>
      <c r="E474" s="824" t="s">
        <v>1545</v>
      </c>
      <c r="F474" s="822" t="s">
        <v>1516</v>
      </c>
      <c r="G474" s="822" t="s">
        <v>1643</v>
      </c>
      <c r="H474" s="822" t="s">
        <v>329</v>
      </c>
      <c r="I474" s="822" t="s">
        <v>1644</v>
      </c>
      <c r="J474" s="822" t="s">
        <v>1645</v>
      </c>
      <c r="K474" s="822" t="s">
        <v>1646</v>
      </c>
      <c r="L474" s="825">
        <v>0</v>
      </c>
      <c r="M474" s="825">
        <v>0</v>
      </c>
      <c r="N474" s="822">
        <v>3</v>
      </c>
      <c r="O474" s="826">
        <v>0.5</v>
      </c>
      <c r="P474" s="825"/>
      <c r="Q474" s="827"/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18</v>
      </c>
      <c r="B475" s="822" t="s">
        <v>1515</v>
      </c>
      <c r="C475" s="822" t="s">
        <v>1520</v>
      </c>
      <c r="D475" s="823" t="s">
        <v>2638</v>
      </c>
      <c r="E475" s="824" t="s">
        <v>1545</v>
      </c>
      <c r="F475" s="822" t="s">
        <v>1516</v>
      </c>
      <c r="G475" s="822" t="s">
        <v>1643</v>
      </c>
      <c r="H475" s="822" t="s">
        <v>329</v>
      </c>
      <c r="I475" s="822" t="s">
        <v>1647</v>
      </c>
      <c r="J475" s="822" t="s">
        <v>1645</v>
      </c>
      <c r="K475" s="822" t="s">
        <v>1648</v>
      </c>
      <c r="L475" s="825">
        <v>0</v>
      </c>
      <c r="M475" s="825">
        <v>0</v>
      </c>
      <c r="N475" s="822">
        <v>8</v>
      </c>
      <c r="O475" s="826">
        <v>2</v>
      </c>
      <c r="P475" s="825">
        <v>0</v>
      </c>
      <c r="Q475" s="827"/>
      <c r="R475" s="822">
        <v>5</v>
      </c>
      <c r="S475" s="827">
        <v>0.625</v>
      </c>
      <c r="T475" s="826">
        <v>1</v>
      </c>
      <c r="U475" s="828">
        <v>0.5</v>
      </c>
    </row>
    <row r="476" spans="1:21" ht="14.45" customHeight="1" x14ac:dyDescent="0.2">
      <c r="A476" s="821">
        <v>18</v>
      </c>
      <c r="B476" s="822" t="s">
        <v>1515</v>
      </c>
      <c r="C476" s="822" t="s">
        <v>1520</v>
      </c>
      <c r="D476" s="823" t="s">
        <v>2638</v>
      </c>
      <c r="E476" s="824" t="s">
        <v>1545</v>
      </c>
      <c r="F476" s="822" t="s">
        <v>1516</v>
      </c>
      <c r="G476" s="822" t="s">
        <v>2179</v>
      </c>
      <c r="H476" s="822" t="s">
        <v>625</v>
      </c>
      <c r="I476" s="822" t="s">
        <v>1359</v>
      </c>
      <c r="J476" s="822" t="s">
        <v>829</v>
      </c>
      <c r="K476" s="822" t="s">
        <v>1360</v>
      </c>
      <c r="L476" s="825">
        <v>117.55</v>
      </c>
      <c r="M476" s="825">
        <v>117.55</v>
      </c>
      <c r="N476" s="822">
        <v>1</v>
      </c>
      <c r="O476" s="826">
        <v>1</v>
      </c>
      <c r="P476" s="825">
        <v>117.55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18</v>
      </c>
      <c r="B477" s="822" t="s">
        <v>1515</v>
      </c>
      <c r="C477" s="822" t="s">
        <v>1520</v>
      </c>
      <c r="D477" s="823" t="s">
        <v>2638</v>
      </c>
      <c r="E477" s="824" t="s">
        <v>1545</v>
      </c>
      <c r="F477" s="822" t="s">
        <v>1516</v>
      </c>
      <c r="G477" s="822" t="s">
        <v>1551</v>
      </c>
      <c r="H477" s="822" t="s">
        <v>625</v>
      </c>
      <c r="I477" s="822" t="s">
        <v>1552</v>
      </c>
      <c r="J477" s="822" t="s">
        <v>1553</v>
      </c>
      <c r="K477" s="822" t="s">
        <v>1016</v>
      </c>
      <c r="L477" s="825">
        <v>132</v>
      </c>
      <c r="M477" s="825">
        <v>1716</v>
      </c>
      <c r="N477" s="822">
        <v>13</v>
      </c>
      <c r="O477" s="826">
        <v>4.5</v>
      </c>
      <c r="P477" s="825">
        <v>924</v>
      </c>
      <c r="Q477" s="827">
        <v>0.53846153846153844</v>
      </c>
      <c r="R477" s="822">
        <v>7</v>
      </c>
      <c r="S477" s="827">
        <v>0.53846153846153844</v>
      </c>
      <c r="T477" s="826">
        <v>2.5</v>
      </c>
      <c r="U477" s="828">
        <v>0.55555555555555558</v>
      </c>
    </row>
    <row r="478" spans="1:21" ht="14.45" customHeight="1" x14ac:dyDescent="0.2">
      <c r="A478" s="821">
        <v>18</v>
      </c>
      <c r="B478" s="822" t="s">
        <v>1515</v>
      </c>
      <c r="C478" s="822" t="s">
        <v>1520</v>
      </c>
      <c r="D478" s="823" t="s">
        <v>2638</v>
      </c>
      <c r="E478" s="824" t="s">
        <v>1545</v>
      </c>
      <c r="F478" s="822" t="s">
        <v>1516</v>
      </c>
      <c r="G478" s="822" t="s">
        <v>1551</v>
      </c>
      <c r="H478" s="822" t="s">
        <v>625</v>
      </c>
      <c r="I478" s="822" t="s">
        <v>1659</v>
      </c>
      <c r="J478" s="822" t="s">
        <v>1553</v>
      </c>
      <c r="K478" s="822" t="s">
        <v>1660</v>
      </c>
      <c r="L478" s="825">
        <v>264</v>
      </c>
      <c r="M478" s="825">
        <v>2112</v>
      </c>
      <c r="N478" s="822">
        <v>8</v>
      </c>
      <c r="O478" s="826">
        <v>4</v>
      </c>
      <c r="P478" s="825">
        <v>1848</v>
      </c>
      <c r="Q478" s="827">
        <v>0.875</v>
      </c>
      <c r="R478" s="822">
        <v>7</v>
      </c>
      <c r="S478" s="827">
        <v>0.875</v>
      </c>
      <c r="T478" s="826">
        <v>3.5</v>
      </c>
      <c r="U478" s="828">
        <v>0.875</v>
      </c>
    </row>
    <row r="479" spans="1:21" ht="14.45" customHeight="1" x14ac:dyDescent="0.2">
      <c r="A479" s="821">
        <v>18</v>
      </c>
      <c r="B479" s="822" t="s">
        <v>1515</v>
      </c>
      <c r="C479" s="822" t="s">
        <v>1520</v>
      </c>
      <c r="D479" s="823" t="s">
        <v>2638</v>
      </c>
      <c r="E479" s="824" t="s">
        <v>1545</v>
      </c>
      <c r="F479" s="822" t="s">
        <v>1516</v>
      </c>
      <c r="G479" s="822" t="s">
        <v>1551</v>
      </c>
      <c r="H479" s="822" t="s">
        <v>329</v>
      </c>
      <c r="I479" s="822" t="s">
        <v>1665</v>
      </c>
      <c r="J479" s="822" t="s">
        <v>1553</v>
      </c>
      <c r="K479" s="822" t="s">
        <v>1007</v>
      </c>
      <c r="L479" s="825">
        <v>65.989999999999995</v>
      </c>
      <c r="M479" s="825">
        <v>395.93999999999994</v>
      </c>
      <c r="N479" s="822">
        <v>6</v>
      </c>
      <c r="O479" s="826">
        <v>1</v>
      </c>
      <c r="P479" s="825">
        <v>197.96999999999997</v>
      </c>
      <c r="Q479" s="827">
        <v>0.5</v>
      </c>
      <c r="R479" s="822">
        <v>3</v>
      </c>
      <c r="S479" s="827">
        <v>0.5</v>
      </c>
      <c r="T479" s="826">
        <v>0.5</v>
      </c>
      <c r="U479" s="828">
        <v>0.5</v>
      </c>
    </row>
    <row r="480" spans="1:21" ht="14.45" customHeight="1" x14ac:dyDescent="0.2">
      <c r="A480" s="821">
        <v>18</v>
      </c>
      <c r="B480" s="822" t="s">
        <v>1515</v>
      </c>
      <c r="C480" s="822" t="s">
        <v>1520</v>
      </c>
      <c r="D480" s="823" t="s">
        <v>2638</v>
      </c>
      <c r="E480" s="824" t="s">
        <v>1545</v>
      </c>
      <c r="F480" s="822" t="s">
        <v>1516</v>
      </c>
      <c r="G480" s="822" t="s">
        <v>1551</v>
      </c>
      <c r="H480" s="822" t="s">
        <v>329</v>
      </c>
      <c r="I480" s="822" t="s">
        <v>1666</v>
      </c>
      <c r="J480" s="822" t="s">
        <v>1553</v>
      </c>
      <c r="K480" s="822" t="s">
        <v>1016</v>
      </c>
      <c r="L480" s="825">
        <v>132</v>
      </c>
      <c r="M480" s="825">
        <v>792</v>
      </c>
      <c r="N480" s="822">
        <v>6</v>
      </c>
      <c r="O480" s="826">
        <v>1</v>
      </c>
      <c r="P480" s="825">
        <v>396</v>
      </c>
      <c r="Q480" s="827">
        <v>0.5</v>
      </c>
      <c r="R480" s="822">
        <v>3</v>
      </c>
      <c r="S480" s="827">
        <v>0.5</v>
      </c>
      <c r="T480" s="826">
        <v>0.5</v>
      </c>
      <c r="U480" s="828">
        <v>0.5</v>
      </c>
    </row>
    <row r="481" spans="1:21" ht="14.45" customHeight="1" x14ac:dyDescent="0.2">
      <c r="A481" s="821">
        <v>18</v>
      </c>
      <c r="B481" s="822" t="s">
        <v>1515</v>
      </c>
      <c r="C481" s="822" t="s">
        <v>1520</v>
      </c>
      <c r="D481" s="823" t="s">
        <v>2638</v>
      </c>
      <c r="E481" s="824" t="s">
        <v>1545</v>
      </c>
      <c r="F481" s="822" t="s">
        <v>1516</v>
      </c>
      <c r="G481" s="822" t="s">
        <v>1551</v>
      </c>
      <c r="H481" s="822" t="s">
        <v>329</v>
      </c>
      <c r="I481" s="822" t="s">
        <v>2051</v>
      </c>
      <c r="J481" s="822" t="s">
        <v>1553</v>
      </c>
      <c r="K481" s="822" t="s">
        <v>1360</v>
      </c>
      <c r="L481" s="825">
        <v>131.97999999999999</v>
      </c>
      <c r="M481" s="825">
        <v>659.9</v>
      </c>
      <c r="N481" s="822">
        <v>5</v>
      </c>
      <c r="O481" s="826">
        <v>2.5</v>
      </c>
      <c r="P481" s="825">
        <v>527.91999999999996</v>
      </c>
      <c r="Q481" s="827">
        <v>0.79999999999999993</v>
      </c>
      <c r="R481" s="822">
        <v>4</v>
      </c>
      <c r="S481" s="827">
        <v>0.8</v>
      </c>
      <c r="T481" s="826">
        <v>1.5</v>
      </c>
      <c r="U481" s="828">
        <v>0.6</v>
      </c>
    </row>
    <row r="482" spans="1:21" ht="14.45" customHeight="1" x14ac:dyDescent="0.2">
      <c r="A482" s="821">
        <v>18</v>
      </c>
      <c r="B482" s="822" t="s">
        <v>1515</v>
      </c>
      <c r="C482" s="822" t="s">
        <v>1520</v>
      </c>
      <c r="D482" s="823" t="s">
        <v>2638</v>
      </c>
      <c r="E482" s="824" t="s">
        <v>1545</v>
      </c>
      <c r="F482" s="822" t="s">
        <v>1516</v>
      </c>
      <c r="G482" s="822" t="s">
        <v>1670</v>
      </c>
      <c r="H482" s="822" t="s">
        <v>329</v>
      </c>
      <c r="I482" s="822" t="s">
        <v>1673</v>
      </c>
      <c r="J482" s="822" t="s">
        <v>647</v>
      </c>
      <c r="K482" s="822" t="s">
        <v>1674</v>
      </c>
      <c r="L482" s="825">
        <v>93.61</v>
      </c>
      <c r="M482" s="825">
        <v>374.44</v>
      </c>
      <c r="N482" s="822">
        <v>4</v>
      </c>
      <c r="O482" s="826">
        <v>1.5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18</v>
      </c>
      <c r="B483" s="822" t="s">
        <v>1515</v>
      </c>
      <c r="C483" s="822" t="s">
        <v>1520</v>
      </c>
      <c r="D483" s="823" t="s">
        <v>2638</v>
      </c>
      <c r="E483" s="824" t="s">
        <v>1545</v>
      </c>
      <c r="F483" s="822" t="s">
        <v>1516</v>
      </c>
      <c r="G483" s="822" t="s">
        <v>1670</v>
      </c>
      <c r="H483" s="822" t="s">
        <v>329</v>
      </c>
      <c r="I483" s="822" t="s">
        <v>1677</v>
      </c>
      <c r="J483" s="822" t="s">
        <v>647</v>
      </c>
      <c r="K483" s="822" t="s">
        <v>1678</v>
      </c>
      <c r="L483" s="825">
        <v>93.61</v>
      </c>
      <c r="M483" s="825">
        <v>1216.93</v>
      </c>
      <c r="N483" s="822">
        <v>13</v>
      </c>
      <c r="O483" s="826">
        <v>4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18</v>
      </c>
      <c r="B484" s="822" t="s">
        <v>1515</v>
      </c>
      <c r="C484" s="822" t="s">
        <v>1520</v>
      </c>
      <c r="D484" s="823" t="s">
        <v>2638</v>
      </c>
      <c r="E484" s="824" t="s">
        <v>1545</v>
      </c>
      <c r="F484" s="822" t="s">
        <v>1516</v>
      </c>
      <c r="G484" s="822" t="s">
        <v>1684</v>
      </c>
      <c r="H484" s="822" t="s">
        <v>329</v>
      </c>
      <c r="I484" s="822" t="s">
        <v>2180</v>
      </c>
      <c r="J484" s="822" t="s">
        <v>2181</v>
      </c>
      <c r="K484" s="822" t="s">
        <v>1687</v>
      </c>
      <c r="L484" s="825">
        <v>1849.51</v>
      </c>
      <c r="M484" s="825">
        <v>1849.51</v>
      </c>
      <c r="N484" s="822">
        <v>1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18</v>
      </c>
      <c r="B485" s="822" t="s">
        <v>1515</v>
      </c>
      <c r="C485" s="822" t="s">
        <v>1520</v>
      </c>
      <c r="D485" s="823" t="s">
        <v>2638</v>
      </c>
      <c r="E485" s="824" t="s">
        <v>1545</v>
      </c>
      <c r="F485" s="822" t="s">
        <v>1516</v>
      </c>
      <c r="G485" s="822" t="s">
        <v>1684</v>
      </c>
      <c r="H485" s="822" t="s">
        <v>329</v>
      </c>
      <c r="I485" s="822" t="s">
        <v>2182</v>
      </c>
      <c r="J485" s="822" t="s">
        <v>2181</v>
      </c>
      <c r="K485" s="822" t="s">
        <v>2183</v>
      </c>
      <c r="L485" s="825">
        <v>924.75</v>
      </c>
      <c r="M485" s="825">
        <v>924.75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18</v>
      </c>
      <c r="B486" s="822" t="s">
        <v>1515</v>
      </c>
      <c r="C486" s="822" t="s">
        <v>1520</v>
      </c>
      <c r="D486" s="823" t="s">
        <v>2638</v>
      </c>
      <c r="E486" s="824" t="s">
        <v>1545</v>
      </c>
      <c r="F486" s="822" t="s">
        <v>1516</v>
      </c>
      <c r="G486" s="822" t="s">
        <v>1684</v>
      </c>
      <c r="H486" s="822" t="s">
        <v>625</v>
      </c>
      <c r="I486" s="822" t="s">
        <v>2133</v>
      </c>
      <c r="J486" s="822" t="s">
        <v>1689</v>
      </c>
      <c r="K486" s="822" t="s">
        <v>1316</v>
      </c>
      <c r="L486" s="825">
        <v>264.22000000000003</v>
      </c>
      <c r="M486" s="825">
        <v>792.66000000000008</v>
      </c>
      <c r="N486" s="822">
        <v>3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18</v>
      </c>
      <c r="B487" s="822" t="s">
        <v>1515</v>
      </c>
      <c r="C487" s="822" t="s">
        <v>1520</v>
      </c>
      <c r="D487" s="823" t="s">
        <v>2638</v>
      </c>
      <c r="E487" s="824" t="s">
        <v>1545</v>
      </c>
      <c r="F487" s="822" t="s">
        <v>1516</v>
      </c>
      <c r="G487" s="822" t="s">
        <v>1684</v>
      </c>
      <c r="H487" s="822" t="s">
        <v>329</v>
      </c>
      <c r="I487" s="822" t="s">
        <v>2184</v>
      </c>
      <c r="J487" s="822" t="s">
        <v>2181</v>
      </c>
      <c r="K487" s="822" t="s">
        <v>1870</v>
      </c>
      <c r="L487" s="825">
        <v>528.42999999999995</v>
      </c>
      <c r="M487" s="825">
        <v>528.42999999999995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18</v>
      </c>
      <c r="B488" s="822" t="s">
        <v>1515</v>
      </c>
      <c r="C488" s="822" t="s">
        <v>1520</v>
      </c>
      <c r="D488" s="823" t="s">
        <v>2638</v>
      </c>
      <c r="E488" s="824" t="s">
        <v>1545</v>
      </c>
      <c r="F488" s="822" t="s">
        <v>1516</v>
      </c>
      <c r="G488" s="822" t="s">
        <v>1684</v>
      </c>
      <c r="H488" s="822" t="s">
        <v>625</v>
      </c>
      <c r="I488" s="822" t="s">
        <v>1690</v>
      </c>
      <c r="J488" s="822" t="s">
        <v>1689</v>
      </c>
      <c r="K488" s="822" t="s">
        <v>1691</v>
      </c>
      <c r="L488" s="825">
        <v>528.42999999999995</v>
      </c>
      <c r="M488" s="825">
        <v>2642.1499999999996</v>
      </c>
      <c r="N488" s="822">
        <v>5</v>
      </c>
      <c r="O488" s="826">
        <v>1</v>
      </c>
      <c r="P488" s="825">
        <v>1056.8599999999999</v>
      </c>
      <c r="Q488" s="827">
        <v>0.4</v>
      </c>
      <c r="R488" s="822">
        <v>2</v>
      </c>
      <c r="S488" s="827">
        <v>0.4</v>
      </c>
      <c r="T488" s="826">
        <v>0.5</v>
      </c>
      <c r="U488" s="828">
        <v>0.5</v>
      </c>
    </row>
    <row r="489" spans="1:21" ht="14.45" customHeight="1" x14ac:dyDescent="0.2">
      <c r="A489" s="821">
        <v>18</v>
      </c>
      <c r="B489" s="822" t="s">
        <v>1515</v>
      </c>
      <c r="C489" s="822" t="s">
        <v>1520</v>
      </c>
      <c r="D489" s="823" t="s">
        <v>2638</v>
      </c>
      <c r="E489" s="824" t="s">
        <v>1545</v>
      </c>
      <c r="F489" s="822" t="s">
        <v>1516</v>
      </c>
      <c r="G489" s="822" t="s">
        <v>1684</v>
      </c>
      <c r="H489" s="822" t="s">
        <v>625</v>
      </c>
      <c r="I489" s="822" t="s">
        <v>1692</v>
      </c>
      <c r="J489" s="822" t="s">
        <v>1689</v>
      </c>
      <c r="K489" s="822" t="s">
        <v>1693</v>
      </c>
      <c r="L489" s="825">
        <v>1585.29</v>
      </c>
      <c r="M489" s="825">
        <v>4755.87</v>
      </c>
      <c r="N489" s="822">
        <v>3</v>
      </c>
      <c r="O489" s="826">
        <v>1.5</v>
      </c>
      <c r="P489" s="825">
        <v>3170.58</v>
      </c>
      <c r="Q489" s="827">
        <v>0.66666666666666663</v>
      </c>
      <c r="R489" s="822">
        <v>2</v>
      </c>
      <c r="S489" s="827">
        <v>0.66666666666666663</v>
      </c>
      <c r="T489" s="826">
        <v>1</v>
      </c>
      <c r="U489" s="828">
        <v>0.66666666666666663</v>
      </c>
    </row>
    <row r="490" spans="1:21" ht="14.45" customHeight="1" x14ac:dyDescent="0.2">
      <c r="A490" s="821">
        <v>18</v>
      </c>
      <c r="B490" s="822" t="s">
        <v>1515</v>
      </c>
      <c r="C490" s="822" t="s">
        <v>1520</v>
      </c>
      <c r="D490" s="823" t="s">
        <v>2638</v>
      </c>
      <c r="E490" s="824" t="s">
        <v>1545</v>
      </c>
      <c r="F490" s="822" t="s">
        <v>1516</v>
      </c>
      <c r="G490" s="822" t="s">
        <v>1684</v>
      </c>
      <c r="H490" s="822" t="s">
        <v>329</v>
      </c>
      <c r="I490" s="822" t="s">
        <v>2185</v>
      </c>
      <c r="J490" s="822" t="s">
        <v>2181</v>
      </c>
      <c r="K490" s="822" t="s">
        <v>1695</v>
      </c>
      <c r="L490" s="825">
        <v>1056.8599999999999</v>
      </c>
      <c r="M490" s="825">
        <v>1056.8599999999999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18</v>
      </c>
      <c r="B491" s="822" t="s">
        <v>1515</v>
      </c>
      <c r="C491" s="822" t="s">
        <v>1520</v>
      </c>
      <c r="D491" s="823" t="s">
        <v>2638</v>
      </c>
      <c r="E491" s="824" t="s">
        <v>1545</v>
      </c>
      <c r="F491" s="822" t="s">
        <v>1516</v>
      </c>
      <c r="G491" s="822" t="s">
        <v>1684</v>
      </c>
      <c r="H491" s="822" t="s">
        <v>329</v>
      </c>
      <c r="I491" s="822" t="s">
        <v>2186</v>
      </c>
      <c r="J491" s="822" t="s">
        <v>2187</v>
      </c>
      <c r="K491" s="822" t="s">
        <v>1316</v>
      </c>
      <c r="L491" s="825">
        <v>264.22000000000003</v>
      </c>
      <c r="M491" s="825">
        <v>1585.3200000000002</v>
      </c>
      <c r="N491" s="822">
        <v>6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18</v>
      </c>
      <c r="B492" s="822" t="s">
        <v>1515</v>
      </c>
      <c r="C492" s="822" t="s">
        <v>1520</v>
      </c>
      <c r="D492" s="823" t="s">
        <v>2638</v>
      </c>
      <c r="E492" s="824" t="s">
        <v>1545</v>
      </c>
      <c r="F492" s="822" t="s">
        <v>1516</v>
      </c>
      <c r="G492" s="822" t="s">
        <v>1696</v>
      </c>
      <c r="H492" s="822" t="s">
        <v>329</v>
      </c>
      <c r="I492" s="822" t="s">
        <v>1700</v>
      </c>
      <c r="J492" s="822" t="s">
        <v>1698</v>
      </c>
      <c r="K492" s="822" t="s">
        <v>1701</v>
      </c>
      <c r="L492" s="825">
        <v>80.319999999999993</v>
      </c>
      <c r="M492" s="825">
        <v>722.87999999999988</v>
      </c>
      <c r="N492" s="822">
        <v>9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18</v>
      </c>
      <c r="B493" s="822" t="s">
        <v>1515</v>
      </c>
      <c r="C493" s="822" t="s">
        <v>1520</v>
      </c>
      <c r="D493" s="823" t="s">
        <v>2638</v>
      </c>
      <c r="E493" s="824" t="s">
        <v>1545</v>
      </c>
      <c r="F493" s="822" t="s">
        <v>1516</v>
      </c>
      <c r="G493" s="822" t="s">
        <v>1564</v>
      </c>
      <c r="H493" s="822" t="s">
        <v>329</v>
      </c>
      <c r="I493" s="822" t="s">
        <v>1706</v>
      </c>
      <c r="J493" s="822" t="s">
        <v>1707</v>
      </c>
      <c r="K493" s="822" t="s">
        <v>1708</v>
      </c>
      <c r="L493" s="825">
        <v>132</v>
      </c>
      <c r="M493" s="825">
        <v>792</v>
      </c>
      <c r="N493" s="822">
        <v>6</v>
      </c>
      <c r="O493" s="826">
        <v>1</v>
      </c>
      <c r="P493" s="825">
        <v>792</v>
      </c>
      <c r="Q493" s="827">
        <v>1</v>
      </c>
      <c r="R493" s="822">
        <v>6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18</v>
      </c>
      <c r="B494" s="822" t="s">
        <v>1515</v>
      </c>
      <c r="C494" s="822" t="s">
        <v>1520</v>
      </c>
      <c r="D494" s="823" t="s">
        <v>2638</v>
      </c>
      <c r="E494" s="824" t="s">
        <v>1545</v>
      </c>
      <c r="F494" s="822" t="s">
        <v>1516</v>
      </c>
      <c r="G494" s="822" t="s">
        <v>1564</v>
      </c>
      <c r="H494" s="822" t="s">
        <v>329</v>
      </c>
      <c r="I494" s="822" t="s">
        <v>1709</v>
      </c>
      <c r="J494" s="822" t="s">
        <v>1707</v>
      </c>
      <c r="K494" s="822" t="s">
        <v>1710</v>
      </c>
      <c r="L494" s="825">
        <v>246.39</v>
      </c>
      <c r="M494" s="825">
        <v>492.78</v>
      </c>
      <c r="N494" s="822">
        <v>2</v>
      </c>
      <c r="O494" s="826">
        <v>1.5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18</v>
      </c>
      <c r="B495" s="822" t="s">
        <v>1515</v>
      </c>
      <c r="C495" s="822" t="s">
        <v>1520</v>
      </c>
      <c r="D495" s="823" t="s">
        <v>2638</v>
      </c>
      <c r="E495" s="824" t="s">
        <v>1545</v>
      </c>
      <c r="F495" s="822" t="s">
        <v>1516</v>
      </c>
      <c r="G495" s="822" t="s">
        <v>1564</v>
      </c>
      <c r="H495" s="822" t="s">
        <v>329</v>
      </c>
      <c r="I495" s="822" t="s">
        <v>1713</v>
      </c>
      <c r="J495" s="822" t="s">
        <v>1714</v>
      </c>
      <c r="K495" s="822" t="s">
        <v>1007</v>
      </c>
      <c r="L495" s="825">
        <v>132</v>
      </c>
      <c r="M495" s="825">
        <v>1188</v>
      </c>
      <c r="N495" s="822">
        <v>9</v>
      </c>
      <c r="O495" s="826">
        <v>2</v>
      </c>
      <c r="P495" s="825">
        <v>792</v>
      </c>
      <c r="Q495" s="827">
        <v>0.66666666666666663</v>
      </c>
      <c r="R495" s="822">
        <v>6</v>
      </c>
      <c r="S495" s="827">
        <v>0.66666666666666663</v>
      </c>
      <c r="T495" s="826">
        <v>1.5</v>
      </c>
      <c r="U495" s="828">
        <v>0.75</v>
      </c>
    </row>
    <row r="496" spans="1:21" ht="14.45" customHeight="1" x14ac:dyDescent="0.2">
      <c r="A496" s="821">
        <v>18</v>
      </c>
      <c r="B496" s="822" t="s">
        <v>1515</v>
      </c>
      <c r="C496" s="822" t="s">
        <v>1520</v>
      </c>
      <c r="D496" s="823" t="s">
        <v>2638</v>
      </c>
      <c r="E496" s="824" t="s">
        <v>1545</v>
      </c>
      <c r="F496" s="822" t="s">
        <v>1516</v>
      </c>
      <c r="G496" s="822" t="s">
        <v>1564</v>
      </c>
      <c r="H496" s="822" t="s">
        <v>329</v>
      </c>
      <c r="I496" s="822" t="s">
        <v>1716</v>
      </c>
      <c r="J496" s="822" t="s">
        <v>1712</v>
      </c>
      <c r="K496" s="822" t="s">
        <v>1316</v>
      </c>
      <c r="L496" s="825">
        <v>61.59</v>
      </c>
      <c r="M496" s="825">
        <v>369.54</v>
      </c>
      <c r="N496" s="822">
        <v>6</v>
      </c>
      <c r="O496" s="826">
        <v>1.5</v>
      </c>
      <c r="P496" s="825">
        <v>184.77</v>
      </c>
      <c r="Q496" s="827">
        <v>0.5</v>
      </c>
      <c r="R496" s="822">
        <v>3</v>
      </c>
      <c r="S496" s="827">
        <v>0.5</v>
      </c>
      <c r="T496" s="826">
        <v>1</v>
      </c>
      <c r="U496" s="828">
        <v>0.66666666666666663</v>
      </c>
    </row>
    <row r="497" spans="1:21" ht="14.45" customHeight="1" x14ac:dyDescent="0.2">
      <c r="A497" s="821">
        <v>18</v>
      </c>
      <c r="B497" s="822" t="s">
        <v>1515</v>
      </c>
      <c r="C497" s="822" t="s">
        <v>1520</v>
      </c>
      <c r="D497" s="823" t="s">
        <v>2638</v>
      </c>
      <c r="E497" s="824" t="s">
        <v>1545</v>
      </c>
      <c r="F497" s="822" t="s">
        <v>1516</v>
      </c>
      <c r="G497" s="822" t="s">
        <v>1564</v>
      </c>
      <c r="H497" s="822" t="s">
        <v>329</v>
      </c>
      <c r="I497" s="822" t="s">
        <v>1717</v>
      </c>
      <c r="J497" s="822" t="s">
        <v>1712</v>
      </c>
      <c r="K497" s="822" t="s">
        <v>1687</v>
      </c>
      <c r="L497" s="825">
        <v>431.18</v>
      </c>
      <c r="M497" s="825">
        <v>17247.200000000004</v>
      </c>
      <c r="N497" s="822">
        <v>40</v>
      </c>
      <c r="O497" s="826">
        <v>27</v>
      </c>
      <c r="P497" s="825">
        <v>6036.52</v>
      </c>
      <c r="Q497" s="827">
        <v>0.34999999999999992</v>
      </c>
      <c r="R497" s="822">
        <v>14</v>
      </c>
      <c r="S497" s="827">
        <v>0.35</v>
      </c>
      <c r="T497" s="826">
        <v>10.5</v>
      </c>
      <c r="U497" s="828">
        <v>0.3888888888888889</v>
      </c>
    </row>
    <row r="498" spans="1:21" ht="14.45" customHeight="1" x14ac:dyDescent="0.2">
      <c r="A498" s="821">
        <v>18</v>
      </c>
      <c r="B498" s="822" t="s">
        <v>1515</v>
      </c>
      <c r="C498" s="822" t="s">
        <v>1520</v>
      </c>
      <c r="D498" s="823" t="s">
        <v>2638</v>
      </c>
      <c r="E498" s="824" t="s">
        <v>1545</v>
      </c>
      <c r="F498" s="822" t="s">
        <v>1516</v>
      </c>
      <c r="G498" s="822" t="s">
        <v>1564</v>
      </c>
      <c r="H498" s="822" t="s">
        <v>625</v>
      </c>
      <c r="I498" s="822" t="s">
        <v>1404</v>
      </c>
      <c r="J498" s="822" t="s">
        <v>1351</v>
      </c>
      <c r="K498" s="822" t="s">
        <v>1405</v>
      </c>
      <c r="L498" s="825">
        <v>431.18</v>
      </c>
      <c r="M498" s="825">
        <v>12073.04</v>
      </c>
      <c r="N498" s="822">
        <v>28</v>
      </c>
      <c r="O498" s="826">
        <v>18.5</v>
      </c>
      <c r="P498" s="825">
        <v>4311.7999999999993</v>
      </c>
      <c r="Q498" s="827">
        <v>0.35714285714285704</v>
      </c>
      <c r="R498" s="822">
        <v>10</v>
      </c>
      <c r="S498" s="827">
        <v>0.35714285714285715</v>
      </c>
      <c r="T498" s="826">
        <v>6.5</v>
      </c>
      <c r="U498" s="828">
        <v>0.35135135135135137</v>
      </c>
    </row>
    <row r="499" spans="1:21" ht="14.45" customHeight="1" x14ac:dyDescent="0.2">
      <c r="A499" s="821">
        <v>18</v>
      </c>
      <c r="B499" s="822" t="s">
        <v>1515</v>
      </c>
      <c r="C499" s="822" t="s">
        <v>1520</v>
      </c>
      <c r="D499" s="823" t="s">
        <v>2638</v>
      </c>
      <c r="E499" s="824" t="s">
        <v>1545</v>
      </c>
      <c r="F499" s="822" t="s">
        <v>1516</v>
      </c>
      <c r="G499" s="822" t="s">
        <v>1564</v>
      </c>
      <c r="H499" s="822" t="s">
        <v>329</v>
      </c>
      <c r="I499" s="822" t="s">
        <v>1720</v>
      </c>
      <c r="J499" s="822" t="s">
        <v>1712</v>
      </c>
      <c r="K499" s="822" t="s">
        <v>1695</v>
      </c>
      <c r="L499" s="825">
        <v>246.39</v>
      </c>
      <c r="M499" s="825">
        <v>1724.7299999999998</v>
      </c>
      <c r="N499" s="822">
        <v>7</v>
      </c>
      <c r="O499" s="826">
        <v>3</v>
      </c>
      <c r="P499" s="825">
        <v>492.78</v>
      </c>
      <c r="Q499" s="827">
        <v>0.28571428571428575</v>
      </c>
      <c r="R499" s="822">
        <v>2</v>
      </c>
      <c r="S499" s="827">
        <v>0.2857142857142857</v>
      </c>
      <c r="T499" s="826">
        <v>1</v>
      </c>
      <c r="U499" s="828">
        <v>0.33333333333333331</v>
      </c>
    </row>
    <row r="500" spans="1:21" ht="14.45" customHeight="1" x14ac:dyDescent="0.2">
      <c r="A500" s="821">
        <v>18</v>
      </c>
      <c r="B500" s="822" t="s">
        <v>1515</v>
      </c>
      <c r="C500" s="822" t="s">
        <v>1520</v>
      </c>
      <c r="D500" s="823" t="s">
        <v>2638</v>
      </c>
      <c r="E500" s="824" t="s">
        <v>1545</v>
      </c>
      <c r="F500" s="822" t="s">
        <v>1516</v>
      </c>
      <c r="G500" s="822" t="s">
        <v>1564</v>
      </c>
      <c r="H500" s="822" t="s">
        <v>625</v>
      </c>
      <c r="I500" s="822" t="s">
        <v>1350</v>
      </c>
      <c r="J500" s="822" t="s">
        <v>1351</v>
      </c>
      <c r="K500" s="822" t="s">
        <v>1352</v>
      </c>
      <c r="L500" s="825">
        <v>122.96</v>
      </c>
      <c r="M500" s="825">
        <v>122.96</v>
      </c>
      <c r="N500" s="822">
        <v>1</v>
      </c>
      <c r="O500" s="826">
        <v>1</v>
      </c>
      <c r="P500" s="825">
        <v>122.96</v>
      </c>
      <c r="Q500" s="827">
        <v>1</v>
      </c>
      <c r="R500" s="822">
        <v>1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18</v>
      </c>
      <c r="B501" s="822" t="s">
        <v>1515</v>
      </c>
      <c r="C501" s="822" t="s">
        <v>1520</v>
      </c>
      <c r="D501" s="823" t="s">
        <v>2638</v>
      </c>
      <c r="E501" s="824" t="s">
        <v>1545</v>
      </c>
      <c r="F501" s="822" t="s">
        <v>1516</v>
      </c>
      <c r="G501" s="822" t="s">
        <v>1564</v>
      </c>
      <c r="H501" s="822" t="s">
        <v>625</v>
      </c>
      <c r="I501" s="822" t="s">
        <v>1729</v>
      </c>
      <c r="J501" s="822" t="s">
        <v>1351</v>
      </c>
      <c r="K501" s="822" t="s">
        <v>1710</v>
      </c>
      <c r="L501" s="825">
        <v>245.9</v>
      </c>
      <c r="M501" s="825">
        <v>245.9</v>
      </c>
      <c r="N501" s="822">
        <v>1</v>
      </c>
      <c r="O501" s="826">
        <v>1</v>
      </c>
      <c r="P501" s="825">
        <v>245.9</v>
      </c>
      <c r="Q501" s="827">
        <v>1</v>
      </c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18</v>
      </c>
      <c r="B502" s="822" t="s">
        <v>1515</v>
      </c>
      <c r="C502" s="822" t="s">
        <v>1520</v>
      </c>
      <c r="D502" s="823" t="s">
        <v>2638</v>
      </c>
      <c r="E502" s="824" t="s">
        <v>1545</v>
      </c>
      <c r="F502" s="822" t="s">
        <v>1516</v>
      </c>
      <c r="G502" s="822" t="s">
        <v>1564</v>
      </c>
      <c r="H502" s="822" t="s">
        <v>329</v>
      </c>
      <c r="I502" s="822" t="s">
        <v>1731</v>
      </c>
      <c r="J502" s="822" t="s">
        <v>1712</v>
      </c>
      <c r="K502" s="822" t="s">
        <v>627</v>
      </c>
      <c r="L502" s="825">
        <v>65.989999999999995</v>
      </c>
      <c r="M502" s="825">
        <v>791.87999999999988</v>
      </c>
      <c r="N502" s="822">
        <v>12</v>
      </c>
      <c r="O502" s="826">
        <v>2.5</v>
      </c>
      <c r="P502" s="825">
        <v>197.96999999999997</v>
      </c>
      <c r="Q502" s="827">
        <v>0.25</v>
      </c>
      <c r="R502" s="822">
        <v>3</v>
      </c>
      <c r="S502" s="827">
        <v>0.25</v>
      </c>
      <c r="T502" s="826">
        <v>0.5</v>
      </c>
      <c r="U502" s="828">
        <v>0.2</v>
      </c>
    </row>
    <row r="503" spans="1:21" ht="14.45" customHeight="1" x14ac:dyDescent="0.2">
      <c r="A503" s="821">
        <v>18</v>
      </c>
      <c r="B503" s="822" t="s">
        <v>1515</v>
      </c>
      <c r="C503" s="822" t="s">
        <v>1520</v>
      </c>
      <c r="D503" s="823" t="s">
        <v>2638</v>
      </c>
      <c r="E503" s="824" t="s">
        <v>1545</v>
      </c>
      <c r="F503" s="822" t="s">
        <v>1516</v>
      </c>
      <c r="G503" s="822" t="s">
        <v>1734</v>
      </c>
      <c r="H503" s="822" t="s">
        <v>329</v>
      </c>
      <c r="I503" s="822" t="s">
        <v>1737</v>
      </c>
      <c r="J503" s="822" t="s">
        <v>1738</v>
      </c>
      <c r="K503" s="822" t="s">
        <v>663</v>
      </c>
      <c r="L503" s="825">
        <v>132</v>
      </c>
      <c r="M503" s="825">
        <v>792</v>
      </c>
      <c r="N503" s="822">
        <v>6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18</v>
      </c>
      <c r="B504" s="822" t="s">
        <v>1515</v>
      </c>
      <c r="C504" s="822" t="s">
        <v>1520</v>
      </c>
      <c r="D504" s="823" t="s">
        <v>2638</v>
      </c>
      <c r="E504" s="824" t="s">
        <v>1545</v>
      </c>
      <c r="F504" s="822" t="s">
        <v>1516</v>
      </c>
      <c r="G504" s="822" t="s">
        <v>1741</v>
      </c>
      <c r="H504" s="822" t="s">
        <v>625</v>
      </c>
      <c r="I504" s="822" t="s">
        <v>1742</v>
      </c>
      <c r="J504" s="822" t="s">
        <v>1743</v>
      </c>
      <c r="K504" s="822" t="s">
        <v>1744</v>
      </c>
      <c r="L504" s="825">
        <v>65.989999999999995</v>
      </c>
      <c r="M504" s="825">
        <v>923.8599999999999</v>
      </c>
      <c r="N504" s="822">
        <v>14</v>
      </c>
      <c r="O504" s="826">
        <v>3.5</v>
      </c>
      <c r="P504" s="825">
        <v>725.89</v>
      </c>
      <c r="Q504" s="827">
        <v>0.78571428571428581</v>
      </c>
      <c r="R504" s="822">
        <v>11</v>
      </c>
      <c r="S504" s="827">
        <v>0.7857142857142857</v>
      </c>
      <c r="T504" s="826">
        <v>1.5</v>
      </c>
      <c r="U504" s="828">
        <v>0.42857142857142855</v>
      </c>
    </row>
    <row r="505" spans="1:21" ht="14.45" customHeight="1" x14ac:dyDescent="0.2">
      <c r="A505" s="821">
        <v>18</v>
      </c>
      <c r="B505" s="822" t="s">
        <v>1515</v>
      </c>
      <c r="C505" s="822" t="s">
        <v>1520</v>
      </c>
      <c r="D505" s="823" t="s">
        <v>2638</v>
      </c>
      <c r="E505" s="824" t="s">
        <v>1545</v>
      </c>
      <c r="F505" s="822" t="s">
        <v>1516</v>
      </c>
      <c r="G505" s="822" t="s">
        <v>1741</v>
      </c>
      <c r="H505" s="822" t="s">
        <v>625</v>
      </c>
      <c r="I505" s="822" t="s">
        <v>1745</v>
      </c>
      <c r="J505" s="822" t="s">
        <v>1743</v>
      </c>
      <c r="K505" s="822" t="s">
        <v>1584</v>
      </c>
      <c r="L505" s="825">
        <v>132</v>
      </c>
      <c r="M505" s="825">
        <v>2112</v>
      </c>
      <c r="N505" s="822">
        <v>16</v>
      </c>
      <c r="O505" s="826">
        <v>3.5</v>
      </c>
      <c r="P505" s="825">
        <v>396</v>
      </c>
      <c r="Q505" s="827">
        <v>0.1875</v>
      </c>
      <c r="R505" s="822">
        <v>3</v>
      </c>
      <c r="S505" s="827">
        <v>0.1875</v>
      </c>
      <c r="T505" s="826">
        <v>0.5</v>
      </c>
      <c r="U505" s="828">
        <v>0.14285714285714285</v>
      </c>
    </row>
    <row r="506" spans="1:21" ht="14.45" customHeight="1" x14ac:dyDescent="0.2">
      <c r="A506" s="821">
        <v>18</v>
      </c>
      <c r="B506" s="822" t="s">
        <v>1515</v>
      </c>
      <c r="C506" s="822" t="s">
        <v>1520</v>
      </c>
      <c r="D506" s="823" t="s">
        <v>2638</v>
      </c>
      <c r="E506" s="824" t="s">
        <v>1545</v>
      </c>
      <c r="F506" s="822" t="s">
        <v>1516</v>
      </c>
      <c r="G506" s="822" t="s">
        <v>1746</v>
      </c>
      <c r="H506" s="822" t="s">
        <v>625</v>
      </c>
      <c r="I506" s="822" t="s">
        <v>1387</v>
      </c>
      <c r="J506" s="822" t="s">
        <v>1388</v>
      </c>
      <c r="K506" s="822" t="s">
        <v>1389</v>
      </c>
      <c r="L506" s="825">
        <v>339.47</v>
      </c>
      <c r="M506" s="825">
        <v>1018.4100000000001</v>
      </c>
      <c r="N506" s="822">
        <v>3</v>
      </c>
      <c r="O506" s="826">
        <v>1.5</v>
      </c>
      <c r="P506" s="825">
        <v>678.94</v>
      </c>
      <c r="Q506" s="827">
        <v>0.66666666666666663</v>
      </c>
      <c r="R506" s="822">
        <v>2</v>
      </c>
      <c r="S506" s="827">
        <v>0.66666666666666663</v>
      </c>
      <c r="T506" s="826">
        <v>0.5</v>
      </c>
      <c r="U506" s="828">
        <v>0.33333333333333331</v>
      </c>
    </row>
    <row r="507" spans="1:21" ht="14.45" customHeight="1" x14ac:dyDescent="0.2">
      <c r="A507" s="821">
        <v>18</v>
      </c>
      <c r="B507" s="822" t="s">
        <v>1515</v>
      </c>
      <c r="C507" s="822" t="s">
        <v>1520</v>
      </c>
      <c r="D507" s="823" t="s">
        <v>2638</v>
      </c>
      <c r="E507" s="824" t="s">
        <v>1545</v>
      </c>
      <c r="F507" s="822" t="s">
        <v>1516</v>
      </c>
      <c r="G507" s="822" t="s">
        <v>669</v>
      </c>
      <c r="H507" s="822" t="s">
        <v>329</v>
      </c>
      <c r="I507" s="822" t="s">
        <v>1747</v>
      </c>
      <c r="J507" s="822" t="s">
        <v>1748</v>
      </c>
      <c r="K507" s="822" t="s">
        <v>1749</v>
      </c>
      <c r="L507" s="825">
        <v>51.51</v>
      </c>
      <c r="M507" s="825">
        <v>1802.85</v>
      </c>
      <c r="N507" s="822">
        <v>35</v>
      </c>
      <c r="O507" s="826">
        <v>6</v>
      </c>
      <c r="P507" s="825">
        <v>154.53</v>
      </c>
      <c r="Q507" s="827">
        <v>8.5714285714285715E-2</v>
      </c>
      <c r="R507" s="822">
        <v>3</v>
      </c>
      <c r="S507" s="827">
        <v>8.5714285714285715E-2</v>
      </c>
      <c r="T507" s="826">
        <v>1</v>
      </c>
      <c r="U507" s="828">
        <v>0.16666666666666666</v>
      </c>
    </row>
    <row r="508" spans="1:21" ht="14.45" customHeight="1" x14ac:dyDescent="0.2">
      <c r="A508" s="821">
        <v>18</v>
      </c>
      <c r="B508" s="822" t="s">
        <v>1515</v>
      </c>
      <c r="C508" s="822" t="s">
        <v>1520</v>
      </c>
      <c r="D508" s="823" t="s">
        <v>2638</v>
      </c>
      <c r="E508" s="824" t="s">
        <v>1545</v>
      </c>
      <c r="F508" s="822" t="s">
        <v>1516</v>
      </c>
      <c r="G508" s="822" t="s">
        <v>2188</v>
      </c>
      <c r="H508" s="822" t="s">
        <v>329</v>
      </c>
      <c r="I508" s="822" t="s">
        <v>2189</v>
      </c>
      <c r="J508" s="822" t="s">
        <v>2190</v>
      </c>
      <c r="K508" s="822" t="s">
        <v>2191</v>
      </c>
      <c r="L508" s="825">
        <v>0</v>
      </c>
      <c r="M508" s="825">
        <v>0</v>
      </c>
      <c r="N508" s="822">
        <v>2</v>
      </c>
      <c r="O508" s="826">
        <v>1</v>
      </c>
      <c r="P508" s="825">
        <v>0</v>
      </c>
      <c r="Q508" s="827"/>
      <c r="R508" s="822">
        <v>2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18</v>
      </c>
      <c r="B509" s="822" t="s">
        <v>1515</v>
      </c>
      <c r="C509" s="822" t="s">
        <v>1520</v>
      </c>
      <c r="D509" s="823" t="s">
        <v>2638</v>
      </c>
      <c r="E509" s="824" t="s">
        <v>1545</v>
      </c>
      <c r="F509" s="822" t="s">
        <v>1516</v>
      </c>
      <c r="G509" s="822" t="s">
        <v>2192</v>
      </c>
      <c r="H509" s="822" t="s">
        <v>329</v>
      </c>
      <c r="I509" s="822" t="s">
        <v>2193</v>
      </c>
      <c r="J509" s="822" t="s">
        <v>725</v>
      </c>
      <c r="K509" s="822" t="s">
        <v>2194</v>
      </c>
      <c r="L509" s="825">
        <v>79.64</v>
      </c>
      <c r="M509" s="825">
        <v>79.64</v>
      </c>
      <c r="N509" s="822">
        <v>1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18</v>
      </c>
      <c r="B510" s="822" t="s">
        <v>1515</v>
      </c>
      <c r="C510" s="822" t="s">
        <v>1520</v>
      </c>
      <c r="D510" s="823" t="s">
        <v>2638</v>
      </c>
      <c r="E510" s="824" t="s">
        <v>1545</v>
      </c>
      <c r="F510" s="822" t="s">
        <v>1516</v>
      </c>
      <c r="G510" s="822" t="s">
        <v>1750</v>
      </c>
      <c r="H510" s="822" t="s">
        <v>329</v>
      </c>
      <c r="I510" s="822" t="s">
        <v>1751</v>
      </c>
      <c r="J510" s="822" t="s">
        <v>870</v>
      </c>
      <c r="K510" s="822" t="s">
        <v>1752</v>
      </c>
      <c r="L510" s="825">
        <v>0</v>
      </c>
      <c r="M510" s="825">
        <v>0</v>
      </c>
      <c r="N510" s="822">
        <v>3</v>
      </c>
      <c r="O510" s="826">
        <v>1.5</v>
      </c>
      <c r="P510" s="825"/>
      <c r="Q510" s="827"/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18</v>
      </c>
      <c r="B511" s="822" t="s">
        <v>1515</v>
      </c>
      <c r="C511" s="822" t="s">
        <v>1520</v>
      </c>
      <c r="D511" s="823" t="s">
        <v>2638</v>
      </c>
      <c r="E511" s="824" t="s">
        <v>1545</v>
      </c>
      <c r="F511" s="822" t="s">
        <v>1516</v>
      </c>
      <c r="G511" s="822" t="s">
        <v>1753</v>
      </c>
      <c r="H511" s="822" t="s">
        <v>329</v>
      </c>
      <c r="I511" s="822" t="s">
        <v>1754</v>
      </c>
      <c r="J511" s="822" t="s">
        <v>1755</v>
      </c>
      <c r="K511" s="822" t="s">
        <v>1744</v>
      </c>
      <c r="L511" s="825">
        <v>31.44</v>
      </c>
      <c r="M511" s="825">
        <v>251.52</v>
      </c>
      <c r="N511" s="822">
        <v>8</v>
      </c>
      <c r="O511" s="826">
        <v>2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18</v>
      </c>
      <c r="B512" s="822" t="s">
        <v>1515</v>
      </c>
      <c r="C512" s="822" t="s">
        <v>1520</v>
      </c>
      <c r="D512" s="823" t="s">
        <v>2638</v>
      </c>
      <c r="E512" s="824" t="s">
        <v>1545</v>
      </c>
      <c r="F512" s="822" t="s">
        <v>1516</v>
      </c>
      <c r="G512" s="822" t="s">
        <v>1753</v>
      </c>
      <c r="H512" s="822" t="s">
        <v>329</v>
      </c>
      <c r="I512" s="822" t="s">
        <v>1756</v>
      </c>
      <c r="J512" s="822" t="s">
        <v>1755</v>
      </c>
      <c r="K512" s="822" t="s">
        <v>743</v>
      </c>
      <c r="L512" s="825">
        <v>13.77</v>
      </c>
      <c r="M512" s="825">
        <v>289.16999999999996</v>
      </c>
      <c r="N512" s="822">
        <v>21</v>
      </c>
      <c r="O512" s="826">
        <v>5</v>
      </c>
      <c r="P512" s="825">
        <v>110.16</v>
      </c>
      <c r="Q512" s="827">
        <v>0.38095238095238099</v>
      </c>
      <c r="R512" s="822">
        <v>8</v>
      </c>
      <c r="S512" s="827">
        <v>0.38095238095238093</v>
      </c>
      <c r="T512" s="826">
        <v>2.5</v>
      </c>
      <c r="U512" s="828">
        <v>0.5</v>
      </c>
    </row>
    <row r="513" spans="1:21" ht="14.45" customHeight="1" x14ac:dyDescent="0.2">
      <c r="A513" s="821">
        <v>18</v>
      </c>
      <c r="B513" s="822" t="s">
        <v>1515</v>
      </c>
      <c r="C513" s="822" t="s">
        <v>1520</v>
      </c>
      <c r="D513" s="823" t="s">
        <v>2638</v>
      </c>
      <c r="E513" s="824" t="s">
        <v>1545</v>
      </c>
      <c r="F513" s="822" t="s">
        <v>1516</v>
      </c>
      <c r="G513" s="822" t="s">
        <v>2195</v>
      </c>
      <c r="H513" s="822" t="s">
        <v>329</v>
      </c>
      <c r="I513" s="822" t="s">
        <v>2196</v>
      </c>
      <c r="J513" s="822" t="s">
        <v>2197</v>
      </c>
      <c r="K513" s="822" t="s">
        <v>2198</v>
      </c>
      <c r="L513" s="825">
        <v>159.71</v>
      </c>
      <c r="M513" s="825">
        <v>479.13</v>
      </c>
      <c r="N513" s="822">
        <v>3</v>
      </c>
      <c r="O513" s="826">
        <v>1</v>
      </c>
      <c r="P513" s="825">
        <v>479.13</v>
      </c>
      <c r="Q513" s="827">
        <v>1</v>
      </c>
      <c r="R513" s="822">
        <v>3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18</v>
      </c>
      <c r="B514" s="822" t="s">
        <v>1515</v>
      </c>
      <c r="C514" s="822" t="s">
        <v>1520</v>
      </c>
      <c r="D514" s="823" t="s">
        <v>2638</v>
      </c>
      <c r="E514" s="824" t="s">
        <v>1545</v>
      </c>
      <c r="F514" s="822" t="s">
        <v>1516</v>
      </c>
      <c r="G514" s="822" t="s">
        <v>2195</v>
      </c>
      <c r="H514" s="822" t="s">
        <v>329</v>
      </c>
      <c r="I514" s="822" t="s">
        <v>2199</v>
      </c>
      <c r="J514" s="822" t="s">
        <v>2197</v>
      </c>
      <c r="K514" s="822" t="s">
        <v>2200</v>
      </c>
      <c r="L514" s="825">
        <v>0</v>
      </c>
      <c r="M514" s="825">
        <v>0</v>
      </c>
      <c r="N514" s="822">
        <v>1</v>
      </c>
      <c r="O514" s="826">
        <v>1</v>
      </c>
      <c r="P514" s="825"/>
      <c r="Q514" s="827"/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18</v>
      </c>
      <c r="B515" s="822" t="s">
        <v>1515</v>
      </c>
      <c r="C515" s="822" t="s">
        <v>1520</v>
      </c>
      <c r="D515" s="823" t="s">
        <v>2638</v>
      </c>
      <c r="E515" s="824" t="s">
        <v>1545</v>
      </c>
      <c r="F515" s="822" t="s">
        <v>1516</v>
      </c>
      <c r="G515" s="822" t="s">
        <v>2201</v>
      </c>
      <c r="H515" s="822" t="s">
        <v>329</v>
      </c>
      <c r="I515" s="822" t="s">
        <v>2202</v>
      </c>
      <c r="J515" s="822" t="s">
        <v>2203</v>
      </c>
      <c r="K515" s="822" t="s">
        <v>2204</v>
      </c>
      <c r="L515" s="825">
        <v>132.97999999999999</v>
      </c>
      <c r="M515" s="825">
        <v>265.95999999999998</v>
      </c>
      <c r="N515" s="822">
        <v>2</v>
      </c>
      <c r="O515" s="826">
        <v>1</v>
      </c>
      <c r="P515" s="825">
        <v>265.95999999999998</v>
      </c>
      <c r="Q515" s="827">
        <v>1</v>
      </c>
      <c r="R515" s="822">
        <v>2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18</v>
      </c>
      <c r="B516" s="822" t="s">
        <v>1515</v>
      </c>
      <c r="C516" s="822" t="s">
        <v>1520</v>
      </c>
      <c r="D516" s="823" t="s">
        <v>2638</v>
      </c>
      <c r="E516" s="824" t="s">
        <v>1545</v>
      </c>
      <c r="F516" s="822" t="s">
        <v>1516</v>
      </c>
      <c r="G516" s="822" t="s">
        <v>1767</v>
      </c>
      <c r="H516" s="822" t="s">
        <v>329</v>
      </c>
      <c r="I516" s="822" t="s">
        <v>1768</v>
      </c>
      <c r="J516" s="822" t="s">
        <v>1769</v>
      </c>
      <c r="K516" s="822" t="s">
        <v>1770</v>
      </c>
      <c r="L516" s="825">
        <v>53.54</v>
      </c>
      <c r="M516" s="825">
        <v>428.32</v>
      </c>
      <c r="N516" s="822">
        <v>8</v>
      </c>
      <c r="O516" s="826">
        <v>1</v>
      </c>
      <c r="P516" s="825">
        <v>107.08</v>
      </c>
      <c r="Q516" s="827">
        <v>0.25</v>
      </c>
      <c r="R516" s="822">
        <v>2</v>
      </c>
      <c r="S516" s="827">
        <v>0.25</v>
      </c>
      <c r="T516" s="826">
        <v>0.5</v>
      </c>
      <c r="U516" s="828">
        <v>0.5</v>
      </c>
    </row>
    <row r="517" spans="1:21" ht="14.45" customHeight="1" x14ac:dyDescent="0.2">
      <c r="A517" s="821">
        <v>18</v>
      </c>
      <c r="B517" s="822" t="s">
        <v>1515</v>
      </c>
      <c r="C517" s="822" t="s">
        <v>1520</v>
      </c>
      <c r="D517" s="823" t="s">
        <v>2638</v>
      </c>
      <c r="E517" s="824" t="s">
        <v>1545</v>
      </c>
      <c r="F517" s="822" t="s">
        <v>1516</v>
      </c>
      <c r="G517" s="822" t="s">
        <v>1767</v>
      </c>
      <c r="H517" s="822" t="s">
        <v>329</v>
      </c>
      <c r="I517" s="822" t="s">
        <v>2205</v>
      </c>
      <c r="J517" s="822" t="s">
        <v>2206</v>
      </c>
      <c r="K517" s="822" t="s">
        <v>1699</v>
      </c>
      <c r="L517" s="825">
        <v>26.78</v>
      </c>
      <c r="M517" s="825">
        <v>160.68</v>
      </c>
      <c r="N517" s="822">
        <v>6</v>
      </c>
      <c r="O517" s="826">
        <v>0.5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18</v>
      </c>
      <c r="B518" s="822" t="s">
        <v>1515</v>
      </c>
      <c r="C518" s="822" t="s">
        <v>1520</v>
      </c>
      <c r="D518" s="823" t="s">
        <v>2638</v>
      </c>
      <c r="E518" s="824" t="s">
        <v>1545</v>
      </c>
      <c r="F518" s="822" t="s">
        <v>1516</v>
      </c>
      <c r="G518" s="822" t="s">
        <v>1771</v>
      </c>
      <c r="H518" s="822" t="s">
        <v>329</v>
      </c>
      <c r="I518" s="822" t="s">
        <v>1772</v>
      </c>
      <c r="J518" s="822" t="s">
        <v>1773</v>
      </c>
      <c r="K518" s="822" t="s">
        <v>1774</v>
      </c>
      <c r="L518" s="825">
        <v>24.37</v>
      </c>
      <c r="M518" s="825">
        <v>2607.5899999999997</v>
      </c>
      <c r="N518" s="822">
        <v>107</v>
      </c>
      <c r="O518" s="826">
        <v>31</v>
      </c>
      <c r="P518" s="825">
        <v>828.58</v>
      </c>
      <c r="Q518" s="827">
        <v>0.31775700934579443</v>
      </c>
      <c r="R518" s="822">
        <v>34</v>
      </c>
      <c r="S518" s="827">
        <v>0.31775700934579437</v>
      </c>
      <c r="T518" s="826">
        <v>13.5</v>
      </c>
      <c r="U518" s="828">
        <v>0.43548387096774194</v>
      </c>
    </row>
    <row r="519" spans="1:21" ht="14.45" customHeight="1" x14ac:dyDescent="0.2">
      <c r="A519" s="821">
        <v>18</v>
      </c>
      <c r="B519" s="822" t="s">
        <v>1515</v>
      </c>
      <c r="C519" s="822" t="s">
        <v>1520</v>
      </c>
      <c r="D519" s="823" t="s">
        <v>2638</v>
      </c>
      <c r="E519" s="824" t="s">
        <v>1545</v>
      </c>
      <c r="F519" s="822" t="s">
        <v>1516</v>
      </c>
      <c r="G519" s="822" t="s">
        <v>1771</v>
      </c>
      <c r="H519" s="822" t="s">
        <v>329</v>
      </c>
      <c r="I519" s="822" t="s">
        <v>2078</v>
      </c>
      <c r="J519" s="822" t="s">
        <v>1773</v>
      </c>
      <c r="K519" s="822" t="s">
        <v>2079</v>
      </c>
      <c r="L519" s="825">
        <v>16.079999999999998</v>
      </c>
      <c r="M519" s="825">
        <v>176.87999999999997</v>
      </c>
      <c r="N519" s="822">
        <v>11</v>
      </c>
      <c r="O519" s="826">
        <v>3.5</v>
      </c>
      <c r="P519" s="825">
        <v>32.159999999999997</v>
      </c>
      <c r="Q519" s="827">
        <v>0.18181818181818182</v>
      </c>
      <c r="R519" s="822">
        <v>2</v>
      </c>
      <c r="S519" s="827">
        <v>0.18181818181818182</v>
      </c>
      <c r="T519" s="826">
        <v>1</v>
      </c>
      <c r="U519" s="828">
        <v>0.2857142857142857</v>
      </c>
    </row>
    <row r="520" spans="1:21" ht="14.45" customHeight="1" x14ac:dyDescent="0.2">
      <c r="A520" s="821">
        <v>18</v>
      </c>
      <c r="B520" s="822" t="s">
        <v>1515</v>
      </c>
      <c r="C520" s="822" t="s">
        <v>1520</v>
      </c>
      <c r="D520" s="823" t="s">
        <v>2638</v>
      </c>
      <c r="E520" s="824" t="s">
        <v>1545</v>
      </c>
      <c r="F520" s="822" t="s">
        <v>1516</v>
      </c>
      <c r="G520" s="822" t="s">
        <v>1777</v>
      </c>
      <c r="H520" s="822" t="s">
        <v>329</v>
      </c>
      <c r="I520" s="822" t="s">
        <v>1778</v>
      </c>
      <c r="J520" s="822" t="s">
        <v>1779</v>
      </c>
      <c r="K520" s="822" t="s">
        <v>1780</v>
      </c>
      <c r="L520" s="825">
        <v>205.97</v>
      </c>
      <c r="M520" s="825">
        <v>3089.5499999999997</v>
      </c>
      <c r="N520" s="822">
        <v>15</v>
      </c>
      <c r="O520" s="826">
        <v>2</v>
      </c>
      <c r="P520" s="825">
        <v>617.91</v>
      </c>
      <c r="Q520" s="827">
        <v>0.2</v>
      </c>
      <c r="R520" s="822">
        <v>3</v>
      </c>
      <c r="S520" s="827">
        <v>0.2</v>
      </c>
      <c r="T520" s="826">
        <v>1</v>
      </c>
      <c r="U520" s="828">
        <v>0.5</v>
      </c>
    </row>
    <row r="521" spans="1:21" ht="14.45" customHeight="1" x14ac:dyDescent="0.2">
      <c r="A521" s="821">
        <v>18</v>
      </c>
      <c r="B521" s="822" t="s">
        <v>1515</v>
      </c>
      <c r="C521" s="822" t="s">
        <v>1520</v>
      </c>
      <c r="D521" s="823" t="s">
        <v>2638</v>
      </c>
      <c r="E521" s="824" t="s">
        <v>1545</v>
      </c>
      <c r="F521" s="822" t="s">
        <v>1516</v>
      </c>
      <c r="G521" s="822" t="s">
        <v>1777</v>
      </c>
      <c r="H521" s="822" t="s">
        <v>329</v>
      </c>
      <c r="I521" s="822" t="s">
        <v>1784</v>
      </c>
      <c r="J521" s="822" t="s">
        <v>711</v>
      </c>
      <c r="K521" s="822" t="s">
        <v>712</v>
      </c>
      <c r="L521" s="825">
        <v>343.29</v>
      </c>
      <c r="M521" s="825">
        <v>3089.6100000000006</v>
      </c>
      <c r="N521" s="822">
        <v>9</v>
      </c>
      <c r="O521" s="826">
        <v>1.5</v>
      </c>
      <c r="P521" s="825">
        <v>2059.7400000000002</v>
      </c>
      <c r="Q521" s="827">
        <v>0.66666666666666663</v>
      </c>
      <c r="R521" s="822">
        <v>6</v>
      </c>
      <c r="S521" s="827">
        <v>0.66666666666666663</v>
      </c>
      <c r="T521" s="826">
        <v>1</v>
      </c>
      <c r="U521" s="828">
        <v>0.66666666666666663</v>
      </c>
    </row>
    <row r="522" spans="1:21" ht="14.45" customHeight="1" x14ac:dyDescent="0.2">
      <c r="A522" s="821">
        <v>18</v>
      </c>
      <c r="B522" s="822" t="s">
        <v>1515</v>
      </c>
      <c r="C522" s="822" t="s">
        <v>1520</v>
      </c>
      <c r="D522" s="823" t="s">
        <v>2638</v>
      </c>
      <c r="E522" s="824" t="s">
        <v>1545</v>
      </c>
      <c r="F522" s="822" t="s">
        <v>1516</v>
      </c>
      <c r="G522" s="822" t="s">
        <v>1785</v>
      </c>
      <c r="H522" s="822" t="s">
        <v>329</v>
      </c>
      <c r="I522" s="822" t="s">
        <v>1789</v>
      </c>
      <c r="J522" s="822" t="s">
        <v>774</v>
      </c>
      <c r="K522" s="822" t="s">
        <v>1393</v>
      </c>
      <c r="L522" s="825">
        <v>22.5</v>
      </c>
      <c r="M522" s="825">
        <v>810</v>
      </c>
      <c r="N522" s="822">
        <v>36</v>
      </c>
      <c r="O522" s="826">
        <v>9</v>
      </c>
      <c r="P522" s="825">
        <v>360</v>
      </c>
      <c r="Q522" s="827">
        <v>0.44444444444444442</v>
      </c>
      <c r="R522" s="822">
        <v>16</v>
      </c>
      <c r="S522" s="827">
        <v>0.44444444444444442</v>
      </c>
      <c r="T522" s="826">
        <v>4.5</v>
      </c>
      <c r="U522" s="828">
        <v>0.5</v>
      </c>
    </row>
    <row r="523" spans="1:21" ht="14.45" customHeight="1" x14ac:dyDescent="0.2">
      <c r="A523" s="821">
        <v>18</v>
      </c>
      <c r="B523" s="822" t="s">
        <v>1515</v>
      </c>
      <c r="C523" s="822" t="s">
        <v>1520</v>
      </c>
      <c r="D523" s="823" t="s">
        <v>2638</v>
      </c>
      <c r="E523" s="824" t="s">
        <v>1545</v>
      </c>
      <c r="F523" s="822" t="s">
        <v>1516</v>
      </c>
      <c r="G523" s="822" t="s">
        <v>1785</v>
      </c>
      <c r="H523" s="822" t="s">
        <v>329</v>
      </c>
      <c r="I523" s="822" t="s">
        <v>1793</v>
      </c>
      <c r="J523" s="822" t="s">
        <v>774</v>
      </c>
      <c r="K523" s="822" t="s">
        <v>1794</v>
      </c>
      <c r="L523" s="825">
        <v>213.07</v>
      </c>
      <c r="M523" s="825">
        <v>639.21</v>
      </c>
      <c r="N523" s="822">
        <v>3</v>
      </c>
      <c r="O523" s="826">
        <v>2</v>
      </c>
      <c r="P523" s="825">
        <v>213.07</v>
      </c>
      <c r="Q523" s="827">
        <v>0.33333333333333331</v>
      </c>
      <c r="R523" s="822">
        <v>1</v>
      </c>
      <c r="S523" s="827">
        <v>0.33333333333333331</v>
      </c>
      <c r="T523" s="826">
        <v>0.5</v>
      </c>
      <c r="U523" s="828">
        <v>0.25</v>
      </c>
    </row>
    <row r="524" spans="1:21" ht="14.45" customHeight="1" x14ac:dyDescent="0.2">
      <c r="A524" s="821">
        <v>18</v>
      </c>
      <c r="B524" s="822" t="s">
        <v>1515</v>
      </c>
      <c r="C524" s="822" t="s">
        <v>1520</v>
      </c>
      <c r="D524" s="823" t="s">
        <v>2638</v>
      </c>
      <c r="E524" s="824" t="s">
        <v>1545</v>
      </c>
      <c r="F524" s="822" t="s">
        <v>1516</v>
      </c>
      <c r="G524" s="822" t="s">
        <v>1785</v>
      </c>
      <c r="H524" s="822" t="s">
        <v>329</v>
      </c>
      <c r="I524" s="822" t="s">
        <v>2080</v>
      </c>
      <c r="J524" s="822" t="s">
        <v>774</v>
      </c>
      <c r="K524" s="822" t="s">
        <v>1788</v>
      </c>
      <c r="L524" s="825">
        <v>319.62</v>
      </c>
      <c r="M524" s="825">
        <v>1278.48</v>
      </c>
      <c r="N524" s="822">
        <v>4</v>
      </c>
      <c r="O524" s="826">
        <v>2.5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18</v>
      </c>
      <c r="B525" s="822" t="s">
        <v>1515</v>
      </c>
      <c r="C525" s="822" t="s">
        <v>1520</v>
      </c>
      <c r="D525" s="823" t="s">
        <v>2638</v>
      </c>
      <c r="E525" s="824" t="s">
        <v>1545</v>
      </c>
      <c r="F525" s="822" t="s">
        <v>1516</v>
      </c>
      <c r="G525" s="822" t="s">
        <v>1785</v>
      </c>
      <c r="H525" s="822" t="s">
        <v>329</v>
      </c>
      <c r="I525" s="822" t="s">
        <v>1796</v>
      </c>
      <c r="J525" s="822" t="s">
        <v>774</v>
      </c>
      <c r="K525" s="822" t="s">
        <v>927</v>
      </c>
      <c r="L525" s="825">
        <v>106.54</v>
      </c>
      <c r="M525" s="825">
        <v>213.08</v>
      </c>
      <c r="N525" s="822">
        <v>2</v>
      </c>
      <c r="O525" s="826">
        <v>1</v>
      </c>
      <c r="P525" s="825">
        <v>213.08</v>
      </c>
      <c r="Q525" s="827">
        <v>1</v>
      </c>
      <c r="R525" s="822">
        <v>2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18</v>
      </c>
      <c r="B526" s="822" t="s">
        <v>1515</v>
      </c>
      <c r="C526" s="822" t="s">
        <v>1520</v>
      </c>
      <c r="D526" s="823" t="s">
        <v>2638</v>
      </c>
      <c r="E526" s="824" t="s">
        <v>1545</v>
      </c>
      <c r="F526" s="822" t="s">
        <v>1516</v>
      </c>
      <c r="G526" s="822" t="s">
        <v>1785</v>
      </c>
      <c r="H526" s="822" t="s">
        <v>329</v>
      </c>
      <c r="I526" s="822" t="s">
        <v>1797</v>
      </c>
      <c r="J526" s="822" t="s">
        <v>774</v>
      </c>
      <c r="K526" s="822" t="s">
        <v>1393</v>
      </c>
      <c r="L526" s="825">
        <v>22.5</v>
      </c>
      <c r="M526" s="825">
        <v>585</v>
      </c>
      <c r="N526" s="822">
        <v>26</v>
      </c>
      <c r="O526" s="826">
        <v>4</v>
      </c>
      <c r="P526" s="825">
        <v>495</v>
      </c>
      <c r="Q526" s="827">
        <v>0.84615384615384615</v>
      </c>
      <c r="R526" s="822">
        <v>22</v>
      </c>
      <c r="S526" s="827">
        <v>0.84615384615384615</v>
      </c>
      <c r="T526" s="826">
        <v>2.5</v>
      </c>
      <c r="U526" s="828">
        <v>0.625</v>
      </c>
    </row>
    <row r="527" spans="1:21" ht="14.45" customHeight="1" x14ac:dyDescent="0.2">
      <c r="A527" s="821">
        <v>18</v>
      </c>
      <c r="B527" s="822" t="s">
        <v>1515</v>
      </c>
      <c r="C527" s="822" t="s">
        <v>1520</v>
      </c>
      <c r="D527" s="823" t="s">
        <v>2638</v>
      </c>
      <c r="E527" s="824" t="s">
        <v>1545</v>
      </c>
      <c r="F527" s="822" t="s">
        <v>1516</v>
      </c>
      <c r="G527" s="822" t="s">
        <v>1785</v>
      </c>
      <c r="H527" s="822" t="s">
        <v>329</v>
      </c>
      <c r="I527" s="822" t="s">
        <v>1801</v>
      </c>
      <c r="J527" s="822" t="s">
        <v>774</v>
      </c>
      <c r="K527" s="822" t="s">
        <v>1802</v>
      </c>
      <c r="L527" s="825">
        <v>228.19</v>
      </c>
      <c r="M527" s="825">
        <v>456.38</v>
      </c>
      <c r="N527" s="822">
        <v>2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18</v>
      </c>
      <c r="B528" s="822" t="s">
        <v>1515</v>
      </c>
      <c r="C528" s="822" t="s">
        <v>1520</v>
      </c>
      <c r="D528" s="823" t="s">
        <v>2638</v>
      </c>
      <c r="E528" s="824" t="s">
        <v>1545</v>
      </c>
      <c r="F528" s="822" t="s">
        <v>1516</v>
      </c>
      <c r="G528" s="822" t="s">
        <v>1785</v>
      </c>
      <c r="H528" s="822" t="s">
        <v>329</v>
      </c>
      <c r="I528" s="822" t="s">
        <v>1803</v>
      </c>
      <c r="J528" s="822" t="s">
        <v>774</v>
      </c>
      <c r="K528" s="822" t="s">
        <v>1804</v>
      </c>
      <c r="L528" s="825">
        <v>851.48</v>
      </c>
      <c r="M528" s="825">
        <v>8514.8000000000011</v>
      </c>
      <c r="N528" s="822">
        <v>10</v>
      </c>
      <c r="O528" s="826">
        <v>1.5</v>
      </c>
      <c r="P528" s="825">
        <v>5960.3600000000006</v>
      </c>
      <c r="Q528" s="827">
        <v>0.7</v>
      </c>
      <c r="R528" s="822">
        <v>7</v>
      </c>
      <c r="S528" s="827">
        <v>0.7</v>
      </c>
      <c r="T528" s="826">
        <v>1</v>
      </c>
      <c r="U528" s="828">
        <v>0.66666666666666663</v>
      </c>
    </row>
    <row r="529" spans="1:21" ht="14.45" customHeight="1" x14ac:dyDescent="0.2">
      <c r="A529" s="821">
        <v>18</v>
      </c>
      <c r="B529" s="822" t="s">
        <v>1515</v>
      </c>
      <c r="C529" s="822" t="s">
        <v>1520</v>
      </c>
      <c r="D529" s="823" t="s">
        <v>2638</v>
      </c>
      <c r="E529" s="824" t="s">
        <v>1545</v>
      </c>
      <c r="F529" s="822" t="s">
        <v>1516</v>
      </c>
      <c r="G529" s="822" t="s">
        <v>1785</v>
      </c>
      <c r="H529" s="822" t="s">
        <v>329</v>
      </c>
      <c r="I529" s="822" t="s">
        <v>1808</v>
      </c>
      <c r="J529" s="822" t="s">
        <v>774</v>
      </c>
      <c r="K529" s="822" t="s">
        <v>1802</v>
      </c>
      <c r="L529" s="825">
        <v>228.19</v>
      </c>
      <c r="M529" s="825">
        <v>7758.46</v>
      </c>
      <c r="N529" s="822">
        <v>34</v>
      </c>
      <c r="O529" s="826">
        <v>8</v>
      </c>
      <c r="P529" s="825">
        <v>2738.2799999999997</v>
      </c>
      <c r="Q529" s="827">
        <v>0.3529411764705882</v>
      </c>
      <c r="R529" s="822">
        <v>12</v>
      </c>
      <c r="S529" s="827">
        <v>0.35294117647058826</v>
      </c>
      <c r="T529" s="826">
        <v>3.5</v>
      </c>
      <c r="U529" s="828">
        <v>0.4375</v>
      </c>
    </row>
    <row r="530" spans="1:21" ht="14.45" customHeight="1" x14ac:dyDescent="0.2">
      <c r="A530" s="821">
        <v>18</v>
      </c>
      <c r="B530" s="822" t="s">
        <v>1515</v>
      </c>
      <c r="C530" s="822" t="s">
        <v>1520</v>
      </c>
      <c r="D530" s="823" t="s">
        <v>2638</v>
      </c>
      <c r="E530" s="824" t="s">
        <v>1545</v>
      </c>
      <c r="F530" s="822" t="s">
        <v>1516</v>
      </c>
      <c r="G530" s="822" t="s">
        <v>1785</v>
      </c>
      <c r="H530" s="822" t="s">
        <v>329</v>
      </c>
      <c r="I530" s="822" t="s">
        <v>1810</v>
      </c>
      <c r="J530" s="822" t="s">
        <v>1811</v>
      </c>
      <c r="K530" s="822" t="s">
        <v>1812</v>
      </c>
      <c r="L530" s="825">
        <v>244.5</v>
      </c>
      <c r="M530" s="825">
        <v>244.5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18</v>
      </c>
      <c r="B531" s="822" t="s">
        <v>1515</v>
      </c>
      <c r="C531" s="822" t="s">
        <v>1520</v>
      </c>
      <c r="D531" s="823" t="s">
        <v>2638</v>
      </c>
      <c r="E531" s="824" t="s">
        <v>1545</v>
      </c>
      <c r="F531" s="822" t="s">
        <v>1516</v>
      </c>
      <c r="G531" s="822" t="s">
        <v>1785</v>
      </c>
      <c r="H531" s="822" t="s">
        <v>329</v>
      </c>
      <c r="I531" s="822" t="s">
        <v>2083</v>
      </c>
      <c r="J531" s="822" t="s">
        <v>774</v>
      </c>
      <c r="K531" s="822" t="s">
        <v>2084</v>
      </c>
      <c r="L531" s="825">
        <v>1378.85</v>
      </c>
      <c r="M531" s="825">
        <v>1378.85</v>
      </c>
      <c r="N531" s="822">
        <v>1</v>
      </c>
      <c r="O531" s="826">
        <v>0.5</v>
      </c>
      <c r="P531" s="825">
        <v>1378.85</v>
      </c>
      <c r="Q531" s="827">
        <v>1</v>
      </c>
      <c r="R531" s="822">
        <v>1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18</v>
      </c>
      <c r="B532" s="822" t="s">
        <v>1515</v>
      </c>
      <c r="C532" s="822" t="s">
        <v>1520</v>
      </c>
      <c r="D532" s="823" t="s">
        <v>2638</v>
      </c>
      <c r="E532" s="824" t="s">
        <v>1545</v>
      </c>
      <c r="F532" s="822" t="s">
        <v>1516</v>
      </c>
      <c r="G532" s="822" t="s">
        <v>1817</v>
      </c>
      <c r="H532" s="822" t="s">
        <v>625</v>
      </c>
      <c r="I532" s="822" t="s">
        <v>1305</v>
      </c>
      <c r="J532" s="822" t="s">
        <v>1306</v>
      </c>
      <c r="K532" s="822" t="s">
        <v>1307</v>
      </c>
      <c r="L532" s="825">
        <v>366.31</v>
      </c>
      <c r="M532" s="825">
        <v>4029.41</v>
      </c>
      <c r="N532" s="822">
        <v>11</v>
      </c>
      <c r="O532" s="826">
        <v>3.5</v>
      </c>
      <c r="P532" s="825">
        <v>3296.79</v>
      </c>
      <c r="Q532" s="827">
        <v>0.81818181818181823</v>
      </c>
      <c r="R532" s="822">
        <v>9</v>
      </c>
      <c r="S532" s="827">
        <v>0.81818181818181823</v>
      </c>
      <c r="T532" s="826">
        <v>2.5</v>
      </c>
      <c r="U532" s="828">
        <v>0.7142857142857143</v>
      </c>
    </row>
    <row r="533" spans="1:21" ht="14.45" customHeight="1" x14ac:dyDescent="0.2">
      <c r="A533" s="821">
        <v>18</v>
      </c>
      <c r="B533" s="822" t="s">
        <v>1515</v>
      </c>
      <c r="C533" s="822" t="s">
        <v>1520</v>
      </c>
      <c r="D533" s="823" t="s">
        <v>2638</v>
      </c>
      <c r="E533" s="824" t="s">
        <v>1545</v>
      </c>
      <c r="F533" s="822" t="s">
        <v>1516</v>
      </c>
      <c r="G533" s="822" t="s">
        <v>1817</v>
      </c>
      <c r="H533" s="822" t="s">
        <v>625</v>
      </c>
      <c r="I533" s="822" t="s">
        <v>1818</v>
      </c>
      <c r="J533" s="822" t="s">
        <v>1306</v>
      </c>
      <c r="K533" s="822" t="s">
        <v>1819</v>
      </c>
      <c r="L533" s="825">
        <v>219.78</v>
      </c>
      <c r="M533" s="825">
        <v>1758.24</v>
      </c>
      <c r="N533" s="822">
        <v>8</v>
      </c>
      <c r="O533" s="826">
        <v>4.5</v>
      </c>
      <c r="P533" s="825">
        <v>439.56</v>
      </c>
      <c r="Q533" s="827">
        <v>0.25</v>
      </c>
      <c r="R533" s="822">
        <v>2</v>
      </c>
      <c r="S533" s="827">
        <v>0.25</v>
      </c>
      <c r="T533" s="826">
        <v>0.5</v>
      </c>
      <c r="U533" s="828">
        <v>0.1111111111111111</v>
      </c>
    </row>
    <row r="534" spans="1:21" ht="14.45" customHeight="1" x14ac:dyDescent="0.2">
      <c r="A534" s="821">
        <v>18</v>
      </c>
      <c r="B534" s="822" t="s">
        <v>1515</v>
      </c>
      <c r="C534" s="822" t="s">
        <v>1520</v>
      </c>
      <c r="D534" s="823" t="s">
        <v>2638</v>
      </c>
      <c r="E534" s="824" t="s">
        <v>1545</v>
      </c>
      <c r="F534" s="822" t="s">
        <v>1516</v>
      </c>
      <c r="G534" s="822" t="s">
        <v>1817</v>
      </c>
      <c r="H534" s="822" t="s">
        <v>625</v>
      </c>
      <c r="I534" s="822" t="s">
        <v>2207</v>
      </c>
      <c r="J534" s="822" t="s">
        <v>1306</v>
      </c>
      <c r="K534" s="822" t="s">
        <v>2208</v>
      </c>
      <c r="L534" s="825">
        <v>109.89</v>
      </c>
      <c r="M534" s="825">
        <v>219.78</v>
      </c>
      <c r="N534" s="822">
        <v>2</v>
      </c>
      <c r="O534" s="826">
        <v>1.5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18</v>
      </c>
      <c r="B535" s="822" t="s">
        <v>1515</v>
      </c>
      <c r="C535" s="822" t="s">
        <v>1520</v>
      </c>
      <c r="D535" s="823" t="s">
        <v>2638</v>
      </c>
      <c r="E535" s="824" t="s">
        <v>1545</v>
      </c>
      <c r="F535" s="822" t="s">
        <v>1516</v>
      </c>
      <c r="G535" s="822" t="s">
        <v>1823</v>
      </c>
      <c r="H535" s="822" t="s">
        <v>625</v>
      </c>
      <c r="I535" s="822" t="s">
        <v>1824</v>
      </c>
      <c r="J535" s="822" t="s">
        <v>709</v>
      </c>
      <c r="K535" s="822" t="s">
        <v>1825</v>
      </c>
      <c r="L535" s="825">
        <v>516.71</v>
      </c>
      <c r="M535" s="825">
        <v>2583.5500000000002</v>
      </c>
      <c r="N535" s="822">
        <v>5</v>
      </c>
      <c r="O535" s="826">
        <v>1.5</v>
      </c>
      <c r="P535" s="825">
        <v>516.71</v>
      </c>
      <c r="Q535" s="827">
        <v>0.2</v>
      </c>
      <c r="R535" s="822">
        <v>1</v>
      </c>
      <c r="S535" s="827">
        <v>0.2</v>
      </c>
      <c r="T535" s="826">
        <v>0.5</v>
      </c>
      <c r="U535" s="828">
        <v>0.33333333333333331</v>
      </c>
    </row>
    <row r="536" spans="1:21" ht="14.45" customHeight="1" x14ac:dyDescent="0.2">
      <c r="A536" s="821">
        <v>18</v>
      </c>
      <c r="B536" s="822" t="s">
        <v>1515</v>
      </c>
      <c r="C536" s="822" t="s">
        <v>1520</v>
      </c>
      <c r="D536" s="823" t="s">
        <v>2638</v>
      </c>
      <c r="E536" s="824" t="s">
        <v>1545</v>
      </c>
      <c r="F536" s="822" t="s">
        <v>1516</v>
      </c>
      <c r="G536" s="822" t="s">
        <v>1823</v>
      </c>
      <c r="H536" s="822" t="s">
        <v>625</v>
      </c>
      <c r="I536" s="822" t="s">
        <v>1826</v>
      </c>
      <c r="J536" s="822" t="s">
        <v>709</v>
      </c>
      <c r="K536" s="822" t="s">
        <v>1827</v>
      </c>
      <c r="L536" s="825">
        <v>110.73</v>
      </c>
      <c r="M536" s="825">
        <v>442.92</v>
      </c>
      <c r="N536" s="822">
        <v>4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18</v>
      </c>
      <c r="B537" s="822" t="s">
        <v>1515</v>
      </c>
      <c r="C537" s="822" t="s">
        <v>1520</v>
      </c>
      <c r="D537" s="823" t="s">
        <v>2638</v>
      </c>
      <c r="E537" s="824" t="s">
        <v>1545</v>
      </c>
      <c r="F537" s="822" t="s">
        <v>1516</v>
      </c>
      <c r="G537" s="822" t="s">
        <v>1833</v>
      </c>
      <c r="H537" s="822" t="s">
        <v>329</v>
      </c>
      <c r="I537" s="822" t="s">
        <v>1834</v>
      </c>
      <c r="J537" s="822" t="s">
        <v>809</v>
      </c>
      <c r="K537" s="822" t="s">
        <v>1626</v>
      </c>
      <c r="L537" s="825">
        <v>32.76</v>
      </c>
      <c r="M537" s="825">
        <v>1605.2399999999998</v>
      </c>
      <c r="N537" s="822">
        <v>49</v>
      </c>
      <c r="O537" s="826">
        <v>7</v>
      </c>
      <c r="P537" s="825">
        <v>425.87999999999994</v>
      </c>
      <c r="Q537" s="827">
        <v>0.26530612244897961</v>
      </c>
      <c r="R537" s="822">
        <v>13</v>
      </c>
      <c r="S537" s="827">
        <v>0.26530612244897961</v>
      </c>
      <c r="T537" s="826">
        <v>1.5</v>
      </c>
      <c r="U537" s="828">
        <v>0.21428571428571427</v>
      </c>
    </row>
    <row r="538" spans="1:21" ht="14.45" customHeight="1" x14ac:dyDescent="0.2">
      <c r="A538" s="821">
        <v>18</v>
      </c>
      <c r="B538" s="822" t="s">
        <v>1515</v>
      </c>
      <c r="C538" s="822" t="s">
        <v>1520</v>
      </c>
      <c r="D538" s="823" t="s">
        <v>2638</v>
      </c>
      <c r="E538" s="824" t="s">
        <v>1545</v>
      </c>
      <c r="F538" s="822" t="s">
        <v>1516</v>
      </c>
      <c r="G538" s="822" t="s">
        <v>1835</v>
      </c>
      <c r="H538" s="822" t="s">
        <v>329</v>
      </c>
      <c r="I538" s="822" t="s">
        <v>1836</v>
      </c>
      <c r="J538" s="822" t="s">
        <v>723</v>
      </c>
      <c r="K538" s="822" t="s">
        <v>724</v>
      </c>
      <c r="L538" s="825">
        <v>202.03</v>
      </c>
      <c r="M538" s="825">
        <v>1010.1500000000001</v>
      </c>
      <c r="N538" s="822">
        <v>5</v>
      </c>
      <c r="O538" s="826">
        <v>2.5</v>
      </c>
      <c r="P538" s="825">
        <v>404.06</v>
      </c>
      <c r="Q538" s="827">
        <v>0.39999999999999997</v>
      </c>
      <c r="R538" s="822">
        <v>2</v>
      </c>
      <c r="S538" s="827">
        <v>0.4</v>
      </c>
      <c r="T538" s="826">
        <v>1</v>
      </c>
      <c r="U538" s="828">
        <v>0.4</v>
      </c>
    </row>
    <row r="539" spans="1:21" ht="14.45" customHeight="1" x14ac:dyDescent="0.2">
      <c r="A539" s="821">
        <v>18</v>
      </c>
      <c r="B539" s="822" t="s">
        <v>1515</v>
      </c>
      <c r="C539" s="822" t="s">
        <v>1520</v>
      </c>
      <c r="D539" s="823" t="s">
        <v>2638</v>
      </c>
      <c r="E539" s="824" t="s">
        <v>1545</v>
      </c>
      <c r="F539" s="822" t="s">
        <v>1516</v>
      </c>
      <c r="G539" s="822" t="s">
        <v>2209</v>
      </c>
      <c r="H539" s="822" t="s">
        <v>329</v>
      </c>
      <c r="I539" s="822" t="s">
        <v>2210</v>
      </c>
      <c r="J539" s="822" t="s">
        <v>729</v>
      </c>
      <c r="K539" s="822" t="s">
        <v>2211</v>
      </c>
      <c r="L539" s="825">
        <v>0</v>
      </c>
      <c r="M539" s="825">
        <v>0</v>
      </c>
      <c r="N539" s="822">
        <v>5</v>
      </c>
      <c r="O539" s="826">
        <v>2</v>
      </c>
      <c r="P539" s="825"/>
      <c r="Q539" s="827"/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18</v>
      </c>
      <c r="B540" s="822" t="s">
        <v>1515</v>
      </c>
      <c r="C540" s="822" t="s">
        <v>1520</v>
      </c>
      <c r="D540" s="823" t="s">
        <v>2638</v>
      </c>
      <c r="E540" s="824" t="s">
        <v>1545</v>
      </c>
      <c r="F540" s="822" t="s">
        <v>1516</v>
      </c>
      <c r="G540" s="822" t="s">
        <v>1838</v>
      </c>
      <c r="H540" s="822" t="s">
        <v>329</v>
      </c>
      <c r="I540" s="822" t="s">
        <v>1839</v>
      </c>
      <c r="J540" s="822" t="s">
        <v>1840</v>
      </c>
      <c r="K540" s="822" t="s">
        <v>1626</v>
      </c>
      <c r="L540" s="825">
        <v>137.88</v>
      </c>
      <c r="M540" s="825">
        <v>5790.9599999999991</v>
      </c>
      <c r="N540" s="822">
        <v>42</v>
      </c>
      <c r="O540" s="826">
        <v>12</v>
      </c>
      <c r="P540" s="825">
        <v>1792.4399999999998</v>
      </c>
      <c r="Q540" s="827">
        <v>0.30952380952380953</v>
      </c>
      <c r="R540" s="822">
        <v>13</v>
      </c>
      <c r="S540" s="827">
        <v>0.30952380952380953</v>
      </c>
      <c r="T540" s="826">
        <v>4.5</v>
      </c>
      <c r="U540" s="828">
        <v>0.375</v>
      </c>
    </row>
    <row r="541" spans="1:21" ht="14.45" customHeight="1" x14ac:dyDescent="0.2">
      <c r="A541" s="821">
        <v>18</v>
      </c>
      <c r="B541" s="822" t="s">
        <v>1515</v>
      </c>
      <c r="C541" s="822" t="s">
        <v>1520</v>
      </c>
      <c r="D541" s="823" t="s">
        <v>2638</v>
      </c>
      <c r="E541" s="824" t="s">
        <v>1545</v>
      </c>
      <c r="F541" s="822" t="s">
        <v>1516</v>
      </c>
      <c r="G541" s="822" t="s">
        <v>1841</v>
      </c>
      <c r="H541" s="822" t="s">
        <v>329</v>
      </c>
      <c r="I541" s="822" t="s">
        <v>1842</v>
      </c>
      <c r="J541" s="822" t="s">
        <v>1843</v>
      </c>
      <c r="K541" s="822" t="s">
        <v>1710</v>
      </c>
      <c r="L541" s="825">
        <v>686.34</v>
      </c>
      <c r="M541" s="825">
        <v>10981.44</v>
      </c>
      <c r="N541" s="822">
        <v>16</v>
      </c>
      <c r="O541" s="826">
        <v>6</v>
      </c>
      <c r="P541" s="825">
        <v>2059.02</v>
      </c>
      <c r="Q541" s="827">
        <v>0.1875</v>
      </c>
      <c r="R541" s="822">
        <v>3</v>
      </c>
      <c r="S541" s="827">
        <v>0.1875</v>
      </c>
      <c r="T541" s="826">
        <v>1.5</v>
      </c>
      <c r="U541" s="828">
        <v>0.25</v>
      </c>
    </row>
    <row r="542" spans="1:21" ht="14.45" customHeight="1" x14ac:dyDescent="0.2">
      <c r="A542" s="821">
        <v>18</v>
      </c>
      <c r="B542" s="822" t="s">
        <v>1515</v>
      </c>
      <c r="C542" s="822" t="s">
        <v>1520</v>
      </c>
      <c r="D542" s="823" t="s">
        <v>2638</v>
      </c>
      <c r="E542" s="824" t="s">
        <v>1545</v>
      </c>
      <c r="F542" s="822" t="s">
        <v>1516</v>
      </c>
      <c r="G542" s="822" t="s">
        <v>1841</v>
      </c>
      <c r="H542" s="822" t="s">
        <v>329</v>
      </c>
      <c r="I542" s="822" t="s">
        <v>1844</v>
      </c>
      <c r="J542" s="822" t="s">
        <v>1843</v>
      </c>
      <c r="K542" s="822" t="s">
        <v>1845</v>
      </c>
      <c r="L542" s="825">
        <v>4298.01</v>
      </c>
      <c r="M542" s="825">
        <v>98854.23000000004</v>
      </c>
      <c r="N542" s="822">
        <v>23</v>
      </c>
      <c r="O542" s="826">
        <v>17</v>
      </c>
      <c r="P542" s="825">
        <v>42980.100000000013</v>
      </c>
      <c r="Q542" s="827">
        <v>0.43478260869565211</v>
      </c>
      <c r="R542" s="822">
        <v>10</v>
      </c>
      <c r="S542" s="827">
        <v>0.43478260869565216</v>
      </c>
      <c r="T542" s="826">
        <v>8</v>
      </c>
      <c r="U542" s="828">
        <v>0.47058823529411764</v>
      </c>
    </row>
    <row r="543" spans="1:21" ht="14.45" customHeight="1" x14ac:dyDescent="0.2">
      <c r="A543" s="821">
        <v>18</v>
      </c>
      <c r="B543" s="822" t="s">
        <v>1515</v>
      </c>
      <c r="C543" s="822" t="s">
        <v>1520</v>
      </c>
      <c r="D543" s="823" t="s">
        <v>2638</v>
      </c>
      <c r="E543" s="824" t="s">
        <v>1545</v>
      </c>
      <c r="F543" s="822" t="s">
        <v>1516</v>
      </c>
      <c r="G543" s="822" t="s">
        <v>1841</v>
      </c>
      <c r="H543" s="822" t="s">
        <v>329</v>
      </c>
      <c r="I543" s="822" t="s">
        <v>2212</v>
      </c>
      <c r="J543" s="822" t="s">
        <v>1843</v>
      </c>
      <c r="K543" s="822" t="s">
        <v>2213</v>
      </c>
      <c r="L543" s="825">
        <v>428.97</v>
      </c>
      <c r="M543" s="825">
        <v>428.97</v>
      </c>
      <c r="N543" s="822">
        <v>1</v>
      </c>
      <c r="O543" s="826">
        <v>1</v>
      </c>
      <c r="P543" s="825">
        <v>428.97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18</v>
      </c>
      <c r="B544" s="822" t="s">
        <v>1515</v>
      </c>
      <c r="C544" s="822" t="s">
        <v>1520</v>
      </c>
      <c r="D544" s="823" t="s">
        <v>2638</v>
      </c>
      <c r="E544" s="824" t="s">
        <v>1545</v>
      </c>
      <c r="F544" s="822" t="s">
        <v>1516</v>
      </c>
      <c r="G544" s="822" t="s">
        <v>1841</v>
      </c>
      <c r="H544" s="822" t="s">
        <v>329</v>
      </c>
      <c r="I544" s="822" t="s">
        <v>2214</v>
      </c>
      <c r="J544" s="822" t="s">
        <v>2215</v>
      </c>
      <c r="K544" s="822" t="s">
        <v>1318</v>
      </c>
      <c r="L544" s="825">
        <v>343.18</v>
      </c>
      <c r="M544" s="825">
        <v>1029.54</v>
      </c>
      <c r="N544" s="822">
        <v>3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18</v>
      </c>
      <c r="B545" s="822" t="s">
        <v>1515</v>
      </c>
      <c r="C545" s="822" t="s">
        <v>1520</v>
      </c>
      <c r="D545" s="823" t="s">
        <v>2638</v>
      </c>
      <c r="E545" s="824" t="s">
        <v>1545</v>
      </c>
      <c r="F545" s="822" t="s">
        <v>1516</v>
      </c>
      <c r="G545" s="822" t="s">
        <v>1841</v>
      </c>
      <c r="H545" s="822" t="s">
        <v>329</v>
      </c>
      <c r="I545" s="822" t="s">
        <v>2216</v>
      </c>
      <c r="J545" s="822" t="s">
        <v>2086</v>
      </c>
      <c r="K545" s="822" t="s">
        <v>1884</v>
      </c>
      <c r="L545" s="825">
        <v>686.34</v>
      </c>
      <c r="M545" s="825">
        <v>2059.02</v>
      </c>
      <c r="N545" s="822">
        <v>3</v>
      </c>
      <c r="O545" s="826">
        <v>1.5</v>
      </c>
      <c r="P545" s="825">
        <v>686.34</v>
      </c>
      <c r="Q545" s="827">
        <v>0.33333333333333337</v>
      </c>
      <c r="R545" s="822">
        <v>1</v>
      </c>
      <c r="S545" s="827">
        <v>0.33333333333333331</v>
      </c>
      <c r="T545" s="826">
        <v>0.5</v>
      </c>
      <c r="U545" s="828">
        <v>0.33333333333333331</v>
      </c>
    </row>
    <row r="546" spans="1:21" ht="14.45" customHeight="1" x14ac:dyDescent="0.2">
      <c r="A546" s="821">
        <v>18</v>
      </c>
      <c r="B546" s="822" t="s">
        <v>1515</v>
      </c>
      <c r="C546" s="822" t="s">
        <v>1520</v>
      </c>
      <c r="D546" s="823" t="s">
        <v>2638</v>
      </c>
      <c r="E546" s="824" t="s">
        <v>1545</v>
      </c>
      <c r="F546" s="822" t="s">
        <v>1516</v>
      </c>
      <c r="G546" s="822" t="s">
        <v>1841</v>
      </c>
      <c r="H546" s="822" t="s">
        <v>329</v>
      </c>
      <c r="I546" s="822" t="s">
        <v>2085</v>
      </c>
      <c r="J546" s="822" t="s">
        <v>2086</v>
      </c>
      <c r="K546" s="822" t="s">
        <v>2087</v>
      </c>
      <c r="L546" s="825">
        <v>686.34</v>
      </c>
      <c r="M546" s="825">
        <v>2059.02</v>
      </c>
      <c r="N546" s="822">
        <v>3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18</v>
      </c>
      <c r="B547" s="822" t="s">
        <v>1515</v>
      </c>
      <c r="C547" s="822" t="s">
        <v>1520</v>
      </c>
      <c r="D547" s="823" t="s">
        <v>2638</v>
      </c>
      <c r="E547" s="824" t="s">
        <v>1545</v>
      </c>
      <c r="F547" s="822" t="s">
        <v>1516</v>
      </c>
      <c r="G547" s="822" t="s">
        <v>1841</v>
      </c>
      <c r="H547" s="822" t="s">
        <v>329</v>
      </c>
      <c r="I547" s="822" t="s">
        <v>2217</v>
      </c>
      <c r="J547" s="822" t="s">
        <v>2218</v>
      </c>
      <c r="K547" s="822" t="s">
        <v>1693</v>
      </c>
      <c r="L547" s="825">
        <v>1029.51</v>
      </c>
      <c r="M547" s="825">
        <v>1029.51</v>
      </c>
      <c r="N547" s="822">
        <v>1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18</v>
      </c>
      <c r="B548" s="822" t="s">
        <v>1515</v>
      </c>
      <c r="C548" s="822" t="s">
        <v>1520</v>
      </c>
      <c r="D548" s="823" t="s">
        <v>2638</v>
      </c>
      <c r="E548" s="824" t="s">
        <v>1545</v>
      </c>
      <c r="F548" s="822" t="s">
        <v>1516</v>
      </c>
      <c r="G548" s="822" t="s">
        <v>2219</v>
      </c>
      <c r="H548" s="822" t="s">
        <v>329</v>
      </c>
      <c r="I548" s="822" t="s">
        <v>2220</v>
      </c>
      <c r="J548" s="822" t="s">
        <v>2221</v>
      </c>
      <c r="K548" s="822" t="s">
        <v>2222</v>
      </c>
      <c r="L548" s="825">
        <v>32.869999999999997</v>
      </c>
      <c r="M548" s="825">
        <v>32.869999999999997</v>
      </c>
      <c r="N548" s="822">
        <v>1</v>
      </c>
      <c r="O548" s="826">
        <v>1</v>
      </c>
      <c r="P548" s="825">
        <v>32.869999999999997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18</v>
      </c>
      <c r="B549" s="822" t="s">
        <v>1515</v>
      </c>
      <c r="C549" s="822" t="s">
        <v>1520</v>
      </c>
      <c r="D549" s="823" t="s">
        <v>2638</v>
      </c>
      <c r="E549" s="824" t="s">
        <v>1545</v>
      </c>
      <c r="F549" s="822" t="s">
        <v>1516</v>
      </c>
      <c r="G549" s="822" t="s">
        <v>2223</v>
      </c>
      <c r="H549" s="822" t="s">
        <v>329</v>
      </c>
      <c r="I549" s="822" t="s">
        <v>2224</v>
      </c>
      <c r="J549" s="822" t="s">
        <v>1068</v>
      </c>
      <c r="K549" s="822" t="s">
        <v>2225</v>
      </c>
      <c r="L549" s="825">
        <v>59.5</v>
      </c>
      <c r="M549" s="825">
        <v>476</v>
      </c>
      <c r="N549" s="822">
        <v>8</v>
      </c>
      <c r="O549" s="826">
        <v>1.5</v>
      </c>
      <c r="P549" s="825">
        <v>297.5</v>
      </c>
      <c r="Q549" s="827">
        <v>0.625</v>
      </c>
      <c r="R549" s="822">
        <v>5</v>
      </c>
      <c r="S549" s="827">
        <v>0.625</v>
      </c>
      <c r="T549" s="826">
        <v>1</v>
      </c>
      <c r="U549" s="828">
        <v>0.66666666666666663</v>
      </c>
    </row>
    <row r="550" spans="1:21" ht="14.45" customHeight="1" x14ac:dyDescent="0.2">
      <c r="A550" s="821">
        <v>18</v>
      </c>
      <c r="B550" s="822" t="s">
        <v>1515</v>
      </c>
      <c r="C550" s="822" t="s">
        <v>1520</v>
      </c>
      <c r="D550" s="823" t="s">
        <v>2638</v>
      </c>
      <c r="E550" s="824" t="s">
        <v>1545</v>
      </c>
      <c r="F550" s="822" t="s">
        <v>1516</v>
      </c>
      <c r="G550" s="822" t="s">
        <v>2223</v>
      </c>
      <c r="H550" s="822" t="s">
        <v>329</v>
      </c>
      <c r="I550" s="822" t="s">
        <v>2226</v>
      </c>
      <c r="J550" s="822" t="s">
        <v>1068</v>
      </c>
      <c r="K550" s="822" t="s">
        <v>2227</v>
      </c>
      <c r="L550" s="825">
        <v>40.43</v>
      </c>
      <c r="M550" s="825">
        <v>1212.9000000000001</v>
      </c>
      <c r="N550" s="822">
        <v>30</v>
      </c>
      <c r="O550" s="826">
        <v>7.5</v>
      </c>
      <c r="P550" s="825">
        <v>646.88</v>
      </c>
      <c r="Q550" s="827">
        <v>0.53333333333333333</v>
      </c>
      <c r="R550" s="822">
        <v>16</v>
      </c>
      <c r="S550" s="827">
        <v>0.53333333333333333</v>
      </c>
      <c r="T550" s="826">
        <v>4.5</v>
      </c>
      <c r="U550" s="828">
        <v>0.6</v>
      </c>
    </row>
    <row r="551" spans="1:21" ht="14.45" customHeight="1" x14ac:dyDescent="0.2">
      <c r="A551" s="821">
        <v>18</v>
      </c>
      <c r="B551" s="822" t="s">
        <v>1515</v>
      </c>
      <c r="C551" s="822" t="s">
        <v>1520</v>
      </c>
      <c r="D551" s="823" t="s">
        <v>2638</v>
      </c>
      <c r="E551" s="824" t="s">
        <v>1545</v>
      </c>
      <c r="F551" s="822" t="s">
        <v>1516</v>
      </c>
      <c r="G551" s="822" t="s">
        <v>1554</v>
      </c>
      <c r="H551" s="822" t="s">
        <v>329</v>
      </c>
      <c r="I551" s="822" t="s">
        <v>1850</v>
      </c>
      <c r="J551" s="822" t="s">
        <v>742</v>
      </c>
      <c r="K551" s="822" t="s">
        <v>743</v>
      </c>
      <c r="L551" s="825">
        <v>80.53</v>
      </c>
      <c r="M551" s="825">
        <v>4509.6799999999994</v>
      </c>
      <c r="N551" s="822">
        <v>56</v>
      </c>
      <c r="O551" s="826">
        <v>16.5</v>
      </c>
      <c r="P551" s="825">
        <v>2093.7799999999997</v>
      </c>
      <c r="Q551" s="827">
        <v>0.4642857142857143</v>
      </c>
      <c r="R551" s="822">
        <v>26</v>
      </c>
      <c r="S551" s="827">
        <v>0.4642857142857143</v>
      </c>
      <c r="T551" s="826">
        <v>9.5</v>
      </c>
      <c r="U551" s="828">
        <v>0.5757575757575758</v>
      </c>
    </row>
    <row r="552" spans="1:21" ht="14.45" customHeight="1" x14ac:dyDescent="0.2">
      <c r="A552" s="821">
        <v>18</v>
      </c>
      <c r="B552" s="822" t="s">
        <v>1515</v>
      </c>
      <c r="C552" s="822" t="s">
        <v>1520</v>
      </c>
      <c r="D552" s="823" t="s">
        <v>2638</v>
      </c>
      <c r="E552" s="824" t="s">
        <v>1545</v>
      </c>
      <c r="F552" s="822" t="s">
        <v>1516</v>
      </c>
      <c r="G552" s="822" t="s">
        <v>1554</v>
      </c>
      <c r="H552" s="822" t="s">
        <v>329</v>
      </c>
      <c r="I552" s="822" t="s">
        <v>1851</v>
      </c>
      <c r="J552" s="822" t="s">
        <v>1852</v>
      </c>
      <c r="K552" s="822" t="s">
        <v>1086</v>
      </c>
      <c r="L552" s="825">
        <v>161.06</v>
      </c>
      <c r="M552" s="825">
        <v>966.36</v>
      </c>
      <c r="N552" s="822">
        <v>6</v>
      </c>
      <c r="O552" s="826">
        <v>1.5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18</v>
      </c>
      <c r="B553" s="822" t="s">
        <v>1515</v>
      </c>
      <c r="C553" s="822" t="s">
        <v>1520</v>
      </c>
      <c r="D553" s="823" t="s">
        <v>2638</v>
      </c>
      <c r="E553" s="824" t="s">
        <v>1545</v>
      </c>
      <c r="F553" s="822" t="s">
        <v>1516</v>
      </c>
      <c r="G553" s="822" t="s">
        <v>1554</v>
      </c>
      <c r="H553" s="822" t="s">
        <v>329</v>
      </c>
      <c r="I553" s="822" t="s">
        <v>1555</v>
      </c>
      <c r="J553" s="822" t="s">
        <v>742</v>
      </c>
      <c r="K553" s="822" t="s">
        <v>1086</v>
      </c>
      <c r="L553" s="825">
        <v>161.06</v>
      </c>
      <c r="M553" s="825">
        <v>1932.72</v>
      </c>
      <c r="N553" s="822">
        <v>12</v>
      </c>
      <c r="O553" s="826">
        <v>3</v>
      </c>
      <c r="P553" s="825">
        <v>1127.42</v>
      </c>
      <c r="Q553" s="827">
        <v>0.58333333333333337</v>
      </c>
      <c r="R553" s="822">
        <v>7</v>
      </c>
      <c r="S553" s="827">
        <v>0.58333333333333337</v>
      </c>
      <c r="T553" s="826">
        <v>2</v>
      </c>
      <c r="U553" s="828">
        <v>0.66666666666666663</v>
      </c>
    </row>
    <row r="554" spans="1:21" ht="14.45" customHeight="1" x14ac:dyDescent="0.2">
      <c r="A554" s="821">
        <v>18</v>
      </c>
      <c r="B554" s="822" t="s">
        <v>1515</v>
      </c>
      <c r="C554" s="822" t="s">
        <v>1520</v>
      </c>
      <c r="D554" s="823" t="s">
        <v>2638</v>
      </c>
      <c r="E554" s="824" t="s">
        <v>1545</v>
      </c>
      <c r="F554" s="822" t="s">
        <v>1516</v>
      </c>
      <c r="G554" s="822" t="s">
        <v>1554</v>
      </c>
      <c r="H554" s="822" t="s">
        <v>329</v>
      </c>
      <c r="I554" s="822" t="s">
        <v>1855</v>
      </c>
      <c r="J554" s="822" t="s">
        <v>1854</v>
      </c>
      <c r="K554" s="822" t="s">
        <v>1849</v>
      </c>
      <c r="L554" s="825">
        <v>80.53</v>
      </c>
      <c r="M554" s="825">
        <v>241.59</v>
      </c>
      <c r="N554" s="822">
        <v>3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18</v>
      </c>
      <c r="B555" s="822" t="s">
        <v>1515</v>
      </c>
      <c r="C555" s="822" t="s">
        <v>1520</v>
      </c>
      <c r="D555" s="823" t="s">
        <v>2638</v>
      </c>
      <c r="E555" s="824" t="s">
        <v>1545</v>
      </c>
      <c r="F555" s="822" t="s">
        <v>1516</v>
      </c>
      <c r="G555" s="822" t="s">
        <v>1554</v>
      </c>
      <c r="H555" s="822" t="s">
        <v>625</v>
      </c>
      <c r="I555" s="822" t="s">
        <v>1556</v>
      </c>
      <c r="J555" s="822" t="s">
        <v>911</v>
      </c>
      <c r="K555" s="822" t="s">
        <v>1409</v>
      </c>
      <c r="L555" s="825">
        <v>161.06</v>
      </c>
      <c r="M555" s="825">
        <v>7408.76</v>
      </c>
      <c r="N555" s="822">
        <v>46</v>
      </c>
      <c r="O555" s="826">
        <v>10</v>
      </c>
      <c r="P555" s="825">
        <v>2415.9</v>
      </c>
      <c r="Q555" s="827">
        <v>0.32608695652173914</v>
      </c>
      <c r="R555" s="822">
        <v>15</v>
      </c>
      <c r="S555" s="827">
        <v>0.32608695652173914</v>
      </c>
      <c r="T555" s="826">
        <v>2.5</v>
      </c>
      <c r="U555" s="828">
        <v>0.25</v>
      </c>
    </row>
    <row r="556" spans="1:21" ht="14.45" customHeight="1" x14ac:dyDescent="0.2">
      <c r="A556" s="821">
        <v>18</v>
      </c>
      <c r="B556" s="822" t="s">
        <v>1515</v>
      </c>
      <c r="C556" s="822" t="s">
        <v>1520</v>
      </c>
      <c r="D556" s="823" t="s">
        <v>2638</v>
      </c>
      <c r="E556" s="824" t="s">
        <v>1545</v>
      </c>
      <c r="F556" s="822" t="s">
        <v>1516</v>
      </c>
      <c r="G556" s="822" t="s">
        <v>1554</v>
      </c>
      <c r="H556" s="822" t="s">
        <v>625</v>
      </c>
      <c r="I556" s="822" t="s">
        <v>1856</v>
      </c>
      <c r="J556" s="822" t="s">
        <v>911</v>
      </c>
      <c r="K556" s="822" t="s">
        <v>912</v>
      </c>
      <c r="L556" s="825">
        <v>241.59</v>
      </c>
      <c r="M556" s="825">
        <v>1449.54</v>
      </c>
      <c r="N556" s="822">
        <v>6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18</v>
      </c>
      <c r="B557" s="822" t="s">
        <v>1515</v>
      </c>
      <c r="C557" s="822" t="s">
        <v>1520</v>
      </c>
      <c r="D557" s="823" t="s">
        <v>2638</v>
      </c>
      <c r="E557" s="824" t="s">
        <v>1545</v>
      </c>
      <c r="F557" s="822" t="s">
        <v>1516</v>
      </c>
      <c r="G557" s="822" t="s">
        <v>1554</v>
      </c>
      <c r="H557" s="822" t="s">
        <v>329</v>
      </c>
      <c r="I557" s="822" t="s">
        <v>2228</v>
      </c>
      <c r="J557" s="822" t="s">
        <v>1852</v>
      </c>
      <c r="K557" s="822" t="s">
        <v>2229</v>
      </c>
      <c r="L557" s="825">
        <v>483.17</v>
      </c>
      <c r="M557" s="825">
        <v>483.17</v>
      </c>
      <c r="N557" s="822">
        <v>1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18</v>
      </c>
      <c r="B558" s="822" t="s">
        <v>1515</v>
      </c>
      <c r="C558" s="822" t="s">
        <v>1520</v>
      </c>
      <c r="D558" s="823" t="s">
        <v>2638</v>
      </c>
      <c r="E558" s="824" t="s">
        <v>1545</v>
      </c>
      <c r="F558" s="822" t="s">
        <v>1516</v>
      </c>
      <c r="G558" s="822" t="s">
        <v>2230</v>
      </c>
      <c r="H558" s="822" t="s">
        <v>329</v>
      </c>
      <c r="I558" s="822" t="s">
        <v>2231</v>
      </c>
      <c r="J558" s="822" t="s">
        <v>2232</v>
      </c>
      <c r="K558" s="822" t="s">
        <v>1002</v>
      </c>
      <c r="L558" s="825">
        <v>88.07</v>
      </c>
      <c r="M558" s="825">
        <v>176.14</v>
      </c>
      <c r="N558" s="822">
        <v>2</v>
      </c>
      <c r="O558" s="826">
        <v>1.5</v>
      </c>
      <c r="P558" s="825">
        <v>88.07</v>
      </c>
      <c r="Q558" s="827">
        <v>0.5</v>
      </c>
      <c r="R558" s="822">
        <v>1</v>
      </c>
      <c r="S558" s="827">
        <v>0.5</v>
      </c>
      <c r="T558" s="826">
        <v>1</v>
      </c>
      <c r="U558" s="828">
        <v>0.66666666666666663</v>
      </c>
    </row>
    <row r="559" spans="1:21" ht="14.45" customHeight="1" x14ac:dyDescent="0.2">
      <c r="A559" s="821">
        <v>18</v>
      </c>
      <c r="B559" s="822" t="s">
        <v>1515</v>
      </c>
      <c r="C559" s="822" t="s">
        <v>1520</v>
      </c>
      <c r="D559" s="823" t="s">
        <v>2638</v>
      </c>
      <c r="E559" s="824" t="s">
        <v>1545</v>
      </c>
      <c r="F559" s="822" t="s">
        <v>1516</v>
      </c>
      <c r="G559" s="822" t="s">
        <v>2233</v>
      </c>
      <c r="H559" s="822" t="s">
        <v>329</v>
      </c>
      <c r="I559" s="822" t="s">
        <v>2234</v>
      </c>
      <c r="J559" s="822" t="s">
        <v>2235</v>
      </c>
      <c r="K559" s="822" t="s">
        <v>2236</v>
      </c>
      <c r="L559" s="825">
        <v>101.56</v>
      </c>
      <c r="M559" s="825">
        <v>609.36</v>
      </c>
      <c r="N559" s="822">
        <v>6</v>
      </c>
      <c r="O559" s="826">
        <v>1.5</v>
      </c>
      <c r="P559" s="825">
        <v>406.24</v>
      </c>
      <c r="Q559" s="827">
        <v>0.66666666666666663</v>
      </c>
      <c r="R559" s="822">
        <v>4</v>
      </c>
      <c r="S559" s="827">
        <v>0.66666666666666663</v>
      </c>
      <c r="T559" s="826">
        <v>1</v>
      </c>
      <c r="U559" s="828">
        <v>0.66666666666666663</v>
      </c>
    </row>
    <row r="560" spans="1:21" ht="14.45" customHeight="1" x14ac:dyDescent="0.2">
      <c r="A560" s="821">
        <v>18</v>
      </c>
      <c r="B560" s="822" t="s">
        <v>1515</v>
      </c>
      <c r="C560" s="822" t="s">
        <v>1520</v>
      </c>
      <c r="D560" s="823" t="s">
        <v>2638</v>
      </c>
      <c r="E560" s="824" t="s">
        <v>1545</v>
      </c>
      <c r="F560" s="822" t="s">
        <v>1516</v>
      </c>
      <c r="G560" s="822" t="s">
        <v>2237</v>
      </c>
      <c r="H560" s="822" t="s">
        <v>329</v>
      </c>
      <c r="I560" s="822" t="s">
        <v>2238</v>
      </c>
      <c r="J560" s="822" t="s">
        <v>2239</v>
      </c>
      <c r="K560" s="822" t="s">
        <v>1780</v>
      </c>
      <c r="L560" s="825">
        <v>174.59</v>
      </c>
      <c r="M560" s="825">
        <v>523.77</v>
      </c>
      <c r="N560" s="822">
        <v>3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18</v>
      </c>
      <c r="B561" s="822" t="s">
        <v>1515</v>
      </c>
      <c r="C561" s="822" t="s">
        <v>1520</v>
      </c>
      <c r="D561" s="823" t="s">
        <v>2638</v>
      </c>
      <c r="E561" s="824" t="s">
        <v>1545</v>
      </c>
      <c r="F561" s="822" t="s">
        <v>1516</v>
      </c>
      <c r="G561" s="822" t="s">
        <v>1557</v>
      </c>
      <c r="H561" s="822" t="s">
        <v>329</v>
      </c>
      <c r="I561" s="822" t="s">
        <v>1861</v>
      </c>
      <c r="J561" s="822" t="s">
        <v>1862</v>
      </c>
      <c r="K561" s="822" t="s">
        <v>1559</v>
      </c>
      <c r="L561" s="825">
        <v>84.47</v>
      </c>
      <c r="M561" s="825">
        <v>506.82</v>
      </c>
      <c r="N561" s="822">
        <v>6</v>
      </c>
      <c r="O561" s="826">
        <v>1.5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18</v>
      </c>
      <c r="B562" s="822" t="s">
        <v>1515</v>
      </c>
      <c r="C562" s="822" t="s">
        <v>1520</v>
      </c>
      <c r="D562" s="823" t="s">
        <v>2638</v>
      </c>
      <c r="E562" s="824" t="s">
        <v>1545</v>
      </c>
      <c r="F562" s="822" t="s">
        <v>1516</v>
      </c>
      <c r="G562" s="822" t="s">
        <v>1557</v>
      </c>
      <c r="H562" s="822" t="s">
        <v>329</v>
      </c>
      <c r="I562" s="822" t="s">
        <v>1863</v>
      </c>
      <c r="J562" s="822" t="s">
        <v>1862</v>
      </c>
      <c r="K562" s="822" t="s">
        <v>1691</v>
      </c>
      <c r="L562" s="825">
        <v>152.97999999999999</v>
      </c>
      <c r="M562" s="825">
        <v>1682.7799999999997</v>
      </c>
      <c r="N562" s="822">
        <v>11</v>
      </c>
      <c r="O562" s="826">
        <v>2.5</v>
      </c>
      <c r="P562" s="825">
        <v>1682.7799999999997</v>
      </c>
      <c r="Q562" s="827">
        <v>1</v>
      </c>
      <c r="R562" s="822">
        <v>11</v>
      </c>
      <c r="S562" s="827">
        <v>1</v>
      </c>
      <c r="T562" s="826">
        <v>2.5</v>
      </c>
      <c r="U562" s="828">
        <v>1</v>
      </c>
    </row>
    <row r="563" spans="1:21" ht="14.45" customHeight="1" x14ac:dyDescent="0.2">
      <c r="A563" s="821">
        <v>18</v>
      </c>
      <c r="B563" s="822" t="s">
        <v>1515</v>
      </c>
      <c r="C563" s="822" t="s">
        <v>1520</v>
      </c>
      <c r="D563" s="823" t="s">
        <v>2638</v>
      </c>
      <c r="E563" s="824" t="s">
        <v>1545</v>
      </c>
      <c r="F563" s="822" t="s">
        <v>1516</v>
      </c>
      <c r="G563" s="822" t="s">
        <v>1557</v>
      </c>
      <c r="H563" s="822" t="s">
        <v>329</v>
      </c>
      <c r="I563" s="822" t="s">
        <v>1864</v>
      </c>
      <c r="J563" s="822" t="s">
        <v>1865</v>
      </c>
      <c r="K563" s="822" t="s">
        <v>1316</v>
      </c>
      <c r="L563" s="825">
        <v>84.47</v>
      </c>
      <c r="M563" s="825">
        <v>844.7</v>
      </c>
      <c r="N563" s="822">
        <v>10</v>
      </c>
      <c r="O563" s="826">
        <v>3.5</v>
      </c>
      <c r="P563" s="825">
        <v>337.88</v>
      </c>
      <c r="Q563" s="827">
        <v>0.39999999999999997</v>
      </c>
      <c r="R563" s="822">
        <v>4</v>
      </c>
      <c r="S563" s="827">
        <v>0.4</v>
      </c>
      <c r="T563" s="826">
        <v>1.5</v>
      </c>
      <c r="U563" s="828">
        <v>0.42857142857142855</v>
      </c>
    </row>
    <row r="564" spans="1:21" ht="14.45" customHeight="1" x14ac:dyDescent="0.2">
      <c r="A564" s="821">
        <v>18</v>
      </c>
      <c r="B564" s="822" t="s">
        <v>1515</v>
      </c>
      <c r="C564" s="822" t="s">
        <v>1520</v>
      </c>
      <c r="D564" s="823" t="s">
        <v>2638</v>
      </c>
      <c r="E564" s="824" t="s">
        <v>1545</v>
      </c>
      <c r="F564" s="822" t="s">
        <v>1516</v>
      </c>
      <c r="G564" s="822" t="s">
        <v>1557</v>
      </c>
      <c r="H564" s="822" t="s">
        <v>329</v>
      </c>
      <c r="I564" s="822" t="s">
        <v>2240</v>
      </c>
      <c r="J564" s="822" t="s">
        <v>1865</v>
      </c>
      <c r="K564" s="822" t="s">
        <v>1318</v>
      </c>
      <c r="L564" s="825">
        <v>152.97999999999999</v>
      </c>
      <c r="M564" s="825">
        <v>458.93999999999994</v>
      </c>
      <c r="N564" s="822">
        <v>3</v>
      </c>
      <c r="O564" s="826">
        <v>0.5</v>
      </c>
      <c r="P564" s="825">
        <v>458.93999999999994</v>
      </c>
      <c r="Q564" s="827">
        <v>1</v>
      </c>
      <c r="R564" s="822">
        <v>3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18</v>
      </c>
      <c r="B565" s="822" t="s">
        <v>1515</v>
      </c>
      <c r="C565" s="822" t="s">
        <v>1520</v>
      </c>
      <c r="D565" s="823" t="s">
        <v>2638</v>
      </c>
      <c r="E565" s="824" t="s">
        <v>1545</v>
      </c>
      <c r="F565" s="822" t="s">
        <v>1516</v>
      </c>
      <c r="G565" s="822" t="s">
        <v>1557</v>
      </c>
      <c r="H565" s="822" t="s">
        <v>329</v>
      </c>
      <c r="I565" s="822" t="s">
        <v>1866</v>
      </c>
      <c r="J565" s="822" t="s">
        <v>1865</v>
      </c>
      <c r="K565" s="822" t="s">
        <v>1695</v>
      </c>
      <c r="L565" s="825">
        <v>305.95</v>
      </c>
      <c r="M565" s="825">
        <v>305.95</v>
      </c>
      <c r="N565" s="822">
        <v>1</v>
      </c>
      <c r="O565" s="826">
        <v>0.5</v>
      </c>
      <c r="P565" s="825">
        <v>305.95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18</v>
      </c>
      <c r="B566" s="822" t="s">
        <v>1515</v>
      </c>
      <c r="C566" s="822" t="s">
        <v>1520</v>
      </c>
      <c r="D566" s="823" t="s">
        <v>2638</v>
      </c>
      <c r="E566" s="824" t="s">
        <v>1545</v>
      </c>
      <c r="F566" s="822" t="s">
        <v>1516</v>
      </c>
      <c r="G566" s="822" t="s">
        <v>1557</v>
      </c>
      <c r="H566" s="822" t="s">
        <v>625</v>
      </c>
      <c r="I566" s="822" t="s">
        <v>1317</v>
      </c>
      <c r="J566" s="822" t="s">
        <v>754</v>
      </c>
      <c r="K566" s="822" t="s">
        <v>1318</v>
      </c>
      <c r="L566" s="825">
        <v>152.97999999999999</v>
      </c>
      <c r="M566" s="825">
        <v>3824.4999999999995</v>
      </c>
      <c r="N566" s="822">
        <v>25</v>
      </c>
      <c r="O566" s="826">
        <v>4.5</v>
      </c>
      <c r="P566" s="825">
        <v>1988.7399999999998</v>
      </c>
      <c r="Q566" s="827">
        <v>0.52</v>
      </c>
      <c r="R566" s="822">
        <v>13</v>
      </c>
      <c r="S566" s="827">
        <v>0.52</v>
      </c>
      <c r="T566" s="826">
        <v>2.5</v>
      </c>
      <c r="U566" s="828">
        <v>0.55555555555555558</v>
      </c>
    </row>
    <row r="567" spans="1:21" ht="14.45" customHeight="1" x14ac:dyDescent="0.2">
      <c r="A567" s="821">
        <v>18</v>
      </c>
      <c r="B567" s="822" t="s">
        <v>1515</v>
      </c>
      <c r="C567" s="822" t="s">
        <v>1520</v>
      </c>
      <c r="D567" s="823" t="s">
        <v>2638</v>
      </c>
      <c r="E567" s="824" t="s">
        <v>1545</v>
      </c>
      <c r="F567" s="822" t="s">
        <v>1516</v>
      </c>
      <c r="G567" s="822" t="s">
        <v>1557</v>
      </c>
      <c r="H567" s="822" t="s">
        <v>625</v>
      </c>
      <c r="I567" s="822" t="s">
        <v>1315</v>
      </c>
      <c r="J567" s="822" t="s">
        <v>754</v>
      </c>
      <c r="K567" s="822" t="s">
        <v>1316</v>
      </c>
      <c r="L567" s="825">
        <v>84.47</v>
      </c>
      <c r="M567" s="825">
        <v>1689.3999999999999</v>
      </c>
      <c r="N567" s="822">
        <v>20</v>
      </c>
      <c r="O567" s="826">
        <v>4</v>
      </c>
      <c r="P567" s="825">
        <v>591.29</v>
      </c>
      <c r="Q567" s="827">
        <v>0.35000000000000003</v>
      </c>
      <c r="R567" s="822">
        <v>7</v>
      </c>
      <c r="S567" s="827">
        <v>0.35</v>
      </c>
      <c r="T567" s="826">
        <v>1.5</v>
      </c>
      <c r="U567" s="828">
        <v>0.375</v>
      </c>
    </row>
    <row r="568" spans="1:21" ht="14.45" customHeight="1" x14ac:dyDescent="0.2">
      <c r="A568" s="821">
        <v>18</v>
      </c>
      <c r="B568" s="822" t="s">
        <v>1515</v>
      </c>
      <c r="C568" s="822" t="s">
        <v>1520</v>
      </c>
      <c r="D568" s="823" t="s">
        <v>2638</v>
      </c>
      <c r="E568" s="824" t="s">
        <v>1545</v>
      </c>
      <c r="F568" s="822" t="s">
        <v>1516</v>
      </c>
      <c r="G568" s="822" t="s">
        <v>1557</v>
      </c>
      <c r="H568" s="822" t="s">
        <v>625</v>
      </c>
      <c r="I568" s="822" t="s">
        <v>1558</v>
      </c>
      <c r="J568" s="822" t="s">
        <v>754</v>
      </c>
      <c r="K568" s="822" t="s">
        <v>1559</v>
      </c>
      <c r="L568" s="825">
        <v>84.47</v>
      </c>
      <c r="M568" s="825">
        <v>2280.69</v>
      </c>
      <c r="N568" s="822">
        <v>27</v>
      </c>
      <c r="O568" s="826">
        <v>6.5</v>
      </c>
      <c r="P568" s="825">
        <v>1520.46</v>
      </c>
      <c r="Q568" s="827">
        <v>0.66666666666666663</v>
      </c>
      <c r="R568" s="822">
        <v>18</v>
      </c>
      <c r="S568" s="827">
        <v>0.66666666666666663</v>
      </c>
      <c r="T568" s="826">
        <v>5</v>
      </c>
      <c r="U568" s="828">
        <v>0.76923076923076927</v>
      </c>
    </row>
    <row r="569" spans="1:21" ht="14.45" customHeight="1" x14ac:dyDescent="0.2">
      <c r="A569" s="821">
        <v>18</v>
      </c>
      <c r="B569" s="822" t="s">
        <v>1515</v>
      </c>
      <c r="C569" s="822" t="s">
        <v>1520</v>
      </c>
      <c r="D569" s="823" t="s">
        <v>2638</v>
      </c>
      <c r="E569" s="824" t="s">
        <v>1545</v>
      </c>
      <c r="F569" s="822" t="s">
        <v>1516</v>
      </c>
      <c r="G569" s="822" t="s">
        <v>1557</v>
      </c>
      <c r="H569" s="822" t="s">
        <v>329</v>
      </c>
      <c r="I569" s="822" t="s">
        <v>2241</v>
      </c>
      <c r="J569" s="822" t="s">
        <v>2242</v>
      </c>
      <c r="K569" s="822" t="s">
        <v>2243</v>
      </c>
      <c r="L569" s="825">
        <v>1635.66</v>
      </c>
      <c r="M569" s="825">
        <v>4906.9800000000005</v>
      </c>
      <c r="N569" s="822">
        <v>3</v>
      </c>
      <c r="O569" s="826">
        <v>0.5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18</v>
      </c>
      <c r="B570" s="822" t="s">
        <v>1515</v>
      </c>
      <c r="C570" s="822" t="s">
        <v>1520</v>
      </c>
      <c r="D570" s="823" t="s">
        <v>2638</v>
      </c>
      <c r="E570" s="824" t="s">
        <v>1545</v>
      </c>
      <c r="F570" s="822" t="s">
        <v>1516</v>
      </c>
      <c r="G570" s="822" t="s">
        <v>1557</v>
      </c>
      <c r="H570" s="822" t="s">
        <v>625</v>
      </c>
      <c r="I570" s="822" t="s">
        <v>1873</v>
      </c>
      <c r="J570" s="822" t="s">
        <v>754</v>
      </c>
      <c r="K570" s="822" t="s">
        <v>1313</v>
      </c>
      <c r="L570" s="825">
        <v>152.97999999999999</v>
      </c>
      <c r="M570" s="825">
        <v>8413.8999999999978</v>
      </c>
      <c r="N570" s="822">
        <v>55</v>
      </c>
      <c r="O570" s="826">
        <v>9.5</v>
      </c>
      <c r="P570" s="825">
        <v>2600.66</v>
      </c>
      <c r="Q570" s="827">
        <v>0.30909090909090914</v>
      </c>
      <c r="R570" s="822">
        <v>17</v>
      </c>
      <c r="S570" s="827">
        <v>0.30909090909090908</v>
      </c>
      <c r="T570" s="826">
        <v>4</v>
      </c>
      <c r="U570" s="828">
        <v>0.42105263157894735</v>
      </c>
    </row>
    <row r="571" spans="1:21" ht="14.45" customHeight="1" x14ac:dyDescent="0.2">
      <c r="A571" s="821">
        <v>18</v>
      </c>
      <c r="B571" s="822" t="s">
        <v>1515</v>
      </c>
      <c r="C571" s="822" t="s">
        <v>1520</v>
      </c>
      <c r="D571" s="823" t="s">
        <v>2638</v>
      </c>
      <c r="E571" s="824" t="s">
        <v>1545</v>
      </c>
      <c r="F571" s="822" t="s">
        <v>1516</v>
      </c>
      <c r="G571" s="822" t="s">
        <v>1557</v>
      </c>
      <c r="H571" s="822" t="s">
        <v>329</v>
      </c>
      <c r="I571" s="822" t="s">
        <v>2244</v>
      </c>
      <c r="J571" s="822" t="s">
        <v>2245</v>
      </c>
      <c r="K571" s="822" t="s">
        <v>2246</v>
      </c>
      <c r="L571" s="825">
        <v>1225.74</v>
      </c>
      <c r="M571" s="825">
        <v>2451.48</v>
      </c>
      <c r="N571" s="822">
        <v>2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18</v>
      </c>
      <c r="B572" s="822" t="s">
        <v>1515</v>
      </c>
      <c r="C572" s="822" t="s">
        <v>1520</v>
      </c>
      <c r="D572" s="823" t="s">
        <v>2638</v>
      </c>
      <c r="E572" s="824" t="s">
        <v>1545</v>
      </c>
      <c r="F572" s="822" t="s">
        <v>1516</v>
      </c>
      <c r="G572" s="822" t="s">
        <v>1557</v>
      </c>
      <c r="H572" s="822" t="s">
        <v>329</v>
      </c>
      <c r="I572" s="822" t="s">
        <v>1880</v>
      </c>
      <c r="J572" s="822" t="s">
        <v>1881</v>
      </c>
      <c r="K572" s="822" t="s">
        <v>1316</v>
      </c>
      <c r="L572" s="825">
        <v>84.47</v>
      </c>
      <c r="M572" s="825">
        <v>253.41</v>
      </c>
      <c r="N572" s="822">
        <v>3</v>
      </c>
      <c r="O572" s="826">
        <v>1</v>
      </c>
      <c r="P572" s="825">
        <v>253.41</v>
      </c>
      <c r="Q572" s="827">
        <v>1</v>
      </c>
      <c r="R572" s="822">
        <v>3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18</v>
      </c>
      <c r="B573" s="822" t="s">
        <v>1515</v>
      </c>
      <c r="C573" s="822" t="s">
        <v>1520</v>
      </c>
      <c r="D573" s="823" t="s">
        <v>2638</v>
      </c>
      <c r="E573" s="824" t="s">
        <v>1545</v>
      </c>
      <c r="F573" s="822" t="s">
        <v>1516</v>
      </c>
      <c r="G573" s="822" t="s">
        <v>1557</v>
      </c>
      <c r="H573" s="822" t="s">
        <v>329</v>
      </c>
      <c r="I573" s="822" t="s">
        <v>2247</v>
      </c>
      <c r="J573" s="822" t="s">
        <v>2242</v>
      </c>
      <c r="K573" s="822" t="s">
        <v>2248</v>
      </c>
      <c r="L573" s="825">
        <v>3161.03</v>
      </c>
      <c r="M573" s="825">
        <v>3161.03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18</v>
      </c>
      <c r="B574" s="822" t="s">
        <v>1515</v>
      </c>
      <c r="C574" s="822" t="s">
        <v>1520</v>
      </c>
      <c r="D574" s="823" t="s">
        <v>2638</v>
      </c>
      <c r="E574" s="824" t="s">
        <v>1545</v>
      </c>
      <c r="F574" s="822" t="s">
        <v>1516</v>
      </c>
      <c r="G574" s="822" t="s">
        <v>1557</v>
      </c>
      <c r="H574" s="822" t="s">
        <v>329</v>
      </c>
      <c r="I574" s="822" t="s">
        <v>2249</v>
      </c>
      <c r="J574" s="822" t="s">
        <v>2242</v>
      </c>
      <c r="K574" s="822" t="s">
        <v>2250</v>
      </c>
      <c r="L574" s="825">
        <v>1401.99</v>
      </c>
      <c r="M574" s="825">
        <v>5607.96</v>
      </c>
      <c r="N574" s="822">
        <v>4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18</v>
      </c>
      <c r="B575" s="822" t="s">
        <v>1515</v>
      </c>
      <c r="C575" s="822" t="s">
        <v>1520</v>
      </c>
      <c r="D575" s="823" t="s">
        <v>2638</v>
      </c>
      <c r="E575" s="824" t="s">
        <v>1545</v>
      </c>
      <c r="F575" s="822" t="s">
        <v>1516</v>
      </c>
      <c r="G575" s="822" t="s">
        <v>1886</v>
      </c>
      <c r="H575" s="822" t="s">
        <v>329</v>
      </c>
      <c r="I575" s="822" t="s">
        <v>1887</v>
      </c>
      <c r="J575" s="822" t="s">
        <v>1888</v>
      </c>
      <c r="K575" s="822" t="s">
        <v>1678</v>
      </c>
      <c r="L575" s="825">
        <v>46.81</v>
      </c>
      <c r="M575" s="825">
        <v>4727.8099999999995</v>
      </c>
      <c r="N575" s="822">
        <v>101</v>
      </c>
      <c r="O575" s="826">
        <v>11</v>
      </c>
      <c r="P575" s="825">
        <v>655.34</v>
      </c>
      <c r="Q575" s="827">
        <v>0.13861386138613863</v>
      </c>
      <c r="R575" s="822">
        <v>14</v>
      </c>
      <c r="S575" s="827">
        <v>0.13861386138613863</v>
      </c>
      <c r="T575" s="826">
        <v>2.5</v>
      </c>
      <c r="U575" s="828">
        <v>0.22727272727272727</v>
      </c>
    </row>
    <row r="576" spans="1:21" ht="14.45" customHeight="1" x14ac:dyDescent="0.2">
      <c r="A576" s="821">
        <v>18</v>
      </c>
      <c r="B576" s="822" t="s">
        <v>1515</v>
      </c>
      <c r="C576" s="822" t="s">
        <v>1520</v>
      </c>
      <c r="D576" s="823" t="s">
        <v>2638</v>
      </c>
      <c r="E576" s="824" t="s">
        <v>1545</v>
      </c>
      <c r="F576" s="822" t="s">
        <v>1516</v>
      </c>
      <c r="G576" s="822" t="s">
        <v>1889</v>
      </c>
      <c r="H576" s="822" t="s">
        <v>329</v>
      </c>
      <c r="I576" s="822" t="s">
        <v>1890</v>
      </c>
      <c r="J576" s="822" t="s">
        <v>1891</v>
      </c>
      <c r="K576" s="822" t="s">
        <v>1892</v>
      </c>
      <c r="L576" s="825">
        <v>690.1</v>
      </c>
      <c r="M576" s="825">
        <v>4140.6000000000004</v>
      </c>
      <c r="N576" s="822">
        <v>6</v>
      </c>
      <c r="O576" s="826">
        <v>2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18</v>
      </c>
      <c r="B577" s="822" t="s">
        <v>1515</v>
      </c>
      <c r="C577" s="822" t="s">
        <v>1520</v>
      </c>
      <c r="D577" s="823" t="s">
        <v>2638</v>
      </c>
      <c r="E577" s="824" t="s">
        <v>1545</v>
      </c>
      <c r="F577" s="822" t="s">
        <v>1516</v>
      </c>
      <c r="G577" s="822" t="s">
        <v>1893</v>
      </c>
      <c r="H577" s="822" t="s">
        <v>625</v>
      </c>
      <c r="I577" s="822" t="s">
        <v>1894</v>
      </c>
      <c r="J577" s="822" t="s">
        <v>1895</v>
      </c>
      <c r="K577" s="822" t="s">
        <v>1016</v>
      </c>
      <c r="L577" s="825">
        <v>132</v>
      </c>
      <c r="M577" s="825">
        <v>924</v>
      </c>
      <c r="N577" s="822">
        <v>7</v>
      </c>
      <c r="O577" s="826">
        <v>1</v>
      </c>
      <c r="P577" s="825">
        <v>264</v>
      </c>
      <c r="Q577" s="827">
        <v>0.2857142857142857</v>
      </c>
      <c r="R577" s="822">
        <v>2</v>
      </c>
      <c r="S577" s="827">
        <v>0.2857142857142857</v>
      </c>
      <c r="T577" s="826">
        <v>0.5</v>
      </c>
      <c r="U577" s="828">
        <v>0.5</v>
      </c>
    </row>
    <row r="578" spans="1:21" ht="14.45" customHeight="1" x14ac:dyDescent="0.2">
      <c r="A578" s="821">
        <v>18</v>
      </c>
      <c r="B578" s="822" t="s">
        <v>1515</v>
      </c>
      <c r="C578" s="822" t="s">
        <v>1520</v>
      </c>
      <c r="D578" s="823" t="s">
        <v>2638</v>
      </c>
      <c r="E578" s="824" t="s">
        <v>1545</v>
      </c>
      <c r="F578" s="822" t="s">
        <v>1516</v>
      </c>
      <c r="G578" s="822" t="s">
        <v>1893</v>
      </c>
      <c r="H578" s="822" t="s">
        <v>625</v>
      </c>
      <c r="I578" s="822" t="s">
        <v>1896</v>
      </c>
      <c r="J578" s="822" t="s">
        <v>1895</v>
      </c>
      <c r="K578" s="822" t="s">
        <v>1728</v>
      </c>
      <c r="L578" s="825">
        <v>439.98</v>
      </c>
      <c r="M578" s="825">
        <v>439.98</v>
      </c>
      <c r="N578" s="822">
        <v>1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18</v>
      </c>
      <c r="B579" s="822" t="s">
        <v>1515</v>
      </c>
      <c r="C579" s="822" t="s">
        <v>1520</v>
      </c>
      <c r="D579" s="823" t="s">
        <v>2638</v>
      </c>
      <c r="E579" s="824" t="s">
        <v>1545</v>
      </c>
      <c r="F579" s="822" t="s">
        <v>1516</v>
      </c>
      <c r="G579" s="822" t="s">
        <v>2251</v>
      </c>
      <c r="H579" s="822" t="s">
        <v>329</v>
      </c>
      <c r="I579" s="822" t="s">
        <v>2252</v>
      </c>
      <c r="J579" s="822" t="s">
        <v>2253</v>
      </c>
      <c r="K579" s="822" t="s">
        <v>978</v>
      </c>
      <c r="L579" s="825">
        <v>173.31</v>
      </c>
      <c r="M579" s="825">
        <v>1039.8599999999999</v>
      </c>
      <c r="N579" s="822">
        <v>6</v>
      </c>
      <c r="O579" s="826">
        <v>3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18</v>
      </c>
      <c r="B580" s="822" t="s">
        <v>1515</v>
      </c>
      <c r="C580" s="822" t="s">
        <v>1520</v>
      </c>
      <c r="D580" s="823" t="s">
        <v>2638</v>
      </c>
      <c r="E580" s="824" t="s">
        <v>1545</v>
      </c>
      <c r="F580" s="822" t="s">
        <v>1516</v>
      </c>
      <c r="G580" s="822" t="s">
        <v>1901</v>
      </c>
      <c r="H580" s="822" t="s">
        <v>329</v>
      </c>
      <c r="I580" s="822" t="s">
        <v>2254</v>
      </c>
      <c r="J580" s="822" t="s">
        <v>2255</v>
      </c>
      <c r="K580" s="822" t="s">
        <v>2256</v>
      </c>
      <c r="L580" s="825">
        <v>0</v>
      </c>
      <c r="M580" s="825">
        <v>0</v>
      </c>
      <c r="N580" s="822">
        <v>1</v>
      </c>
      <c r="O580" s="826">
        <v>1</v>
      </c>
      <c r="P580" s="825"/>
      <c r="Q580" s="827"/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18</v>
      </c>
      <c r="B581" s="822" t="s">
        <v>1515</v>
      </c>
      <c r="C581" s="822" t="s">
        <v>1520</v>
      </c>
      <c r="D581" s="823" t="s">
        <v>2638</v>
      </c>
      <c r="E581" s="824" t="s">
        <v>1545</v>
      </c>
      <c r="F581" s="822" t="s">
        <v>1516</v>
      </c>
      <c r="G581" s="822" t="s">
        <v>1901</v>
      </c>
      <c r="H581" s="822" t="s">
        <v>329</v>
      </c>
      <c r="I581" s="822" t="s">
        <v>2257</v>
      </c>
      <c r="J581" s="822" t="s">
        <v>2255</v>
      </c>
      <c r="K581" s="822" t="s">
        <v>2258</v>
      </c>
      <c r="L581" s="825">
        <v>0</v>
      </c>
      <c r="M581" s="825">
        <v>0</v>
      </c>
      <c r="N581" s="822">
        <v>1</v>
      </c>
      <c r="O581" s="826">
        <v>0.5</v>
      </c>
      <c r="P581" s="825">
        <v>0</v>
      </c>
      <c r="Q581" s="827"/>
      <c r="R581" s="822">
        <v>1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18</v>
      </c>
      <c r="B582" s="822" t="s">
        <v>1515</v>
      </c>
      <c r="C582" s="822" t="s">
        <v>1520</v>
      </c>
      <c r="D582" s="823" t="s">
        <v>2638</v>
      </c>
      <c r="E582" s="824" t="s">
        <v>1545</v>
      </c>
      <c r="F582" s="822" t="s">
        <v>1516</v>
      </c>
      <c r="G582" s="822" t="s">
        <v>1901</v>
      </c>
      <c r="H582" s="822" t="s">
        <v>329</v>
      </c>
      <c r="I582" s="822" t="s">
        <v>2259</v>
      </c>
      <c r="J582" s="822" t="s">
        <v>2255</v>
      </c>
      <c r="K582" s="822" t="s">
        <v>2260</v>
      </c>
      <c r="L582" s="825">
        <v>0</v>
      </c>
      <c r="M582" s="825">
        <v>0</v>
      </c>
      <c r="N582" s="822">
        <v>2</v>
      </c>
      <c r="O582" s="826">
        <v>1</v>
      </c>
      <c r="P582" s="825">
        <v>0</v>
      </c>
      <c r="Q582" s="827"/>
      <c r="R582" s="822">
        <v>1</v>
      </c>
      <c r="S582" s="827">
        <v>0.5</v>
      </c>
      <c r="T582" s="826">
        <v>0.5</v>
      </c>
      <c r="U582" s="828">
        <v>0.5</v>
      </c>
    </row>
    <row r="583" spans="1:21" ht="14.45" customHeight="1" x14ac:dyDescent="0.2">
      <c r="A583" s="821">
        <v>18</v>
      </c>
      <c r="B583" s="822" t="s">
        <v>1515</v>
      </c>
      <c r="C583" s="822" t="s">
        <v>1520</v>
      </c>
      <c r="D583" s="823" t="s">
        <v>2638</v>
      </c>
      <c r="E583" s="824" t="s">
        <v>1545</v>
      </c>
      <c r="F583" s="822" t="s">
        <v>1516</v>
      </c>
      <c r="G583" s="822" t="s">
        <v>1905</v>
      </c>
      <c r="H583" s="822" t="s">
        <v>329</v>
      </c>
      <c r="I583" s="822" t="s">
        <v>2261</v>
      </c>
      <c r="J583" s="822" t="s">
        <v>981</v>
      </c>
      <c r="K583" s="822" t="s">
        <v>2262</v>
      </c>
      <c r="L583" s="825">
        <v>127.91</v>
      </c>
      <c r="M583" s="825">
        <v>255.82</v>
      </c>
      <c r="N583" s="822">
        <v>2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18</v>
      </c>
      <c r="B584" s="822" t="s">
        <v>1515</v>
      </c>
      <c r="C584" s="822" t="s">
        <v>1520</v>
      </c>
      <c r="D584" s="823" t="s">
        <v>2638</v>
      </c>
      <c r="E584" s="824" t="s">
        <v>1545</v>
      </c>
      <c r="F584" s="822" t="s">
        <v>1516</v>
      </c>
      <c r="G584" s="822" t="s">
        <v>2263</v>
      </c>
      <c r="H584" s="822" t="s">
        <v>329</v>
      </c>
      <c r="I584" s="822" t="s">
        <v>2264</v>
      </c>
      <c r="J584" s="822" t="s">
        <v>2265</v>
      </c>
      <c r="K584" s="822" t="s">
        <v>2266</v>
      </c>
      <c r="L584" s="825">
        <v>79.099999999999994</v>
      </c>
      <c r="M584" s="825">
        <v>79.099999999999994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18</v>
      </c>
      <c r="B585" s="822" t="s">
        <v>1515</v>
      </c>
      <c r="C585" s="822" t="s">
        <v>1520</v>
      </c>
      <c r="D585" s="823" t="s">
        <v>2638</v>
      </c>
      <c r="E585" s="824" t="s">
        <v>1545</v>
      </c>
      <c r="F585" s="822" t="s">
        <v>1516</v>
      </c>
      <c r="G585" s="822" t="s">
        <v>1573</v>
      </c>
      <c r="H585" s="822" t="s">
        <v>329</v>
      </c>
      <c r="I585" s="822" t="s">
        <v>2100</v>
      </c>
      <c r="J585" s="822" t="s">
        <v>1575</v>
      </c>
      <c r="K585" s="822" t="s">
        <v>2101</v>
      </c>
      <c r="L585" s="825">
        <v>84.65</v>
      </c>
      <c r="M585" s="825">
        <v>1608.35</v>
      </c>
      <c r="N585" s="822">
        <v>19</v>
      </c>
      <c r="O585" s="826">
        <v>1.5</v>
      </c>
      <c r="P585" s="825">
        <v>761.85</v>
      </c>
      <c r="Q585" s="827">
        <v>0.47368421052631582</v>
      </c>
      <c r="R585" s="822">
        <v>9</v>
      </c>
      <c r="S585" s="827">
        <v>0.47368421052631576</v>
      </c>
      <c r="T585" s="826">
        <v>1</v>
      </c>
      <c r="U585" s="828">
        <v>0.66666666666666663</v>
      </c>
    </row>
    <row r="586" spans="1:21" ht="14.45" customHeight="1" x14ac:dyDescent="0.2">
      <c r="A586" s="821">
        <v>18</v>
      </c>
      <c r="B586" s="822" t="s">
        <v>1515</v>
      </c>
      <c r="C586" s="822" t="s">
        <v>1520</v>
      </c>
      <c r="D586" s="823" t="s">
        <v>2638</v>
      </c>
      <c r="E586" s="824" t="s">
        <v>1545</v>
      </c>
      <c r="F586" s="822" t="s">
        <v>1516</v>
      </c>
      <c r="G586" s="822" t="s">
        <v>1573</v>
      </c>
      <c r="H586" s="822" t="s">
        <v>329</v>
      </c>
      <c r="I586" s="822" t="s">
        <v>1913</v>
      </c>
      <c r="J586" s="822" t="s">
        <v>1575</v>
      </c>
      <c r="K586" s="822" t="s">
        <v>1914</v>
      </c>
      <c r="L586" s="825">
        <v>677.18</v>
      </c>
      <c r="M586" s="825">
        <v>1354.36</v>
      </c>
      <c r="N586" s="822">
        <v>2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18</v>
      </c>
      <c r="B587" s="822" t="s">
        <v>1515</v>
      </c>
      <c r="C587" s="822" t="s">
        <v>1520</v>
      </c>
      <c r="D587" s="823" t="s">
        <v>2638</v>
      </c>
      <c r="E587" s="824" t="s">
        <v>1545</v>
      </c>
      <c r="F587" s="822" t="s">
        <v>1516</v>
      </c>
      <c r="G587" s="822" t="s">
        <v>1573</v>
      </c>
      <c r="H587" s="822" t="s">
        <v>329</v>
      </c>
      <c r="I587" s="822" t="s">
        <v>1915</v>
      </c>
      <c r="J587" s="822" t="s">
        <v>1575</v>
      </c>
      <c r="K587" s="822" t="s">
        <v>1916</v>
      </c>
      <c r="L587" s="825">
        <v>338.58</v>
      </c>
      <c r="M587" s="825">
        <v>677.16</v>
      </c>
      <c r="N587" s="822">
        <v>2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18</v>
      </c>
      <c r="B588" s="822" t="s">
        <v>1515</v>
      </c>
      <c r="C588" s="822" t="s">
        <v>1520</v>
      </c>
      <c r="D588" s="823" t="s">
        <v>2638</v>
      </c>
      <c r="E588" s="824" t="s">
        <v>1545</v>
      </c>
      <c r="F588" s="822" t="s">
        <v>1516</v>
      </c>
      <c r="G588" s="822" t="s">
        <v>1573</v>
      </c>
      <c r="H588" s="822" t="s">
        <v>625</v>
      </c>
      <c r="I588" s="822" t="s">
        <v>1488</v>
      </c>
      <c r="J588" s="822" t="s">
        <v>1112</v>
      </c>
      <c r="K588" s="822" t="s">
        <v>1113</v>
      </c>
      <c r="L588" s="825">
        <v>1286.6199999999999</v>
      </c>
      <c r="M588" s="825">
        <v>20585.919999999998</v>
      </c>
      <c r="N588" s="822">
        <v>16</v>
      </c>
      <c r="O588" s="826">
        <v>3.5</v>
      </c>
      <c r="P588" s="825">
        <v>12866.199999999999</v>
      </c>
      <c r="Q588" s="827">
        <v>0.625</v>
      </c>
      <c r="R588" s="822">
        <v>10</v>
      </c>
      <c r="S588" s="827">
        <v>0.625</v>
      </c>
      <c r="T588" s="826">
        <v>2.5</v>
      </c>
      <c r="U588" s="828">
        <v>0.7142857142857143</v>
      </c>
    </row>
    <row r="589" spans="1:21" ht="14.45" customHeight="1" x14ac:dyDescent="0.2">
      <c r="A589" s="821">
        <v>18</v>
      </c>
      <c r="B589" s="822" t="s">
        <v>1515</v>
      </c>
      <c r="C589" s="822" t="s">
        <v>1520</v>
      </c>
      <c r="D589" s="823" t="s">
        <v>2638</v>
      </c>
      <c r="E589" s="824" t="s">
        <v>1545</v>
      </c>
      <c r="F589" s="822" t="s">
        <v>1516</v>
      </c>
      <c r="G589" s="822" t="s">
        <v>1573</v>
      </c>
      <c r="H589" s="822" t="s">
        <v>625</v>
      </c>
      <c r="I589" s="822" t="s">
        <v>1917</v>
      </c>
      <c r="J589" s="822" t="s">
        <v>1112</v>
      </c>
      <c r="K589" s="822" t="s">
        <v>1918</v>
      </c>
      <c r="L589" s="825">
        <v>2573.2199999999998</v>
      </c>
      <c r="M589" s="825">
        <v>23158.979999999996</v>
      </c>
      <c r="N589" s="822">
        <v>9</v>
      </c>
      <c r="O589" s="826">
        <v>3</v>
      </c>
      <c r="P589" s="825">
        <v>12866.099999999999</v>
      </c>
      <c r="Q589" s="827">
        <v>0.55555555555555558</v>
      </c>
      <c r="R589" s="822">
        <v>5</v>
      </c>
      <c r="S589" s="827">
        <v>0.55555555555555558</v>
      </c>
      <c r="T589" s="826">
        <v>1.5</v>
      </c>
      <c r="U589" s="828">
        <v>0.5</v>
      </c>
    </row>
    <row r="590" spans="1:21" ht="14.45" customHeight="1" x14ac:dyDescent="0.2">
      <c r="A590" s="821">
        <v>18</v>
      </c>
      <c r="B590" s="822" t="s">
        <v>1515</v>
      </c>
      <c r="C590" s="822" t="s">
        <v>1520</v>
      </c>
      <c r="D590" s="823" t="s">
        <v>2638</v>
      </c>
      <c r="E590" s="824" t="s">
        <v>1545</v>
      </c>
      <c r="F590" s="822" t="s">
        <v>1516</v>
      </c>
      <c r="G590" s="822" t="s">
        <v>1573</v>
      </c>
      <c r="H590" s="822" t="s">
        <v>329</v>
      </c>
      <c r="I590" s="822" t="s">
        <v>2267</v>
      </c>
      <c r="J590" s="822" t="s">
        <v>1575</v>
      </c>
      <c r="K590" s="822" t="s">
        <v>2268</v>
      </c>
      <c r="L590" s="825">
        <v>42.33</v>
      </c>
      <c r="M590" s="825">
        <v>1862.52</v>
      </c>
      <c r="N590" s="822">
        <v>44</v>
      </c>
      <c r="O590" s="826">
        <v>4</v>
      </c>
      <c r="P590" s="825">
        <v>1523.8799999999999</v>
      </c>
      <c r="Q590" s="827">
        <v>0.81818181818181812</v>
      </c>
      <c r="R590" s="822">
        <v>36</v>
      </c>
      <c r="S590" s="827">
        <v>0.81818181818181823</v>
      </c>
      <c r="T590" s="826">
        <v>3.5</v>
      </c>
      <c r="U590" s="828">
        <v>0.875</v>
      </c>
    </row>
    <row r="591" spans="1:21" ht="14.45" customHeight="1" x14ac:dyDescent="0.2">
      <c r="A591" s="821">
        <v>18</v>
      </c>
      <c r="B591" s="822" t="s">
        <v>1515</v>
      </c>
      <c r="C591" s="822" t="s">
        <v>1520</v>
      </c>
      <c r="D591" s="823" t="s">
        <v>2638</v>
      </c>
      <c r="E591" s="824" t="s">
        <v>1545</v>
      </c>
      <c r="F591" s="822" t="s">
        <v>1516</v>
      </c>
      <c r="G591" s="822" t="s">
        <v>1925</v>
      </c>
      <c r="H591" s="822" t="s">
        <v>329</v>
      </c>
      <c r="I591" s="822" t="s">
        <v>1926</v>
      </c>
      <c r="J591" s="822" t="s">
        <v>772</v>
      </c>
      <c r="K591" s="822" t="s">
        <v>773</v>
      </c>
      <c r="L591" s="825">
        <v>51.06</v>
      </c>
      <c r="M591" s="825">
        <v>12407.580000000002</v>
      </c>
      <c r="N591" s="822">
        <v>243</v>
      </c>
      <c r="O591" s="826">
        <v>30</v>
      </c>
      <c r="P591" s="825">
        <v>3574.2000000000003</v>
      </c>
      <c r="Q591" s="827">
        <v>0.28806584362139914</v>
      </c>
      <c r="R591" s="822">
        <v>70</v>
      </c>
      <c r="S591" s="827">
        <v>0.2880658436213992</v>
      </c>
      <c r="T591" s="826">
        <v>8.5</v>
      </c>
      <c r="U591" s="828">
        <v>0.28333333333333333</v>
      </c>
    </row>
    <row r="592" spans="1:21" ht="14.45" customHeight="1" x14ac:dyDescent="0.2">
      <c r="A592" s="821">
        <v>18</v>
      </c>
      <c r="B592" s="822" t="s">
        <v>1515</v>
      </c>
      <c r="C592" s="822" t="s">
        <v>1520</v>
      </c>
      <c r="D592" s="823" t="s">
        <v>2638</v>
      </c>
      <c r="E592" s="824" t="s">
        <v>1545</v>
      </c>
      <c r="F592" s="822" t="s">
        <v>1516</v>
      </c>
      <c r="G592" s="822" t="s">
        <v>1927</v>
      </c>
      <c r="H592" s="822" t="s">
        <v>329</v>
      </c>
      <c r="I592" s="822" t="s">
        <v>1928</v>
      </c>
      <c r="J592" s="822" t="s">
        <v>1929</v>
      </c>
      <c r="K592" s="822" t="s">
        <v>1930</v>
      </c>
      <c r="L592" s="825">
        <v>59.36</v>
      </c>
      <c r="M592" s="825">
        <v>178.07999999999998</v>
      </c>
      <c r="N592" s="822">
        <v>3</v>
      </c>
      <c r="O592" s="826">
        <v>1.5</v>
      </c>
      <c r="P592" s="825">
        <v>59.36</v>
      </c>
      <c r="Q592" s="827">
        <v>0.33333333333333337</v>
      </c>
      <c r="R592" s="822">
        <v>1</v>
      </c>
      <c r="S592" s="827">
        <v>0.33333333333333331</v>
      </c>
      <c r="T592" s="826">
        <v>1</v>
      </c>
      <c r="U592" s="828">
        <v>0.66666666666666663</v>
      </c>
    </row>
    <row r="593" spans="1:21" ht="14.45" customHeight="1" x14ac:dyDescent="0.2">
      <c r="A593" s="821">
        <v>18</v>
      </c>
      <c r="B593" s="822" t="s">
        <v>1515</v>
      </c>
      <c r="C593" s="822" t="s">
        <v>1520</v>
      </c>
      <c r="D593" s="823" t="s">
        <v>2638</v>
      </c>
      <c r="E593" s="824" t="s">
        <v>1545</v>
      </c>
      <c r="F593" s="822" t="s">
        <v>1516</v>
      </c>
      <c r="G593" s="822" t="s">
        <v>1927</v>
      </c>
      <c r="H593" s="822" t="s">
        <v>329</v>
      </c>
      <c r="I593" s="822" t="s">
        <v>1931</v>
      </c>
      <c r="J593" s="822" t="s">
        <v>1929</v>
      </c>
      <c r="K593" s="822" t="s">
        <v>1932</v>
      </c>
      <c r="L593" s="825">
        <v>91.78</v>
      </c>
      <c r="M593" s="825">
        <v>642.46</v>
      </c>
      <c r="N593" s="822">
        <v>7</v>
      </c>
      <c r="O593" s="826">
        <v>2.5</v>
      </c>
      <c r="P593" s="825">
        <v>642.46</v>
      </c>
      <c r="Q593" s="827">
        <v>1</v>
      </c>
      <c r="R593" s="822">
        <v>7</v>
      </c>
      <c r="S593" s="827">
        <v>1</v>
      </c>
      <c r="T593" s="826">
        <v>2.5</v>
      </c>
      <c r="U593" s="828">
        <v>1</v>
      </c>
    </row>
    <row r="594" spans="1:21" ht="14.45" customHeight="1" x14ac:dyDescent="0.2">
      <c r="A594" s="821">
        <v>18</v>
      </c>
      <c r="B594" s="822" t="s">
        <v>1515</v>
      </c>
      <c r="C594" s="822" t="s">
        <v>1520</v>
      </c>
      <c r="D594" s="823" t="s">
        <v>2638</v>
      </c>
      <c r="E594" s="824" t="s">
        <v>1545</v>
      </c>
      <c r="F594" s="822" t="s">
        <v>1516</v>
      </c>
      <c r="G594" s="822" t="s">
        <v>1927</v>
      </c>
      <c r="H594" s="822" t="s">
        <v>329</v>
      </c>
      <c r="I594" s="822" t="s">
        <v>1933</v>
      </c>
      <c r="J594" s="822" t="s">
        <v>1929</v>
      </c>
      <c r="K594" s="822" t="s">
        <v>1934</v>
      </c>
      <c r="L594" s="825">
        <v>169</v>
      </c>
      <c r="M594" s="825">
        <v>507</v>
      </c>
      <c r="N594" s="822">
        <v>3</v>
      </c>
      <c r="O594" s="826">
        <v>1</v>
      </c>
      <c r="P594" s="825">
        <v>507</v>
      </c>
      <c r="Q594" s="827">
        <v>1</v>
      </c>
      <c r="R594" s="822">
        <v>3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18</v>
      </c>
      <c r="B595" s="822" t="s">
        <v>1515</v>
      </c>
      <c r="C595" s="822" t="s">
        <v>1520</v>
      </c>
      <c r="D595" s="823" t="s">
        <v>2638</v>
      </c>
      <c r="E595" s="824" t="s">
        <v>1545</v>
      </c>
      <c r="F595" s="822" t="s">
        <v>1516</v>
      </c>
      <c r="G595" s="822" t="s">
        <v>1927</v>
      </c>
      <c r="H595" s="822" t="s">
        <v>625</v>
      </c>
      <c r="I595" s="822" t="s">
        <v>1938</v>
      </c>
      <c r="J595" s="822" t="s">
        <v>1939</v>
      </c>
      <c r="K595" s="822" t="s">
        <v>1937</v>
      </c>
      <c r="L595" s="825">
        <v>183.54</v>
      </c>
      <c r="M595" s="825">
        <v>3670.8</v>
      </c>
      <c r="N595" s="822">
        <v>20</v>
      </c>
      <c r="O595" s="826">
        <v>7</v>
      </c>
      <c r="P595" s="825">
        <v>1101.24</v>
      </c>
      <c r="Q595" s="827">
        <v>0.3</v>
      </c>
      <c r="R595" s="822">
        <v>6</v>
      </c>
      <c r="S595" s="827">
        <v>0.3</v>
      </c>
      <c r="T595" s="826">
        <v>3</v>
      </c>
      <c r="U595" s="828">
        <v>0.42857142857142855</v>
      </c>
    </row>
    <row r="596" spans="1:21" ht="14.45" customHeight="1" x14ac:dyDescent="0.2">
      <c r="A596" s="821">
        <v>18</v>
      </c>
      <c r="B596" s="822" t="s">
        <v>1515</v>
      </c>
      <c r="C596" s="822" t="s">
        <v>1520</v>
      </c>
      <c r="D596" s="823" t="s">
        <v>2638</v>
      </c>
      <c r="E596" s="824" t="s">
        <v>1545</v>
      </c>
      <c r="F596" s="822" t="s">
        <v>1516</v>
      </c>
      <c r="G596" s="822" t="s">
        <v>1927</v>
      </c>
      <c r="H596" s="822" t="s">
        <v>625</v>
      </c>
      <c r="I596" s="822" t="s">
        <v>1940</v>
      </c>
      <c r="J596" s="822" t="s">
        <v>1939</v>
      </c>
      <c r="K596" s="822" t="s">
        <v>1941</v>
      </c>
      <c r="L596" s="825">
        <v>507.02</v>
      </c>
      <c r="M596" s="825">
        <v>7098.2800000000007</v>
      </c>
      <c r="N596" s="822">
        <v>14</v>
      </c>
      <c r="O596" s="826">
        <v>5</v>
      </c>
      <c r="P596" s="825">
        <v>4563.18</v>
      </c>
      <c r="Q596" s="827">
        <v>0.64285714285714279</v>
      </c>
      <c r="R596" s="822">
        <v>9</v>
      </c>
      <c r="S596" s="827">
        <v>0.6428571428571429</v>
      </c>
      <c r="T596" s="826">
        <v>4</v>
      </c>
      <c r="U596" s="828">
        <v>0.8</v>
      </c>
    </row>
    <row r="597" spans="1:21" ht="14.45" customHeight="1" x14ac:dyDescent="0.2">
      <c r="A597" s="821">
        <v>18</v>
      </c>
      <c r="B597" s="822" t="s">
        <v>1515</v>
      </c>
      <c r="C597" s="822" t="s">
        <v>1520</v>
      </c>
      <c r="D597" s="823" t="s">
        <v>2638</v>
      </c>
      <c r="E597" s="824" t="s">
        <v>1545</v>
      </c>
      <c r="F597" s="822" t="s">
        <v>1516</v>
      </c>
      <c r="G597" s="822" t="s">
        <v>1927</v>
      </c>
      <c r="H597" s="822" t="s">
        <v>625</v>
      </c>
      <c r="I597" s="822" t="s">
        <v>1942</v>
      </c>
      <c r="J597" s="822" t="s">
        <v>1939</v>
      </c>
      <c r="K597" s="822" t="s">
        <v>1331</v>
      </c>
      <c r="L597" s="825">
        <v>338</v>
      </c>
      <c r="M597" s="825">
        <v>8450</v>
      </c>
      <c r="N597" s="822">
        <v>25</v>
      </c>
      <c r="O597" s="826">
        <v>9.5</v>
      </c>
      <c r="P597" s="825">
        <v>4394</v>
      </c>
      <c r="Q597" s="827">
        <v>0.52</v>
      </c>
      <c r="R597" s="822">
        <v>13</v>
      </c>
      <c r="S597" s="827">
        <v>0.52</v>
      </c>
      <c r="T597" s="826">
        <v>3.5</v>
      </c>
      <c r="U597" s="828">
        <v>0.36842105263157893</v>
      </c>
    </row>
    <row r="598" spans="1:21" ht="14.45" customHeight="1" x14ac:dyDescent="0.2">
      <c r="A598" s="821">
        <v>18</v>
      </c>
      <c r="B598" s="822" t="s">
        <v>1515</v>
      </c>
      <c r="C598" s="822" t="s">
        <v>1520</v>
      </c>
      <c r="D598" s="823" t="s">
        <v>2638</v>
      </c>
      <c r="E598" s="824" t="s">
        <v>1545</v>
      </c>
      <c r="F598" s="822" t="s">
        <v>1516</v>
      </c>
      <c r="G598" s="822" t="s">
        <v>1927</v>
      </c>
      <c r="H598" s="822" t="s">
        <v>329</v>
      </c>
      <c r="I598" s="822" t="s">
        <v>1329</v>
      </c>
      <c r="J598" s="822" t="s">
        <v>1330</v>
      </c>
      <c r="K598" s="822" t="s">
        <v>1331</v>
      </c>
      <c r="L598" s="825">
        <v>338</v>
      </c>
      <c r="M598" s="825">
        <v>1352</v>
      </c>
      <c r="N598" s="822">
        <v>4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18</v>
      </c>
      <c r="B599" s="822" t="s">
        <v>1515</v>
      </c>
      <c r="C599" s="822" t="s">
        <v>1520</v>
      </c>
      <c r="D599" s="823" t="s">
        <v>2638</v>
      </c>
      <c r="E599" s="824" t="s">
        <v>1545</v>
      </c>
      <c r="F599" s="822" t="s">
        <v>1516</v>
      </c>
      <c r="G599" s="822" t="s">
        <v>1927</v>
      </c>
      <c r="H599" s="822" t="s">
        <v>329</v>
      </c>
      <c r="I599" s="822" t="s">
        <v>2269</v>
      </c>
      <c r="J599" s="822" t="s">
        <v>1936</v>
      </c>
      <c r="K599" s="822" t="s">
        <v>1941</v>
      </c>
      <c r="L599" s="825">
        <v>507.02</v>
      </c>
      <c r="M599" s="825">
        <v>507.02</v>
      </c>
      <c r="N599" s="822">
        <v>1</v>
      </c>
      <c r="O599" s="826">
        <v>0.5</v>
      </c>
      <c r="P599" s="825">
        <v>507.02</v>
      </c>
      <c r="Q599" s="827">
        <v>1</v>
      </c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18</v>
      </c>
      <c r="B600" s="822" t="s">
        <v>1515</v>
      </c>
      <c r="C600" s="822" t="s">
        <v>1520</v>
      </c>
      <c r="D600" s="823" t="s">
        <v>2638</v>
      </c>
      <c r="E600" s="824" t="s">
        <v>1545</v>
      </c>
      <c r="F600" s="822" t="s">
        <v>1516</v>
      </c>
      <c r="G600" s="822" t="s">
        <v>2270</v>
      </c>
      <c r="H600" s="822" t="s">
        <v>329</v>
      </c>
      <c r="I600" s="822" t="s">
        <v>2271</v>
      </c>
      <c r="J600" s="822" t="s">
        <v>2272</v>
      </c>
      <c r="K600" s="822" t="s">
        <v>2273</v>
      </c>
      <c r="L600" s="825">
        <v>176.15</v>
      </c>
      <c r="M600" s="825">
        <v>528.45000000000005</v>
      </c>
      <c r="N600" s="822">
        <v>3</v>
      </c>
      <c r="O600" s="826">
        <v>1</v>
      </c>
      <c r="P600" s="825">
        <v>528.45000000000005</v>
      </c>
      <c r="Q600" s="827">
        <v>1</v>
      </c>
      <c r="R600" s="822">
        <v>3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18</v>
      </c>
      <c r="B601" s="822" t="s">
        <v>1515</v>
      </c>
      <c r="C601" s="822" t="s">
        <v>1520</v>
      </c>
      <c r="D601" s="823" t="s">
        <v>2638</v>
      </c>
      <c r="E601" s="824" t="s">
        <v>1545</v>
      </c>
      <c r="F601" s="822" t="s">
        <v>1516</v>
      </c>
      <c r="G601" s="822" t="s">
        <v>2270</v>
      </c>
      <c r="H601" s="822" t="s">
        <v>329</v>
      </c>
      <c r="I601" s="822" t="s">
        <v>2274</v>
      </c>
      <c r="J601" s="822" t="s">
        <v>2272</v>
      </c>
      <c r="K601" s="822" t="s">
        <v>2275</v>
      </c>
      <c r="L601" s="825">
        <v>352.3</v>
      </c>
      <c r="M601" s="825">
        <v>3170.7000000000003</v>
      </c>
      <c r="N601" s="822">
        <v>9</v>
      </c>
      <c r="O601" s="826">
        <v>1.5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18</v>
      </c>
      <c r="B602" s="822" t="s">
        <v>1515</v>
      </c>
      <c r="C602" s="822" t="s">
        <v>1520</v>
      </c>
      <c r="D602" s="823" t="s">
        <v>2638</v>
      </c>
      <c r="E602" s="824" t="s">
        <v>1545</v>
      </c>
      <c r="F602" s="822" t="s">
        <v>1516</v>
      </c>
      <c r="G602" s="822" t="s">
        <v>2270</v>
      </c>
      <c r="H602" s="822" t="s">
        <v>329</v>
      </c>
      <c r="I602" s="822" t="s">
        <v>2276</v>
      </c>
      <c r="J602" s="822" t="s">
        <v>2272</v>
      </c>
      <c r="K602" s="822" t="s">
        <v>2277</v>
      </c>
      <c r="L602" s="825">
        <v>528.42999999999995</v>
      </c>
      <c r="M602" s="825">
        <v>528.42999999999995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18</v>
      </c>
      <c r="B603" s="822" t="s">
        <v>1515</v>
      </c>
      <c r="C603" s="822" t="s">
        <v>1520</v>
      </c>
      <c r="D603" s="823" t="s">
        <v>2638</v>
      </c>
      <c r="E603" s="824" t="s">
        <v>1545</v>
      </c>
      <c r="F603" s="822" t="s">
        <v>1516</v>
      </c>
      <c r="G603" s="822" t="s">
        <v>2270</v>
      </c>
      <c r="H603" s="822" t="s">
        <v>329</v>
      </c>
      <c r="I603" s="822" t="s">
        <v>2278</v>
      </c>
      <c r="J603" s="822" t="s">
        <v>2272</v>
      </c>
      <c r="K603" s="822" t="s">
        <v>2279</v>
      </c>
      <c r="L603" s="825">
        <v>274.14999999999998</v>
      </c>
      <c r="M603" s="825">
        <v>548.29999999999995</v>
      </c>
      <c r="N603" s="822">
        <v>2</v>
      </c>
      <c r="O603" s="826">
        <v>1.5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18</v>
      </c>
      <c r="B604" s="822" t="s">
        <v>1515</v>
      </c>
      <c r="C604" s="822" t="s">
        <v>1520</v>
      </c>
      <c r="D604" s="823" t="s">
        <v>2638</v>
      </c>
      <c r="E604" s="824" t="s">
        <v>1545</v>
      </c>
      <c r="F604" s="822" t="s">
        <v>1516</v>
      </c>
      <c r="G604" s="822" t="s">
        <v>1581</v>
      </c>
      <c r="H604" s="822" t="s">
        <v>625</v>
      </c>
      <c r="I604" s="822" t="s">
        <v>1344</v>
      </c>
      <c r="J604" s="822" t="s">
        <v>1345</v>
      </c>
      <c r="K604" s="822" t="s">
        <v>1346</v>
      </c>
      <c r="L604" s="825">
        <v>122.96</v>
      </c>
      <c r="M604" s="825">
        <v>10943.440000000002</v>
      </c>
      <c r="N604" s="822">
        <v>89</v>
      </c>
      <c r="O604" s="826">
        <v>20</v>
      </c>
      <c r="P604" s="825">
        <v>3319.9200000000005</v>
      </c>
      <c r="Q604" s="827">
        <v>0.3033707865168539</v>
      </c>
      <c r="R604" s="822">
        <v>27</v>
      </c>
      <c r="S604" s="827">
        <v>0.30337078651685395</v>
      </c>
      <c r="T604" s="826">
        <v>6.5</v>
      </c>
      <c r="U604" s="828">
        <v>0.32500000000000001</v>
      </c>
    </row>
    <row r="605" spans="1:21" ht="14.45" customHeight="1" x14ac:dyDescent="0.2">
      <c r="A605" s="821">
        <v>18</v>
      </c>
      <c r="B605" s="822" t="s">
        <v>1515</v>
      </c>
      <c r="C605" s="822" t="s">
        <v>1520</v>
      </c>
      <c r="D605" s="823" t="s">
        <v>2638</v>
      </c>
      <c r="E605" s="824" t="s">
        <v>1545</v>
      </c>
      <c r="F605" s="822" t="s">
        <v>1516</v>
      </c>
      <c r="G605" s="822" t="s">
        <v>1581</v>
      </c>
      <c r="H605" s="822" t="s">
        <v>625</v>
      </c>
      <c r="I605" s="822" t="s">
        <v>1347</v>
      </c>
      <c r="J605" s="822" t="s">
        <v>1345</v>
      </c>
      <c r="K605" s="822" t="s">
        <v>1348</v>
      </c>
      <c r="L605" s="825">
        <v>245.91</v>
      </c>
      <c r="M605" s="825">
        <v>18443.249999999996</v>
      </c>
      <c r="N605" s="822">
        <v>75</v>
      </c>
      <c r="O605" s="826">
        <v>20.5</v>
      </c>
      <c r="P605" s="825">
        <v>5901.84</v>
      </c>
      <c r="Q605" s="827">
        <v>0.32000000000000006</v>
      </c>
      <c r="R605" s="822">
        <v>24</v>
      </c>
      <c r="S605" s="827">
        <v>0.32</v>
      </c>
      <c r="T605" s="826">
        <v>7</v>
      </c>
      <c r="U605" s="828">
        <v>0.34146341463414637</v>
      </c>
    </row>
    <row r="606" spans="1:21" ht="14.45" customHeight="1" x14ac:dyDescent="0.2">
      <c r="A606" s="821">
        <v>18</v>
      </c>
      <c r="B606" s="822" t="s">
        <v>1515</v>
      </c>
      <c r="C606" s="822" t="s">
        <v>1520</v>
      </c>
      <c r="D606" s="823" t="s">
        <v>2638</v>
      </c>
      <c r="E606" s="824" t="s">
        <v>1545</v>
      </c>
      <c r="F606" s="822" t="s">
        <v>1516</v>
      </c>
      <c r="G606" s="822" t="s">
        <v>1581</v>
      </c>
      <c r="H606" s="822" t="s">
        <v>329</v>
      </c>
      <c r="I606" s="822" t="s">
        <v>2280</v>
      </c>
      <c r="J606" s="822" t="s">
        <v>1952</v>
      </c>
      <c r="K606" s="822" t="s">
        <v>2281</v>
      </c>
      <c r="L606" s="825">
        <v>739.17</v>
      </c>
      <c r="M606" s="825">
        <v>739.17</v>
      </c>
      <c r="N606" s="822">
        <v>1</v>
      </c>
      <c r="O606" s="826">
        <v>1</v>
      </c>
      <c r="P606" s="825">
        <v>739.17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18</v>
      </c>
      <c r="B607" s="822" t="s">
        <v>1515</v>
      </c>
      <c r="C607" s="822" t="s">
        <v>1520</v>
      </c>
      <c r="D607" s="823" t="s">
        <v>2638</v>
      </c>
      <c r="E607" s="824" t="s">
        <v>1545</v>
      </c>
      <c r="F607" s="822" t="s">
        <v>1516</v>
      </c>
      <c r="G607" s="822" t="s">
        <v>1581</v>
      </c>
      <c r="H607" s="822" t="s">
        <v>625</v>
      </c>
      <c r="I607" s="822" t="s">
        <v>1953</v>
      </c>
      <c r="J607" s="822" t="s">
        <v>1954</v>
      </c>
      <c r="K607" s="822" t="s">
        <v>1584</v>
      </c>
      <c r="L607" s="825">
        <v>264</v>
      </c>
      <c r="M607" s="825">
        <v>792</v>
      </c>
      <c r="N607" s="822">
        <v>3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18</v>
      </c>
      <c r="B608" s="822" t="s">
        <v>1515</v>
      </c>
      <c r="C608" s="822" t="s">
        <v>1520</v>
      </c>
      <c r="D608" s="823" t="s">
        <v>2638</v>
      </c>
      <c r="E608" s="824" t="s">
        <v>1545</v>
      </c>
      <c r="F608" s="822" t="s">
        <v>1516</v>
      </c>
      <c r="G608" s="822" t="s">
        <v>1581</v>
      </c>
      <c r="H608" s="822" t="s">
        <v>625</v>
      </c>
      <c r="I608" s="822" t="s">
        <v>2103</v>
      </c>
      <c r="J608" s="822" t="s">
        <v>1954</v>
      </c>
      <c r="K608" s="822" t="s">
        <v>1950</v>
      </c>
      <c r="L608" s="825">
        <v>439.98</v>
      </c>
      <c r="M608" s="825">
        <v>879.96</v>
      </c>
      <c r="N608" s="822">
        <v>2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18</v>
      </c>
      <c r="B609" s="822" t="s">
        <v>1515</v>
      </c>
      <c r="C609" s="822" t="s">
        <v>1520</v>
      </c>
      <c r="D609" s="823" t="s">
        <v>2638</v>
      </c>
      <c r="E609" s="824" t="s">
        <v>1545</v>
      </c>
      <c r="F609" s="822" t="s">
        <v>1516</v>
      </c>
      <c r="G609" s="822" t="s">
        <v>1581</v>
      </c>
      <c r="H609" s="822" t="s">
        <v>625</v>
      </c>
      <c r="I609" s="822" t="s">
        <v>1955</v>
      </c>
      <c r="J609" s="822" t="s">
        <v>1954</v>
      </c>
      <c r="K609" s="822" t="s">
        <v>1744</v>
      </c>
      <c r="L609" s="825">
        <v>132</v>
      </c>
      <c r="M609" s="825">
        <v>1584</v>
      </c>
      <c r="N609" s="822">
        <v>12</v>
      </c>
      <c r="O609" s="826">
        <v>3.5</v>
      </c>
      <c r="P609" s="825">
        <v>528</v>
      </c>
      <c r="Q609" s="827">
        <v>0.33333333333333331</v>
      </c>
      <c r="R609" s="822">
        <v>4</v>
      </c>
      <c r="S609" s="827">
        <v>0.33333333333333331</v>
      </c>
      <c r="T609" s="826">
        <v>1.5</v>
      </c>
      <c r="U609" s="828">
        <v>0.42857142857142855</v>
      </c>
    </row>
    <row r="610" spans="1:21" ht="14.45" customHeight="1" x14ac:dyDescent="0.2">
      <c r="A610" s="821">
        <v>18</v>
      </c>
      <c r="B610" s="822" t="s">
        <v>1515</v>
      </c>
      <c r="C610" s="822" t="s">
        <v>1520</v>
      </c>
      <c r="D610" s="823" t="s">
        <v>2638</v>
      </c>
      <c r="E610" s="824" t="s">
        <v>1545</v>
      </c>
      <c r="F610" s="822" t="s">
        <v>1516</v>
      </c>
      <c r="G610" s="822" t="s">
        <v>1581</v>
      </c>
      <c r="H610" s="822" t="s">
        <v>625</v>
      </c>
      <c r="I610" s="822" t="s">
        <v>2282</v>
      </c>
      <c r="J610" s="822" t="s">
        <v>1954</v>
      </c>
      <c r="K610" s="822" t="s">
        <v>2084</v>
      </c>
      <c r="L610" s="825">
        <v>879.97</v>
      </c>
      <c r="M610" s="825">
        <v>2639.91</v>
      </c>
      <c r="N610" s="822">
        <v>3</v>
      </c>
      <c r="O610" s="826">
        <v>1.5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18</v>
      </c>
      <c r="B611" s="822" t="s">
        <v>1515</v>
      </c>
      <c r="C611" s="822" t="s">
        <v>1520</v>
      </c>
      <c r="D611" s="823" t="s">
        <v>2638</v>
      </c>
      <c r="E611" s="824" t="s">
        <v>1545</v>
      </c>
      <c r="F611" s="822" t="s">
        <v>1516</v>
      </c>
      <c r="G611" s="822" t="s">
        <v>1581</v>
      </c>
      <c r="H611" s="822" t="s">
        <v>329</v>
      </c>
      <c r="I611" s="822" t="s">
        <v>2283</v>
      </c>
      <c r="J611" s="822" t="s">
        <v>1957</v>
      </c>
      <c r="K611" s="822" t="s">
        <v>1346</v>
      </c>
      <c r="L611" s="825">
        <v>123.18</v>
      </c>
      <c r="M611" s="825">
        <v>369.54</v>
      </c>
      <c r="N611" s="822">
        <v>3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18</v>
      </c>
      <c r="B612" s="822" t="s">
        <v>1515</v>
      </c>
      <c r="C612" s="822" t="s">
        <v>1520</v>
      </c>
      <c r="D612" s="823" t="s">
        <v>2638</v>
      </c>
      <c r="E612" s="824" t="s">
        <v>1545</v>
      </c>
      <c r="F612" s="822" t="s">
        <v>1516</v>
      </c>
      <c r="G612" s="822" t="s">
        <v>2284</v>
      </c>
      <c r="H612" s="822" t="s">
        <v>329</v>
      </c>
      <c r="I612" s="822" t="s">
        <v>2285</v>
      </c>
      <c r="J612" s="822" t="s">
        <v>2286</v>
      </c>
      <c r="K612" s="822" t="s">
        <v>2287</v>
      </c>
      <c r="L612" s="825">
        <v>54.43</v>
      </c>
      <c r="M612" s="825">
        <v>108.86</v>
      </c>
      <c r="N612" s="822">
        <v>2</v>
      </c>
      <c r="O612" s="826">
        <v>1</v>
      </c>
      <c r="P612" s="825">
        <v>108.86</v>
      </c>
      <c r="Q612" s="827">
        <v>1</v>
      </c>
      <c r="R612" s="822">
        <v>2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18</v>
      </c>
      <c r="B613" s="822" t="s">
        <v>1515</v>
      </c>
      <c r="C613" s="822" t="s">
        <v>1520</v>
      </c>
      <c r="D613" s="823" t="s">
        <v>2638</v>
      </c>
      <c r="E613" s="824" t="s">
        <v>1545</v>
      </c>
      <c r="F613" s="822" t="s">
        <v>1516</v>
      </c>
      <c r="G613" s="822" t="s">
        <v>2288</v>
      </c>
      <c r="H613" s="822" t="s">
        <v>625</v>
      </c>
      <c r="I613" s="822" t="s">
        <v>1301</v>
      </c>
      <c r="J613" s="822" t="s">
        <v>751</v>
      </c>
      <c r="K613" s="822" t="s">
        <v>752</v>
      </c>
      <c r="L613" s="825">
        <v>0</v>
      </c>
      <c r="M613" s="825">
        <v>0</v>
      </c>
      <c r="N613" s="822">
        <v>5</v>
      </c>
      <c r="O613" s="826">
        <v>1.5</v>
      </c>
      <c r="P613" s="825">
        <v>0</v>
      </c>
      <c r="Q613" s="827"/>
      <c r="R613" s="822">
        <v>2</v>
      </c>
      <c r="S613" s="827">
        <v>0.4</v>
      </c>
      <c r="T613" s="826">
        <v>0.5</v>
      </c>
      <c r="U613" s="828">
        <v>0.33333333333333331</v>
      </c>
    </row>
    <row r="614" spans="1:21" ht="14.45" customHeight="1" x14ac:dyDescent="0.2">
      <c r="A614" s="821">
        <v>18</v>
      </c>
      <c r="B614" s="822" t="s">
        <v>1515</v>
      </c>
      <c r="C614" s="822" t="s">
        <v>1520</v>
      </c>
      <c r="D614" s="823" t="s">
        <v>2638</v>
      </c>
      <c r="E614" s="824" t="s">
        <v>1545</v>
      </c>
      <c r="F614" s="822" t="s">
        <v>1516</v>
      </c>
      <c r="G614" s="822" t="s">
        <v>1959</v>
      </c>
      <c r="H614" s="822" t="s">
        <v>625</v>
      </c>
      <c r="I614" s="822" t="s">
        <v>1960</v>
      </c>
      <c r="J614" s="822" t="s">
        <v>1397</v>
      </c>
      <c r="K614" s="822" t="s">
        <v>1618</v>
      </c>
      <c r="L614" s="825">
        <v>144.91999999999999</v>
      </c>
      <c r="M614" s="825">
        <v>1304.2799999999997</v>
      </c>
      <c r="N614" s="822">
        <v>9</v>
      </c>
      <c r="O614" s="826">
        <v>2</v>
      </c>
      <c r="P614" s="825">
        <v>434.76</v>
      </c>
      <c r="Q614" s="827">
        <v>0.33333333333333337</v>
      </c>
      <c r="R614" s="822">
        <v>3</v>
      </c>
      <c r="S614" s="827">
        <v>0.33333333333333331</v>
      </c>
      <c r="T614" s="826">
        <v>0.5</v>
      </c>
      <c r="U614" s="828">
        <v>0.25</v>
      </c>
    </row>
    <row r="615" spans="1:21" ht="14.45" customHeight="1" x14ac:dyDescent="0.2">
      <c r="A615" s="821">
        <v>18</v>
      </c>
      <c r="B615" s="822" t="s">
        <v>1515</v>
      </c>
      <c r="C615" s="822" t="s">
        <v>1520</v>
      </c>
      <c r="D615" s="823" t="s">
        <v>2638</v>
      </c>
      <c r="E615" s="824" t="s">
        <v>1545</v>
      </c>
      <c r="F615" s="822" t="s">
        <v>1516</v>
      </c>
      <c r="G615" s="822" t="s">
        <v>1959</v>
      </c>
      <c r="H615" s="822" t="s">
        <v>329</v>
      </c>
      <c r="I615" s="822" t="s">
        <v>1961</v>
      </c>
      <c r="J615" s="822" t="s">
        <v>1962</v>
      </c>
      <c r="K615" s="822" t="s">
        <v>1963</v>
      </c>
      <c r="L615" s="825">
        <v>72.45</v>
      </c>
      <c r="M615" s="825">
        <v>217.35000000000002</v>
      </c>
      <c r="N615" s="822">
        <v>3</v>
      </c>
      <c r="O615" s="826">
        <v>0.5</v>
      </c>
      <c r="P615" s="825">
        <v>217.35000000000002</v>
      </c>
      <c r="Q615" s="827">
        <v>1</v>
      </c>
      <c r="R615" s="822">
        <v>3</v>
      </c>
      <c r="S615" s="827">
        <v>1</v>
      </c>
      <c r="T615" s="826">
        <v>0.5</v>
      </c>
      <c r="U615" s="828">
        <v>1</v>
      </c>
    </row>
    <row r="616" spans="1:21" ht="14.45" customHeight="1" x14ac:dyDescent="0.2">
      <c r="A616" s="821">
        <v>18</v>
      </c>
      <c r="B616" s="822" t="s">
        <v>1515</v>
      </c>
      <c r="C616" s="822" t="s">
        <v>1520</v>
      </c>
      <c r="D616" s="823" t="s">
        <v>2638</v>
      </c>
      <c r="E616" s="824" t="s">
        <v>1545</v>
      </c>
      <c r="F616" s="822" t="s">
        <v>1516</v>
      </c>
      <c r="G616" s="822" t="s">
        <v>1959</v>
      </c>
      <c r="H616" s="822" t="s">
        <v>625</v>
      </c>
      <c r="I616" s="822" t="s">
        <v>2289</v>
      </c>
      <c r="J616" s="822" t="s">
        <v>1397</v>
      </c>
      <c r="K616" s="822" t="s">
        <v>1327</v>
      </c>
      <c r="L616" s="825">
        <v>90.86</v>
      </c>
      <c r="M616" s="825">
        <v>181.72</v>
      </c>
      <c r="N616" s="822">
        <v>2</v>
      </c>
      <c r="O616" s="826">
        <v>0.5</v>
      </c>
      <c r="P616" s="825">
        <v>181.72</v>
      </c>
      <c r="Q616" s="827">
        <v>1</v>
      </c>
      <c r="R616" s="822">
        <v>2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18</v>
      </c>
      <c r="B617" s="822" t="s">
        <v>1515</v>
      </c>
      <c r="C617" s="822" t="s">
        <v>1520</v>
      </c>
      <c r="D617" s="823" t="s">
        <v>2638</v>
      </c>
      <c r="E617" s="824" t="s">
        <v>1545</v>
      </c>
      <c r="F617" s="822" t="s">
        <v>1516</v>
      </c>
      <c r="G617" s="822" t="s">
        <v>2290</v>
      </c>
      <c r="H617" s="822" t="s">
        <v>329</v>
      </c>
      <c r="I617" s="822" t="s">
        <v>2291</v>
      </c>
      <c r="J617" s="822" t="s">
        <v>2292</v>
      </c>
      <c r="K617" s="822" t="s">
        <v>2293</v>
      </c>
      <c r="L617" s="825">
        <v>84.84</v>
      </c>
      <c r="M617" s="825">
        <v>254.52</v>
      </c>
      <c r="N617" s="822">
        <v>3</v>
      </c>
      <c r="O617" s="826">
        <v>0.5</v>
      </c>
      <c r="P617" s="825">
        <v>254.52</v>
      </c>
      <c r="Q617" s="827">
        <v>1</v>
      </c>
      <c r="R617" s="822">
        <v>3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18</v>
      </c>
      <c r="B618" s="822" t="s">
        <v>1515</v>
      </c>
      <c r="C618" s="822" t="s">
        <v>1520</v>
      </c>
      <c r="D618" s="823" t="s">
        <v>2638</v>
      </c>
      <c r="E618" s="824" t="s">
        <v>1545</v>
      </c>
      <c r="F618" s="822" t="s">
        <v>1516</v>
      </c>
      <c r="G618" s="822" t="s">
        <v>1964</v>
      </c>
      <c r="H618" s="822" t="s">
        <v>329</v>
      </c>
      <c r="I618" s="822" t="s">
        <v>1965</v>
      </c>
      <c r="J618" s="822" t="s">
        <v>1017</v>
      </c>
      <c r="K618" s="822" t="s">
        <v>1966</v>
      </c>
      <c r="L618" s="825">
        <v>132</v>
      </c>
      <c r="M618" s="825">
        <v>660</v>
      </c>
      <c r="N618" s="822">
        <v>5</v>
      </c>
      <c r="O618" s="826">
        <v>2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18</v>
      </c>
      <c r="B619" s="822" t="s">
        <v>1515</v>
      </c>
      <c r="C619" s="822" t="s">
        <v>1520</v>
      </c>
      <c r="D619" s="823" t="s">
        <v>2638</v>
      </c>
      <c r="E619" s="824" t="s">
        <v>1545</v>
      </c>
      <c r="F619" s="822" t="s">
        <v>1516</v>
      </c>
      <c r="G619" s="822" t="s">
        <v>1967</v>
      </c>
      <c r="H619" s="822" t="s">
        <v>329</v>
      </c>
      <c r="I619" s="822" t="s">
        <v>1968</v>
      </c>
      <c r="J619" s="822" t="s">
        <v>807</v>
      </c>
      <c r="K619" s="822" t="s">
        <v>1969</v>
      </c>
      <c r="L619" s="825">
        <v>137.88</v>
      </c>
      <c r="M619" s="825">
        <v>1654.56</v>
      </c>
      <c r="N619" s="822">
        <v>12</v>
      </c>
      <c r="O619" s="826">
        <v>3</v>
      </c>
      <c r="P619" s="825">
        <v>275.76</v>
      </c>
      <c r="Q619" s="827">
        <v>0.16666666666666666</v>
      </c>
      <c r="R619" s="822">
        <v>2</v>
      </c>
      <c r="S619" s="827">
        <v>0.16666666666666666</v>
      </c>
      <c r="T619" s="826">
        <v>1</v>
      </c>
      <c r="U619" s="828">
        <v>0.33333333333333331</v>
      </c>
    </row>
    <row r="620" spans="1:21" ht="14.45" customHeight="1" x14ac:dyDescent="0.2">
      <c r="A620" s="821">
        <v>18</v>
      </c>
      <c r="B620" s="822" t="s">
        <v>1515</v>
      </c>
      <c r="C620" s="822" t="s">
        <v>1520</v>
      </c>
      <c r="D620" s="823" t="s">
        <v>2638</v>
      </c>
      <c r="E620" s="824" t="s">
        <v>1545</v>
      </c>
      <c r="F620" s="822" t="s">
        <v>1516</v>
      </c>
      <c r="G620" s="822" t="s">
        <v>1967</v>
      </c>
      <c r="H620" s="822" t="s">
        <v>329</v>
      </c>
      <c r="I620" s="822" t="s">
        <v>2294</v>
      </c>
      <c r="J620" s="822" t="s">
        <v>2121</v>
      </c>
      <c r="K620" s="822" t="s">
        <v>1830</v>
      </c>
      <c r="L620" s="825">
        <v>275.75</v>
      </c>
      <c r="M620" s="825">
        <v>275.75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18</v>
      </c>
      <c r="B621" s="822" t="s">
        <v>1515</v>
      </c>
      <c r="C621" s="822" t="s">
        <v>1520</v>
      </c>
      <c r="D621" s="823" t="s">
        <v>2638</v>
      </c>
      <c r="E621" s="824" t="s">
        <v>1545</v>
      </c>
      <c r="F621" s="822" t="s">
        <v>1516</v>
      </c>
      <c r="G621" s="822" t="s">
        <v>1967</v>
      </c>
      <c r="H621" s="822" t="s">
        <v>329</v>
      </c>
      <c r="I621" s="822" t="s">
        <v>2295</v>
      </c>
      <c r="J621" s="822" t="s">
        <v>2296</v>
      </c>
      <c r="K621" s="822" t="s">
        <v>2297</v>
      </c>
      <c r="L621" s="825">
        <v>137.88</v>
      </c>
      <c r="M621" s="825">
        <v>689.4</v>
      </c>
      <c r="N621" s="822">
        <v>5</v>
      </c>
      <c r="O621" s="826">
        <v>1.5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18</v>
      </c>
      <c r="B622" s="822" t="s">
        <v>1515</v>
      </c>
      <c r="C622" s="822" t="s">
        <v>1520</v>
      </c>
      <c r="D622" s="823" t="s">
        <v>2638</v>
      </c>
      <c r="E622" s="824" t="s">
        <v>1545</v>
      </c>
      <c r="F622" s="822" t="s">
        <v>1516</v>
      </c>
      <c r="G622" s="822" t="s">
        <v>2298</v>
      </c>
      <c r="H622" s="822" t="s">
        <v>329</v>
      </c>
      <c r="I622" s="822" t="s">
        <v>2299</v>
      </c>
      <c r="J622" s="822" t="s">
        <v>2300</v>
      </c>
      <c r="K622" s="822" t="s">
        <v>1776</v>
      </c>
      <c r="L622" s="825">
        <v>38.56</v>
      </c>
      <c r="M622" s="825">
        <v>115.68</v>
      </c>
      <c r="N622" s="822">
        <v>3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18</v>
      </c>
      <c r="B623" s="822" t="s">
        <v>1515</v>
      </c>
      <c r="C623" s="822" t="s">
        <v>1520</v>
      </c>
      <c r="D623" s="823" t="s">
        <v>2638</v>
      </c>
      <c r="E623" s="824" t="s">
        <v>1545</v>
      </c>
      <c r="F623" s="822" t="s">
        <v>1516</v>
      </c>
      <c r="G623" s="822" t="s">
        <v>2301</v>
      </c>
      <c r="H623" s="822" t="s">
        <v>329</v>
      </c>
      <c r="I623" s="822" t="s">
        <v>2302</v>
      </c>
      <c r="J623" s="822" t="s">
        <v>2303</v>
      </c>
      <c r="K623" s="822" t="s">
        <v>2304</v>
      </c>
      <c r="L623" s="825">
        <v>61.97</v>
      </c>
      <c r="M623" s="825">
        <v>991.52</v>
      </c>
      <c r="N623" s="822">
        <v>16</v>
      </c>
      <c r="O623" s="826">
        <v>2</v>
      </c>
      <c r="P623" s="825">
        <v>495.76</v>
      </c>
      <c r="Q623" s="827">
        <v>0.5</v>
      </c>
      <c r="R623" s="822">
        <v>8</v>
      </c>
      <c r="S623" s="827">
        <v>0.5</v>
      </c>
      <c r="T623" s="826">
        <v>1</v>
      </c>
      <c r="U623" s="828">
        <v>0.5</v>
      </c>
    </row>
    <row r="624" spans="1:21" ht="14.45" customHeight="1" x14ac:dyDescent="0.2">
      <c r="A624" s="821">
        <v>18</v>
      </c>
      <c r="B624" s="822" t="s">
        <v>1515</v>
      </c>
      <c r="C624" s="822" t="s">
        <v>1520</v>
      </c>
      <c r="D624" s="823" t="s">
        <v>2638</v>
      </c>
      <c r="E624" s="824" t="s">
        <v>1545</v>
      </c>
      <c r="F624" s="822" t="s">
        <v>1516</v>
      </c>
      <c r="G624" s="822" t="s">
        <v>1974</v>
      </c>
      <c r="H624" s="822" t="s">
        <v>329</v>
      </c>
      <c r="I624" s="822" t="s">
        <v>1975</v>
      </c>
      <c r="J624" s="822" t="s">
        <v>1976</v>
      </c>
      <c r="K624" s="822" t="s">
        <v>1977</v>
      </c>
      <c r="L624" s="825">
        <v>264</v>
      </c>
      <c r="M624" s="825">
        <v>10560</v>
      </c>
      <c r="N624" s="822">
        <v>40</v>
      </c>
      <c r="O624" s="826">
        <v>15</v>
      </c>
      <c r="P624" s="825">
        <v>2904</v>
      </c>
      <c r="Q624" s="827">
        <v>0.27500000000000002</v>
      </c>
      <c r="R624" s="822">
        <v>11</v>
      </c>
      <c r="S624" s="827">
        <v>0.27500000000000002</v>
      </c>
      <c r="T624" s="826">
        <v>3.5</v>
      </c>
      <c r="U624" s="828">
        <v>0.23333333333333334</v>
      </c>
    </row>
    <row r="625" spans="1:21" ht="14.45" customHeight="1" x14ac:dyDescent="0.2">
      <c r="A625" s="821">
        <v>18</v>
      </c>
      <c r="B625" s="822" t="s">
        <v>1515</v>
      </c>
      <c r="C625" s="822" t="s">
        <v>1520</v>
      </c>
      <c r="D625" s="823" t="s">
        <v>2638</v>
      </c>
      <c r="E625" s="824" t="s">
        <v>1545</v>
      </c>
      <c r="F625" s="822" t="s">
        <v>1516</v>
      </c>
      <c r="G625" s="822" t="s">
        <v>1974</v>
      </c>
      <c r="H625" s="822" t="s">
        <v>329</v>
      </c>
      <c r="I625" s="822" t="s">
        <v>1978</v>
      </c>
      <c r="J625" s="822" t="s">
        <v>1976</v>
      </c>
      <c r="K625" s="822" t="s">
        <v>1979</v>
      </c>
      <c r="L625" s="825">
        <v>65.989999999999995</v>
      </c>
      <c r="M625" s="825">
        <v>2573.6099999999997</v>
      </c>
      <c r="N625" s="822">
        <v>39</v>
      </c>
      <c r="O625" s="826">
        <v>14.5</v>
      </c>
      <c r="P625" s="825">
        <v>1385.79</v>
      </c>
      <c r="Q625" s="827">
        <v>0.53846153846153855</v>
      </c>
      <c r="R625" s="822">
        <v>21</v>
      </c>
      <c r="S625" s="827">
        <v>0.53846153846153844</v>
      </c>
      <c r="T625" s="826">
        <v>8</v>
      </c>
      <c r="U625" s="828">
        <v>0.55172413793103448</v>
      </c>
    </row>
    <row r="626" spans="1:21" ht="14.45" customHeight="1" x14ac:dyDescent="0.2">
      <c r="A626" s="821">
        <v>18</v>
      </c>
      <c r="B626" s="822" t="s">
        <v>1515</v>
      </c>
      <c r="C626" s="822" t="s">
        <v>1520</v>
      </c>
      <c r="D626" s="823" t="s">
        <v>2638</v>
      </c>
      <c r="E626" s="824" t="s">
        <v>1545</v>
      </c>
      <c r="F626" s="822" t="s">
        <v>1516</v>
      </c>
      <c r="G626" s="822" t="s">
        <v>1974</v>
      </c>
      <c r="H626" s="822" t="s">
        <v>329</v>
      </c>
      <c r="I626" s="822" t="s">
        <v>1980</v>
      </c>
      <c r="J626" s="822" t="s">
        <v>1981</v>
      </c>
      <c r="K626" s="822" t="s">
        <v>1982</v>
      </c>
      <c r="L626" s="825">
        <v>61.59</v>
      </c>
      <c r="M626" s="825">
        <v>985.44</v>
      </c>
      <c r="N626" s="822">
        <v>16</v>
      </c>
      <c r="O626" s="826">
        <v>2.5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18</v>
      </c>
      <c r="B627" s="822" t="s">
        <v>1515</v>
      </c>
      <c r="C627" s="822" t="s">
        <v>1520</v>
      </c>
      <c r="D627" s="823" t="s">
        <v>2638</v>
      </c>
      <c r="E627" s="824" t="s">
        <v>1545</v>
      </c>
      <c r="F627" s="822" t="s">
        <v>1516</v>
      </c>
      <c r="G627" s="822" t="s">
        <v>1974</v>
      </c>
      <c r="H627" s="822" t="s">
        <v>329</v>
      </c>
      <c r="I627" s="822" t="s">
        <v>2106</v>
      </c>
      <c r="J627" s="822" t="s">
        <v>1981</v>
      </c>
      <c r="K627" s="822" t="s">
        <v>2107</v>
      </c>
      <c r="L627" s="825">
        <v>264</v>
      </c>
      <c r="M627" s="825">
        <v>3696</v>
      </c>
      <c r="N627" s="822">
        <v>14</v>
      </c>
      <c r="O627" s="826">
        <v>3.5</v>
      </c>
      <c r="P627" s="825">
        <v>1320</v>
      </c>
      <c r="Q627" s="827">
        <v>0.35714285714285715</v>
      </c>
      <c r="R627" s="822">
        <v>5</v>
      </c>
      <c r="S627" s="827">
        <v>0.35714285714285715</v>
      </c>
      <c r="T627" s="826">
        <v>1.5</v>
      </c>
      <c r="U627" s="828">
        <v>0.42857142857142855</v>
      </c>
    </row>
    <row r="628" spans="1:21" ht="14.45" customHeight="1" x14ac:dyDescent="0.2">
      <c r="A628" s="821">
        <v>18</v>
      </c>
      <c r="B628" s="822" t="s">
        <v>1515</v>
      </c>
      <c r="C628" s="822" t="s">
        <v>1520</v>
      </c>
      <c r="D628" s="823" t="s">
        <v>2638</v>
      </c>
      <c r="E628" s="824" t="s">
        <v>1545</v>
      </c>
      <c r="F628" s="822" t="s">
        <v>1516</v>
      </c>
      <c r="G628" s="822" t="s">
        <v>1974</v>
      </c>
      <c r="H628" s="822" t="s">
        <v>329</v>
      </c>
      <c r="I628" s="822" t="s">
        <v>2305</v>
      </c>
      <c r="J628" s="822" t="s">
        <v>1976</v>
      </c>
      <c r="K628" s="822" t="s">
        <v>2306</v>
      </c>
      <c r="L628" s="825">
        <v>98.98</v>
      </c>
      <c r="M628" s="825">
        <v>593.88</v>
      </c>
      <c r="N628" s="822">
        <v>6</v>
      </c>
      <c r="O628" s="826">
        <v>2.5</v>
      </c>
      <c r="P628" s="825">
        <v>395.92</v>
      </c>
      <c r="Q628" s="827">
        <v>0.66666666666666674</v>
      </c>
      <c r="R628" s="822">
        <v>4</v>
      </c>
      <c r="S628" s="827">
        <v>0.66666666666666663</v>
      </c>
      <c r="T628" s="826">
        <v>2</v>
      </c>
      <c r="U628" s="828">
        <v>0.8</v>
      </c>
    </row>
    <row r="629" spans="1:21" ht="14.45" customHeight="1" x14ac:dyDescent="0.2">
      <c r="A629" s="821">
        <v>18</v>
      </c>
      <c r="B629" s="822" t="s">
        <v>1515</v>
      </c>
      <c r="C629" s="822" t="s">
        <v>1520</v>
      </c>
      <c r="D629" s="823" t="s">
        <v>2638</v>
      </c>
      <c r="E629" s="824" t="s">
        <v>1545</v>
      </c>
      <c r="F629" s="822" t="s">
        <v>1516</v>
      </c>
      <c r="G629" s="822" t="s">
        <v>1974</v>
      </c>
      <c r="H629" s="822" t="s">
        <v>329</v>
      </c>
      <c r="I629" s="822" t="s">
        <v>2307</v>
      </c>
      <c r="J629" s="822" t="s">
        <v>1976</v>
      </c>
      <c r="K629" s="822" t="s">
        <v>2308</v>
      </c>
      <c r="L629" s="825">
        <v>197.99</v>
      </c>
      <c r="M629" s="825">
        <v>791.96</v>
      </c>
      <c r="N629" s="822">
        <v>4</v>
      </c>
      <c r="O629" s="826">
        <v>1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18</v>
      </c>
      <c r="B630" s="822" t="s">
        <v>1515</v>
      </c>
      <c r="C630" s="822" t="s">
        <v>1520</v>
      </c>
      <c r="D630" s="823" t="s">
        <v>2638</v>
      </c>
      <c r="E630" s="824" t="s">
        <v>1545</v>
      </c>
      <c r="F630" s="822" t="s">
        <v>1516</v>
      </c>
      <c r="G630" s="822" t="s">
        <v>1587</v>
      </c>
      <c r="H630" s="822" t="s">
        <v>329</v>
      </c>
      <c r="I630" s="822" t="s">
        <v>1983</v>
      </c>
      <c r="J630" s="822" t="s">
        <v>1984</v>
      </c>
      <c r="K630" s="822" t="s">
        <v>1985</v>
      </c>
      <c r="L630" s="825">
        <v>107.38</v>
      </c>
      <c r="M630" s="825">
        <v>322.14</v>
      </c>
      <c r="N630" s="822">
        <v>3</v>
      </c>
      <c r="O630" s="826">
        <v>2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18</v>
      </c>
      <c r="B631" s="822" t="s">
        <v>1515</v>
      </c>
      <c r="C631" s="822" t="s">
        <v>1520</v>
      </c>
      <c r="D631" s="823" t="s">
        <v>2638</v>
      </c>
      <c r="E631" s="824" t="s">
        <v>1545</v>
      </c>
      <c r="F631" s="822" t="s">
        <v>1516</v>
      </c>
      <c r="G631" s="822" t="s">
        <v>1587</v>
      </c>
      <c r="H631" s="822" t="s">
        <v>625</v>
      </c>
      <c r="I631" s="822" t="s">
        <v>1989</v>
      </c>
      <c r="J631" s="822" t="s">
        <v>1413</v>
      </c>
      <c r="K631" s="822" t="s">
        <v>967</v>
      </c>
      <c r="L631" s="825">
        <v>80.53</v>
      </c>
      <c r="M631" s="825">
        <v>241.59</v>
      </c>
      <c r="N631" s="822">
        <v>3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18</v>
      </c>
      <c r="B632" s="822" t="s">
        <v>1515</v>
      </c>
      <c r="C632" s="822" t="s">
        <v>1520</v>
      </c>
      <c r="D632" s="823" t="s">
        <v>2638</v>
      </c>
      <c r="E632" s="824" t="s">
        <v>1545</v>
      </c>
      <c r="F632" s="822" t="s">
        <v>1516</v>
      </c>
      <c r="G632" s="822" t="s">
        <v>1587</v>
      </c>
      <c r="H632" s="822" t="s">
        <v>329</v>
      </c>
      <c r="I632" s="822" t="s">
        <v>1990</v>
      </c>
      <c r="J632" s="822" t="s">
        <v>1987</v>
      </c>
      <c r="K632" s="822" t="s">
        <v>1991</v>
      </c>
      <c r="L632" s="825">
        <v>75.16</v>
      </c>
      <c r="M632" s="825">
        <v>225.48</v>
      </c>
      <c r="N632" s="822">
        <v>3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18</v>
      </c>
      <c r="B633" s="822" t="s">
        <v>1515</v>
      </c>
      <c r="C633" s="822" t="s">
        <v>1520</v>
      </c>
      <c r="D633" s="823" t="s">
        <v>2638</v>
      </c>
      <c r="E633" s="824" t="s">
        <v>1545</v>
      </c>
      <c r="F633" s="822" t="s">
        <v>1516</v>
      </c>
      <c r="G633" s="822" t="s">
        <v>1587</v>
      </c>
      <c r="H633" s="822" t="s">
        <v>625</v>
      </c>
      <c r="I633" s="822" t="s">
        <v>1412</v>
      </c>
      <c r="J633" s="822" t="s">
        <v>1413</v>
      </c>
      <c r="K633" s="822" t="s">
        <v>965</v>
      </c>
      <c r="L633" s="825">
        <v>161.06</v>
      </c>
      <c r="M633" s="825">
        <v>644.24</v>
      </c>
      <c r="N633" s="822">
        <v>4</v>
      </c>
      <c r="O633" s="826">
        <v>0.5</v>
      </c>
      <c r="P633" s="825">
        <v>644.24</v>
      </c>
      <c r="Q633" s="827">
        <v>1</v>
      </c>
      <c r="R633" s="822">
        <v>4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18</v>
      </c>
      <c r="B634" s="822" t="s">
        <v>1515</v>
      </c>
      <c r="C634" s="822" t="s">
        <v>1520</v>
      </c>
      <c r="D634" s="823" t="s">
        <v>2638</v>
      </c>
      <c r="E634" s="824" t="s">
        <v>1545</v>
      </c>
      <c r="F634" s="822" t="s">
        <v>1516</v>
      </c>
      <c r="G634" s="822" t="s">
        <v>1587</v>
      </c>
      <c r="H634" s="822" t="s">
        <v>625</v>
      </c>
      <c r="I634" s="822" t="s">
        <v>1996</v>
      </c>
      <c r="J634" s="822" t="s">
        <v>1413</v>
      </c>
      <c r="K634" s="822" t="s">
        <v>1997</v>
      </c>
      <c r="L634" s="825">
        <v>533.42999999999995</v>
      </c>
      <c r="M634" s="825">
        <v>13869.180000000002</v>
      </c>
      <c r="N634" s="822">
        <v>26</v>
      </c>
      <c r="O634" s="826">
        <v>15.5</v>
      </c>
      <c r="P634" s="825">
        <v>6934.5900000000011</v>
      </c>
      <c r="Q634" s="827">
        <v>0.5</v>
      </c>
      <c r="R634" s="822">
        <v>13</v>
      </c>
      <c r="S634" s="827">
        <v>0.5</v>
      </c>
      <c r="T634" s="826">
        <v>7</v>
      </c>
      <c r="U634" s="828">
        <v>0.45161290322580644</v>
      </c>
    </row>
    <row r="635" spans="1:21" ht="14.45" customHeight="1" x14ac:dyDescent="0.2">
      <c r="A635" s="821">
        <v>18</v>
      </c>
      <c r="B635" s="822" t="s">
        <v>1515</v>
      </c>
      <c r="C635" s="822" t="s">
        <v>1520</v>
      </c>
      <c r="D635" s="823" t="s">
        <v>2638</v>
      </c>
      <c r="E635" s="824" t="s">
        <v>1545</v>
      </c>
      <c r="F635" s="822" t="s">
        <v>1516</v>
      </c>
      <c r="G635" s="822" t="s">
        <v>1587</v>
      </c>
      <c r="H635" s="822" t="s">
        <v>329</v>
      </c>
      <c r="I635" s="822" t="s">
        <v>2000</v>
      </c>
      <c r="J635" s="822" t="s">
        <v>989</v>
      </c>
      <c r="K635" s="822" t="s">
        <v>2001</v>
      </c>
      <c r="L635" s="825">
        <v>161.06</v>
      </c>
      <c r="M635" s="825">
        <v>966.36</v>
      </c>
      <c r="N635" s="822">
        <v>6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18</v>
      </c>
      <c r="B636" s="822" t="s">
        <v>1515</v>
      </c>
      <c r="C636" s="822" t="s">
        <v>1520</v>
      </c>
      <c r="D636" s="823" t="s">
        <v>2638</v>
      </c>
      <c r="E636" s="824" t="s">
        <v>1545</v>
      </c>
      <c r="F636" s="822" t="s">
        <v>1516</v>
      </c>
      <c r="G636" s="822" t="s">
        <v>1587</v>
      </c>
      <c r="H636" s="822" t="s">
        <v>625</v>
      </c>
      <c r="I636" s="822" t="s">
        <v>1504</v>
      </c>
      <c r="J636" s="822" t="s">
        <v>1413</v>
      </c>
      <c r="K636" s="822" t="s">
        <v>1159</v>
      </c>
      <c r="L636" s="825">
        <v>400.17</v>
      </c>
      <c r="M636" s="825">
        <v>5602.38</v>
      </c>
      <c r="N636" s="822">
        <v>14</v>
      </c>
      <c r="O636" s="826">
        <v>9</v>
      </c>
      <c r="P636" s="825">
        <v>1600.68</v>
      </c>
      <c r="Q636" s="827">
        <v>0.2857142857142857</v>
      </c>
      <c r="R636" s="822">
        <v>4</v>
      </c>
      <c r="S636" s="827">
        <v>0.2857142857142857</v>
      </c>
      <c r="T636" s="826">
        <v>2</v>
      </c>
      <c r="U636" s="828">
        <v>0.22222222222222221</v>
      </c>
    </row>
    <row r="637" spans="1:21" ht="14.45" customHeight="1" x14ac:dyDescent="0.2">
      <c r="A637" s="821">
        <v>18</v>
      </c>
      <c r="B637" s="822" t="s">
        <v>1515</v>
      </c>
      <c r="C637" s="822" t="s">
        <v>1520</v>
      </c>
      <c r="D637" s="823" t="s">
        <v>2638</v>
      </c>
      <c r="E637" s="824" t="s">
        <v>1545</v>
      </c>
      <c r="F637" s="822" t="s">
        <v>1516</v>
      </c>
      <c r="G637" s="822" t="s">
        <v>1587</v>
      </c>
      <c r="H637" s="822" t="s">
        <v>625</v>
      </c>
      <c r="I637" s="822" t="s">
        <v>1414</v>
      </c>
      <c r="J637" s="822" t="s">
        <v>1413</v>
      </c>
      <c r="K637" s="822" t="s">
        <v>967</v>
      </c>
      <c r="L637" s="825">
        <v>80.53</v>
      </c>
      <c r="M637" s="825">
        <v>805.3</v>
      </c>
      <c r="N637" s="822">
        <v>10</v>
      </c>
      <c r="O637" s="826">
        <v>1.5</v>
      </c>
      <c r="P637" s="825">
        <v>161.06</v>
      </c>
      <c r="Q637" s="827">
        <v>0.2</v>
      </c>
      <c r="R637" s="822">
        <v>2</v>
      </c>
      <c r="S637" s="827">
        <v>0.2</v>
      </c>
      <c r="T637" s="826">
        <v>0.5</v>
      </c>
      <c r="U637" s="828">
        <v>0.33333333333333331</v>
      </c>
    </row>
    <row r="638" spans="1:21" ht="14.45" customHeight="1" x14ac:dyDescent="0.2">
      <c r="A638" s="821">
        <v>18</v>
      </c>
      <c r="B638" s="822" t="s">
        <v>1515</v>
      </c>
      <c r="C638" s="822" t="s">
        <v>1520</v>
      </c>
      <c r="D638" s="823" t="s">
        <v>2638</v>
      </c>
      <c r="E638" s="824" t="s">
        <v>1545</v>
      </c>
      <c r="F638" s="822" t="s">
        <v>1516</v>
      </c>
      <c r="G638" s="822" t="s">
        <v>2008</v>
      </c>
      <c r="H638" s="822" t="s">
        <v>625</v>
      </c>
      <c r="I638" s="822" t="s">
        <v>1490</v>
      </c>
      <c r="J638" s="822" t="s">
        <v>1491</v>
      </c>
      <c r="K638" s="822" t="s">
        <v>1492</v>
      </c>
      <c r="L638" s="825">
        <v>153.65</v>
      </c>
      <c r="M638" s="825">
        <v>921.90000000000009</v>
      </c>
      <c r="N638" s="822">
        <v>6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18</v>
      </c>
      <c r="B639" s="822" t="s">
        <v>1515</v>
      </c>
      <c r="C639" s="822" t="s">
        <v>1520</v>
      </c>
      <c r="D639" s="823" t="s">
        <v>2638</v>
      </c>
      <c r="E639" s="824" t="s">
        <v>1545</v>
      </c>
      <c r="F639" s="822" t="s">
        <v>1516</v>
      </c>
      <c r="G639" s="822" t="s">
        <v>2008</v>
      </c>
      <c r="H639" s="822" t="s">
        <v>625</v>
      </c>
      <c r="I639" s="822" t="s">
        <v>1493</v>
      </c>
      <c r="J639" s="822" t="s">
        <v>1491</v>
      </c>
      <c r="K639" s="822" t="s">
        <v>1494</v>
      </c>
      <c r="L639" s="825">
        <v>307.27999999999997</v>
      </c>
      <c r="M639" s="825">
        <v>1536.3999999999999</v>
      </c>
      <c r="N639" s="822">
        <v>5</v>
      </c>
      <c r="O639" s="826">
        <v>2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18</v>
      </c>
      <c r="B640" s="822" t="s">
        <v>1515</v>
      </c>
      <c r="C640" s="822" t="s">
        <v>1520</v>
      </c>
      <c r="D640" s="823" t="s">
        <v>2638</v>
      </c>
      <c r="E640" s="824" t="s">
        <v>1545</v>
      </c>
      <c r="F640" s="822" t="s">
        <v>1516</v>
      </c>
      <c r="G640" s="822" t="s">
        <v>1588</v>
      </c>
      <c r="H640" s="822" t="s">
        <v>329</v>
      </c>
      <c r="I640" s="822" t="s">
        <v>2009</v>
      </c>
      <c r="J640" s="822" t="s">
        <v>2010</v>
      </c>
      <c r="K640" s="822" t="s">
        <v>2011</v>
      </c>
      <c r="L640" s="825">
        <v>0</v>
      </c>
      <c r="M640" s="825">
        <v>0</v>
      </c>
      <c r="N640" s="822">
        <v>1</v>
      </c>
      <c r="O640" s="826">
        <v>0.5</v>
      </c>
      <c r="P640" s="825"/>
      <c r="Q640" s="827"/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18</v>
      </c>
      <c r="B641" s="822" t="s">
        <v>1515</v>
      </c>
      <c r="C641" s="822" t="s">
        <v>1520</v>
      </c>
      <c r="D641" s="823" t="s">
        <v>2638</v>
      </c>
      <c r="E641" s="824" t="s">
        <v>1545</v>
      </c>
      <c r="F641" s="822" t="s">
        <v>1516</v>
      </c>
      <c r="G641" s="822" t="s">
        <v>1588</v>
      </c>
      <c r="H641" s="822" t="s">
        <v>329</v>
      </c>
      <c r="I641" s="822" t="s">
        <v>2162</v>
      </c>
      <c r="J641" s="822" t="s">
        <v>2010</v>
      </c>
      <c r="K641" s="822" t="s">
        <v>1590</v>
      </c>
      <c r="L641" s="825">
        <v>0</v>
      </c>
      <c r="M641" s="825">
        <v>0</v>
      </c>
      <c r="N641" s="822">
        <v>2</v>
      </c>
      <c r="O641" s="826">
        <v>0.5</v>
      </c>
      <c r="P641" s="825"/>
      <c r="Q641" s="827"/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18</v>
      </c>
      <c r="B642" s="822" t="s">
        <v>1515</v>
      </c>
      <c r="C642" s="822" t="s">
        <v>1520</v>
      </c>
      <c r="D642" s="823" t="s">
        <v>2638</v>
      </c>
      <c r="E642" s="824" t="s">
        <v>1545</v>
      </c>
      <c r="F642" s="822" t="s">
        <v>1516</v>
      </c>
      <c r="G642" s="822" t="s">
        <v>1588</v>
      </c>
      <c r="H642" s="822" t="s">
        <v>625</v>
      </c>
      <c r="I642" s="822" t="s">
        <v>1341</v>
      </c>
      <c r="J642" s="822" t="s">
        <v>835</v>
      </c>
      <c r="K642" s="822" t="s">
        <v>1342</v>
      </c>
      <c r="L642" s="825">
        <v>0</v>
      </c>
      <c r="M642" s="825">
        <v>0</v>
      </c>
      <c r="N642" s="822">
        <v>16</v>
      </c>
      <c r="O642" s="826">
        <v>8</v>
      </c>
      <c r="P642" s="825">
        <v>0</v>
      </c>
      <c r="Q642" s="827"/>
      <c r="R642" s="822">
        <v>5</v>
      </c>
      <c r="S642" s="827">
        <v>0.3125</v>
      </c>
      <c r="T642" s="826">
        <v>2</v>
      </c>
      <c r="U642" s="828">
        <v>0.25</v>
      </c>
    </row>
    <row r="643" spans="1:21" ht="14.45" customHeight="1" x14ac:dyDescent="0.2">
      <c r="A643" s="821">
        <v>18</v>
      </c>
      <c r="B643" s="822" t="s">
        <v>1515</v>
      </c>
      <c r="C643" s="822" t="s">
        <v>1520</v>
      </c>
      <c r="D643" s="823" t="s">
        <v>2638</v>
      </c>
      <c r="E643" s="824" t="s">
        <v>1545</v>
      </c>
      <c r="F643" s="822" t="s">
        <v>1516</v>
      </c>
      <c r="G643" s="822" t="s">
        <v>1588</v>
      </c>
      <c r="H643" s="822" t="s">
        <v>625</v>
      </c>
      <c r="I643" s="822" t="s">
        <v>1589</v>
      </c>
      <c r="J643" s="822" t="s">
        <v>835</v>
      </c>
      <c r="K643" s="822" t="s">
        <v>1590</v>
      </c>
      <c r="L643" s="825">
        <v>0</v>
      </c>
      <c r="M643" s="825">
        <v>0</v>
      </c>
      <c r="N643" s="822">
        <v>7</v>
      </c>
      <c r="O643" s="826">
        <v>3.5</v>
      </c>
      <c r="P643" s="825">
        <v>0</v>
      </c>
      <c r="Q643" s="827"/>
      <c r="R643" s="822">
        <v>1</v>
      </c>
      <c r="S643" s="827">
        <v>0.14285714285714285</v>
      </c>
      <c r="T643" s="826">
        <v>1</v>
      </c>
      <c r="U643" s="828">
        <v>0.2857142857142857</v>
      </c>
    </row>
    <row r="644" spans="1:21" ht="14.45" customHeight="1" x14ac:dyDescent="0.2">
      <c r="A644" s="821">
        <v>18</v>
      </c>
      <c r="B644" s="822" t="s">
        <v>1515</v>
      </c>
      <c r="C644" s="822" t="s">
        <v>1520</v>
      </c>
      <c r="D644" s="823" t="s">
        <v>2638</v>
      </c>
      <c r="E644" s="824" t="s">
        <v>1545</v>
      </c>
      <c r="F644" s="822" t="s">
        <v>1516</v>
      </c>
      <c r="G644" s="822" t="s">
        <v>2309</v>
      </c>
      <c r="H644" s="822" t="s">
        <v>329</v>
      </c>
      <c r="I644" s="822" t="s">
        <v>2310</v>
      </c>
      <c r="J644" s="822" t="s">
        <v>2311</v>
      </c>
      <c r="K644" s="822" t="s">
        <v>2312</v>
      </c>
      <c r="L644" s="825">
        <v>55.77</v>
      </c>
      <c r="M644" s="825">
        <v>334.62</v>
      </c>
      <c r="N644" s="822">
        <v>6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18</v>
      </c>
      <c r="B645" s="822" t="s">
        <v>1515</v>
      </c>
      <c r="C645" s="822" t="s">
        <v>1520</v>
      </c>
      <c r="D645" s="823" t="s">
        <v>2638</v>
      </c>
      <c r="E645" s="824" t="s">
        <v>1545</v>
      </c>
      <c r="F645" s="822" t="s">
        <v>1516</v>
      </c>
      <c r="G645" s="822" t="s">
        <v>1599</v>
      </c>
      <c r="H645" s="822" t="s">
        <v>329</v>
      </c>
      <c r="I645" s="822" t="s">
        <v>1600</v>
      </c>
      <c r="J645" s="822" t="s">
        <v>1601</v>
      </c>
      <c r="K645" s="822" t="s">
        <v>1318</v>
      </c>
      <c r="L645" s="825">
        <v>726.68</v>
      </c>
      <c r="M645" s="825">
        <v>1453.36</v>
      </c>
      <c r="N645" s="822">
        <v>2</v>
      </c>
      <c r="O645" s="826">
        <v>1.5</v>
      </c>
      <c r="P645" s="825">
        <v>726.68</v>
      </c>
      <c r="Q645" s="827">
        <v>0.5</v>
      </c>
      <c r="R645" s="822">
        <v>1</v>
      </c>
      <c r="S645" s="827">
        <v>0.5</v>
      </c>
      <c r="T645" s="826">
        <v>0.5</v>
      </c>
      <c r="U645" s="828">
        <v>0.33333333333333331</v>
      </c>
    </row>
    <row r="646" spans="1:21" ht="14.45" customHeight="1" x14ac:dyDescent="0.2">
      <c r="A646" s="821">
        <v>18</v>
      </c>
      <c r="B646" s="822" t="s">
        <v>1515</v>
      </c>
      <c r="C646" s="822" t="s">
        <v>1520</v>
      </c>
      <c r="D646" s="823" t="s">
        <v>2638</v>
      </c>
      <c r="E646" s="824" t="s">
        <v>1545</v>
      </c>
      <c r="F646" s="822" t="s">
        <v>1516</v>
      </c>
      <c r="G646" s="822" t="s">
        <v>1599</v>
      </c>
      <c r="H646" s="822" t="s">
        <v>329</v>
      </c>
      <c r="I646" s="822" t="s">
        <v>2072</v>
      </c>
      <c r="J646" s="822" t="s">
        <v>1601</v>
      </c>
      <c r="K646" s="822" t="s">
        <v>1316</v>
      </c>
      <c r="L646" s="825">
        <v>363.35</v>
      </c>
      <c r="M646" s="825">
        <v>7630.35</v>
      </c>
      <c r="N646" s="822">
        <v>21</v>
      </c>
      <c r="O646" s="826">
        <v>9</v>
      </c>
      <c r="P646" s="825">
        <v>2543.4499999999998</v>
      </c>
      <c r="Q646" s="827">
        <v>0.33333333333333331</v>
      </c>
      <c r="R646" s="822">
        <v>7</v>
      </c>
      <c r="S646" s="827">
        <v>0.33333333333333331</v>
      </c>
      <c r="T646" s="826">
        <v>5</v>
      </c>
      <c r="U646" s="828">
        <v>0.55555555555555558</v>
      </c>
    </row>
    <row r="647" spans="1:21" ht="14.45" customHeight="1" x14ac:dyDescent="0.2">
      <c r="A647" s="821">
        <v>18</v>
      </c>
      <c r="B647" s="822" t="s">
        <v>1515</v>
      </c>
      <c r="C647" s="822" t="s">
        <v>1520</v>
      </c>
      <c r="D647" s="823" t="s">
        <v>2638</v>
      </c>
      <c r="E647" s="824" t="s">
        <v>1545</v>
      </c>
      <c r="F647" s="822" t="s">
        <v>1516</v>
      </c>
      <c r="G647" s="822" t="s">
        <v>1599</v>
      </c>
      <c r="H647" s="822" t="s">
        <v>329</v>
      </c>
      <c r="I647" s="822" t="s">
        <v>2025</v>
      </c>
      <c r="J647" s="822" t="s">
        <v>1601</v>
      </c>
      <c r="K647" s="822" t="s">
        <v>1687</v>
      </c>
      <c r="L647" s="825">
        <v>3823.44</v>
      </c>
      <c r="M647" s="825">
        <v>15293.76</v>
      </c>
      <c r="N647" s="822">
        <v>4</v>
      </c>
      <c r="O647" s="826">
        <v>2.5</v>
      </c>
      <c r="P647" s="825">
        <v>15293.76</v>
      </c>
      <c r="Q647" s="827">
        <v>1</v>
      </c>
      <c r="R647" s="822">
        <v>4</v>
      </c>
      <c r="S647" s="827">
        <v>1</v>
      </c>
      <c r="T647" s="826">
        <v>2.5</v>
      </c>
      <c r="U647" s="828">
        <v>1</v>
      </c>
    </row>
    <row r="648" spans="1:21" ht="14.45" customHeight="1" x14ac:dyDescent="0.2">
      <c r="A648" s="821">
        <v>18</v>
      </c>
      <c r="B648" s="822" t="s">
        <v>1515</v>
      </c>
      <c r="C648" s="822" t="s">
        <v>1520</v>
      </c>
      <c r="D648" s="823" t="s">
        <v>2638</v>
      </c>
      <c r="E648" s="824" t="s">
        <v>1545</v>
      </c>
      <c r="F648" s="822" t="s">
        <v>1516</v>
      </c>
      <c r="G648" s="822" t="s">
        <v>2313</v>
      </c>
      <c r="H648" s="822" t="s">
        <v>329</v>
      </c>
      <c r="I648" s="822" t="s">
        <v>2314</v>
      </c>
      <c r="J648" s="822" t="s">
        <v>1078</v>
      </c>
      <c r="K648" s="822" t="s">
        <v>2315</v>
      </c>
      <c r="L648" s="825">
        <v>0</v>
      </c>
      <c r="M648" s="825">
        <v>0</v>
      </c>
      <c r="N648" s="822">
        <v>2</v>
      </c>
      <c r="O648" s="826">
        <v>0.5</v>
      </c>
      <c r="P648" s="825">
        <v>0</v>
      </c>
      <c r="Q648" s="827"/>
      <c r="R648" s="822">
        <v>2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18</v>
      </c>
      <c r="B649" s="822" t="s">
        <v>1515</v>
      </c>
      <c r="C649" s="822" t="s">
        <v>1520</v>
      </c>
      <c r="D649" s="823" t="s">
        <v>2638</v>
      </c>
      <c r="E649" s="824" t="s">
        <v>1545</v>
      </c>
      <c r="F649" s="822" t="s">
        <v>1516</v>
      </c>
      <c r="G649" s="822" t="s">
        <v>2026</v>
      </c>
      <c r="H649" s="822" t="s">
        <v>329</v>
      </c>
      <c r="I649" s="822" t="s">
        <v>2316</v>
      </c>
      <c r="J649" s="822" t="s">
        <v>2317</v>
      </c>
      <c r="K649" s="822" t="s">
        <v>2055</v>
      </c>
      <c r="L649" s="825">
        <v>0</v>
      </c>
      <c r="M649" s="825">
        <v>0</v>
      </c>
      <c r="N649" s="822">
        <v>2</v>
      </c>
      <c r="O649" s="826">
        <v>0.5</v>
      </c>
      <c r="P649" s="825">
        <v>0</v>
      </c>
      <c r="Q649" s="827"/>
      <c r="R649" s="822">
        <v>2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18</v>
      </c>
      <c r="B650" s="822" t="s">
        <v>1515</v>
      </c>
      <c r="C650" s="822" t="s">
        <v>1520</v>
      </c>
      <c r="D650" s="823" t="s">
        <v>2638</v>
      </c>
      <c r="E650" s="824" t="s">
        <v>1545</v>
      </c>
      <c r="F650" s="822" t="s">
        <v>1516</v>
      </c>
      <c r="G650" s="822" t="s">
        <v>2030</v>
      </c>
      <c r="H650" s="822" t="s">
        <v>329</v>
      </c>
      <c r="I650" s="822" t="s">
        <v>2031</v>
      </c>
      <c r="J650" s="822" t="s">
        <v>2032</v>
      </c>
      <c r="K650" s="822" t="s">
        <v>1342</v>
      </c>
      <c r="L650" s="825">
        <v>113.83</v>
      </c>
      <c r="M650" s="825">
        <v>2618.0900000000006</v>
      </c>
      <c r="N650" s="822">
        <v>23</v>
      </c>
      <c r="O650" s="826">
        <v>5</v>
      </c>
      <c r="P650" s="825">
        <v>455.32</v>
      </c>
      <c r="Q650" s="827">
        <v>0.17391304347826084</v>
      </c>
      <c r="R650" s="822">
        <v>4</v>
      </c>
      <c r="S650" s="827">
        <v>0.17391304347826086</v>
      </c>
      <c r="T650" s="826">
        <v>0.5</v>
      </c>
      <c r="U650" s="828">
        <v>0.1</v>
      </c>
    </row>
    <row r="651" spans="1:21" ht="14.45" customHeight="1" x14ac:dyDescent="0.2">
      <c r="A651" s="821">
        <v>18</v>
      </c>
      <c r="B651" s="822" t="s">
        <v>1515</v>
      </c>
      <c r="C651" s="822" t="s">
        <v>1520</v>
      </c>
      <c r="D651" s="823" t="s">
        <v>2638</v>
      </c>
      <c r="E651" s="824" t="s">
        <v>1545</v>
      </c>
      <c r="F651" s="822" t="s">
        <v>1516</v>
      </c>
      <c r="G651" s="822" t="s">
        <v>1560</v>
      </c>
      <c r="H651" s="822" t="s">
        <v>329</v>
      </c>
      <c r="I651" s="822" t="s">
        <v>1561</v>
      </c>
      <c r="J651" s="822" t="s">
        <v>1080</v>
      </c>
      <c r="K651" s="822" t="s">
        <v>1081</v>
      </c>
      <c r="L651" s="825">
        <v>121.92</v>
      </c>
      <c r="M651" s="825">
        <v>4754.8799999999992</v>
      </c>
      <c r="N651" s="822">
        <v>39</v>
      </c>
      <c r="O651" s="826">
        <v>13.5</v>
      </c>
      <c r="P651" s="825">
        <v>2072.64</v>
      </c>
      <c r="Q651" s="827">
        <v>0.43589743589743596</v>
      </c>
      <c r="R651" s="822">
        <v>17</v>
      </c>
      <c r="S651" s="827">
        <v>0.4358974358974359</v>
      </c>
      <c r="T651" s="826">
        <v>5</v>
      </c>
      <c r="U651" s="828">
        <v>0.37037037037037035</v>
      </c>
    </row>
    <row r="652" spans="1:21" ht="14.45" customHeight="1" x14ac:dyDescent="0.2">
      <c r="A652" s="821">
        <v>18</v>
      </c>
      <c r="B652" s="822" t="s">
        <v>1515</v>
      </c>
      <c r="C652" s="822" t="s">
        <v>1520</v>
      </c>
      <c r="D652" s="823" t="s">
        <v>2638</v>
      </c>
      <c r="E652" s="824" t="s">
        <v>1545</v>
      </c>
      <c r="F652" s="822" t="s">
        <v>1516</v>
      </c>
      <c r="G652" s="822" t="s">
        <v>2318</v>
      </c>
      <c r="H652" s="822" t="s">
        <v>329</v>
      </c>
      <c r="I652" s="822" t="s">
        <v>2319</v>
      </c>
      <c r="J652" s="822" t="s">
        <v>1047</v>
      </c>
      <c r="K652" s="822" t="s">
        <v>2320</v>
      </c>
      <c r="L652" s="825">
        <v>0</v>
      </c>
      <c r="M652" s="825">
        <v>0</v>
      </c>
      <c r="N652" s="822">
        <v>2</v>
      </c>
      <c r="O652" s="826">
        <v>1</v>
      </c>
      <c r="P652" s="825">
        <v>0</v>
      </c>
      <c r="Q652" s="827"/>
      <c r="R652" s="822">
        <v>2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18</v>
      </c>
      <c r="B653" s="822" t="s">
        <v>1515</v>
      </c>
      <c r="C653" s="822" t="s">
        <v>1520</v>
      </c>
      <c r="D653" s="823" t="s">
        <v>2638</v>
      </c>
      <c r="E653" s="824" t="s">
        <v>1545</v>
      </c>
      <c r="F653" s="822" t="s">
        <v>1516</v>
      </c>
      <c r="G653" s="822" t="s">
        <v>2034</v>
      </c>
      <c r="H653" s="822" t="s">
        <v>329</v>
      </c>
      <c r="I653" s="822" t="s">
        <v>2321</v>
      </c>
      <c r="J653" s="822" t="s">
        <v>932</v>
      </c>
      <c r="K653" s="822" t="s">
        <v>935</v>
      </c>
      <c r="L653" s="825">
        <v>2008.83</v>
      </c>
      <c r="M653" s="825">
        <v>14061.81</v>
      </c>
      <c r="N653" s="822">
        <v>7</v>
      </c>
      <c r="O653" s="826">
        <v>4.5</v>
      </c>
      <c r="P653" s="825">
        <v>6026.49</v>
      </c>
      <c r="Q653" s="827">
        <v>0.42857142857142855</v>
      </c>
      <c r="R653" s="822">
        <v>3</v>
      </c>
      <c r="S653" s="827">
        <v>0.42857142857142855</v>
      </c>
      <c r="T653" s="826">
        <v>1.5</v>
      </c>
      <c r="U653" s="828">
        <v>0.33333333333333331</v>
      </c>
    </row>
    <row r="654" spans="1:21" ht="14.45" customHeight="1" x14ac:dyDescent="0.2">
      <c r="A654" s="821">
        <v>18</v>
      </c>
      <c r="B654" s="822" t="s">
        <v>1515</v>
      </c>
      <c r="C654" s="822" t="s">
        <v>1520</v>
      </c>
      <c r="D654" s="823" t="s">
        <v>2638</v>
      </c>
      <c r="E654" s="824" t="s">
        <v>1545</v>
      </c>
      <c r="F654" s="822" t="s">
        <v>1516</v>
      </c>
      <c r="G654" s="822" t="s">
        <v>2034</v>
      </c>
      <c r="H654" s="822" t="s">
        <v>329</v>
      </c>
      <c r="I654" s="822" t="s">
        <v>2035</v>
      </c>
      <c r="J654" s="822" t="s">
        <v>932</v>
      </c>
      <c r="K654" s="822" t="s">
        <v>936</v>
      </c>
      <c r="L654" s="825">
        <v>2031.66</v>
      </c>
      <c r="M654" s="825">
        <v>2031.66</v>
      </c>
      <c r="N654" s="822">
        <v>1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18</v>
      </c>
      <c r="B655" s="822" t="s">
        <v>1515</v>
      </c>
      <c r="C655" s="822" t="s">
        <v>1520</v>
      </c>
      <c r="D655" s="823" t="s">
        <v>2638</v>
      </c>
      <c r="E655" s="824" t="s">
        <v>1545</v>
      </c>
      <c r="F655" s="822" t="s">
        <v>1516</v>
      </c>
      <c r="G655" s="822" t="s">
        <v>2034</v>
      </c>
      <c r="H655" s="822" t="s">
        <v>329</v>
      </c>
      <c r="I655" s="822" t="s">
        <v>2322</v>
      </c>
      <c r="J655" s="822" t="s">
        <v>932</v>
      </c>
      <c r="K655" s="822" t="s">
        <v>934</v>
      </c>
      <c r="L655" s="825">
        <v>2077.31</v>
      </c>
      <c r="M655" s="825">
        <v>4154.62</v>
      </c>
      <c r="N655" s="822">
        <v>2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18</v>
      </c>
      <c r="B656" s="822" t="s">
        <v>1515</v>
      </c>
      <c r="C656" s="822" t="s">
        <v>1520</v>
      </c>
      <c r="D656" s="823" t="s">
        <v>2638</v>
      </c>
      <c r="E656" s="824" t="s">
        <v>1545</v>
      </c>
      <c r="F656" s="822" t="s">
        <v>1516</v>
      </c>
      <c r="G656" s="822" t="s">
        <v>2040</v>
      </c>
      <c r="H656" s="822" t="s">
        <v>329</v>
      </c>
      <c r="I656" s="822" t="s">
        <v>2041</v>
      </c>
      <c r="J656" s="822" t="s">
        <v>2042</v>
      </c>
      <c r="K656" s="822" t="s">
        <v>2043</v>
      </c>
      <c r="L656" s="825">
        <v>2334.0500000000002</v>
      </c>
      <c r="M656" s="825">
        <v>11670.25</v>
      </c>
      <c r="N656" s="822">
        <v>5</v>
      </c>
      <c r="O656" s="826">
        <v>1</v>
      </c>
      <c r="P656" s="825">
        <v>4668.1000000000004</v>
      </c>
      <c r="Q656" s="827">
        <v>0.4</v>
      </c>
      <c r="R656" s="822">
        <v>2</v>
      </c>
      <c r="S656" s="827">
        <v>0.4</v>
      </c>
      <c r="T656" s="826">
        <v>0.5</v>
      </c>
      <c r="U656" s="828">
        <v>0.5</v>
      </c>
    </row>
    <row r="657" spans="1:21" ht="14.45" customHeight="1" x14ac:dyDescent="0.2">
      <c r="A657" s="821">
        <v>18</v>
      </c>
      <c r="B657" s="822" t="s">
        <v>1515</v>
      </c>
      <c r="C657" s="822" t="s">
        <v>1520</v>
      </c>
      <c r="D657" s="823" t="s">
        <v>2638</v>
      </c>
      <c r="E657" s="824" t="s">
        <v>1545</v>
      </c>
      <c r="F657" s="822" t="s">
        <v>1517</v>
      </c>
      <c r="G657" s="822" t="s">
        <v>1757</v>
      </c>
      <c r="H657" s="822" t="s">
        <v>329</v>
      </c>
      <c r="I657" s="822" t="s">
        <v>2323</v>
      </c>
      <c r="J657" s="822" t="s">
        <v>1759</v>
      </c>
      <c r="K657" s="822"/>
      <c r="L657" s="825">
        <v>0</v>
      </c>
      <c r="M657" s="825">
        <v>0</v>
      </c>
      <c r="N657" s="822">
        <v>7</v>
      </c>
      <c r="O657" s="826">
        <v>7</v>
      </c>
      <c r="P657" s="825">
        <v>0</v>
      </c>
      <c r="Q657" s="827"/>
      <c r="R657" s="822">
        <v>5</v>
      </c>
      <c r="S657" s="827">
        <v>0.7142857142857143</v>
      </c>
      <c r="T657" s="826">
        <v>5</v>
      </c>
      <c r="U657" s="828">
        <v>0.7142857142857143</v>
      </c>
    </row>
    <row r="658" spans="1:21" ht="14.45" customHeight="1" x14ac:dyDescent="0.2">
      <c r="A658" s="821">
        <v>18</v>
      </c>
      <c r="B658" s="822" t="s">
        <v>1515</v>
      </c>
      <c r="C658" s="822" t="s">
        <v>1520</v>
      </c>
      <c r="D658" s="823" t="s">
        <v>2638</v>
      </c>
      <c r="E658" s="824" t="s">
        <v>1532</v>
      </c>
      <c r="F658" s="822" t="s">
        <v>1516</v>
      </c>
      <c r="G658" s="822" t="s">
        <v>1550</v>
      </c>
      <c r="H658" s="822" t="s">
        <v>625</v>
      </c>
      <c r="I658" s="822" t="s">
        <v>1337</v>
      </c>
      <c r="J658" s="822" t="s">
        <v>1338</v>
      </c>
      <c r="K658" s="822" t="s">
        <v>1339</v>
      </c>
      <c r="L658" s="825">
        <v>11.71</v>
      </c>
      <c r="M658" s="825">
        <v>11.71</v>
      </c>
      <c r="N658" s="822">
        <v>1</v>
      </c>
      <c r="O658" s="826">
        <v>0.5</v>
      </c>
      <c r="P658" s="825">
        <v>11.71</v>
      </c>
      <c r="Q658" s="827">
        <v>1</v>
      </c>
      <c r="R658" s="822">
        <v>1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18</v>
      </c>
      <c r="B659" s="822" t="s">
        <v>1515</v>
      </c>
      <c r="C659" s="822" t="s">
        <v>1520</v>
      </c>
      <c r="D659" s="823" t="s">
        <v>2638</v>
      </c>
      <c r="E659" s="824" t="s">
        <v>1532</v>
      </c>
      <c r="F659" s="822" t="s">
        <v>1516</v>
      </c>
      <c r="G659" s="822" t="s">
        <v>1653</v>
      </c>
      <c r="H659" s="822" t="s">
        <v>329</v>
      </c>
      <c r="I659" s="822" t="s">
        <v>1654</v>
      </c>
      <c r="J659" s="822" t="s">
        <v>885</v>
      </c>
      <c r="K659" s="822" t="s">
        <v>886</v>
      </c>
      <c r="L659" s="825">
        <v>80.53</v>
      </c>
      <c r="M659" s="825">
        <v>80.53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18</v>
      </c>
      <c r="B660" s="822" t="s">
        <v>1515</v>
      </c>
      <c r="C660" s="822" t="s">
        <v>1520</v>
      </c>
      <c r="D660" s="823" t="s">
        <v>2638</v>
      </c>
      <c r="E660" s="824" t="s">
        <v>1532</v>
      </c>
      <c r="F660" s="822" t="s">
        <v>1516</v>
      </c>
      <c r="G660" s="822" t="s">
        <v>2324</v>
      </c>
      <c r="H660" s="822" t="s">
        <v>329</v>
      </c>
      <c r="I660" s="822" t="s">
        <v>2325</v>
      </c>
      <c r="J660" s="822" t="s">
        <v>2326</v>
      </c>
      <c r="K660" s="822" t="s">
        <v>2327</v>
      </c>
      <c r="L660" s="825">
        <v>0</v>
      </c>
      <c r="M660" s="825">
        <v>0</v>
      </c>
      <c r="N660" s="822">
        <v>2</v>
      </c>
      <c r="O660" s="826">
        <v>0.5</v>
      </c>
      <c r="P660" s="825"/>
      <c r="Q660" s="827"/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18</v>
      </c>
      <c r="B661" s="822" t="s">
        <v>1515</v>
      </c>
      <c r="C661" s="822" t="s">
        <v>1520</v>
      </c>
      <c r="D661" s="823" t="s">
        <v>2638</v>
      </c>
      <c r="E661" s="824" t="s">
        <v>1532</v>
      </c>
      <c r="F661" s="822" t="s">
        <v>1516</v>
      </c>
      <c r="G661" s="822" t="s">
        <v>1670</v>
      </c>
      <c r="H661" s="822" t="s">
        <v>329</v>
      </c>
      <c r="I661" s="822" t="s">
        <v>1675</v>
      </c>
      <c r="J661" s="822" t="s">
        <v>647</v>
      </c>
      <c r="K661" s="822" t="s">
        <v>1676</v>
      </c>
      <c r="L661" s="825">
        <v>46.81</v>
      </c>
      <c r="M661" s="825">
        <v>46.81</v>
      </c>
      <c r="N661" s="822">
        <v>1</v>
      </c>
      <c r="O661" s="826">
        <v>0.5</v>
      </c>
      <c r="P661" s="825">
        <v>46.81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18</v>
      </c>
      <c r="B662" s="822" t="s">
        <v>1515</v>
      </c>
      <c r="C662" s="822" t="s">
        <v>1520</v>
      </c>
      <c r="D662" s="823" t="s">
        <v>2638</v>
      </c>
      <c r="E662" s="824" t="s">
        <v>1532</v>
      </c>
      <c r="F662" s="822" t="s">
        <v>1516</v>
      </c>
      <c r="G662" s="822" t="s">
        <v>1702</v>
      </c>
      <c r="H662" s="822" t="s">
        <v>329</v>
      </c>
      <c r="I662" s="822" t="s">
        <v>1703</v>
      </c>
      <c r="J662" s="822" t="s">
        <v>1704</v>
      </c>
      <c r="K662" s="822" t="s">
        <v>1705</v>
      </c>
      <c r="L662" s="825">
        <v>561.76</v>
      </c>
      <c r="M662" s="825">
        <v>1123.52</v>
      </c>
      <c r="N662" s="822">
        <v>2</v>
      </c>
      <c r="O662" s="826">
        <v>0.5</v>
      </c>
      <c r="P662" s="825">
        <v>1123.52</v>
      </c>
      <c r="Q662" s="827">
        <v>1</v>
      </c>
      <c r="R662" s="822">
        <v>2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18</v>
      </c>
      <c r="B663" s="822" t="s">
        <v>1515</v>
      </c>
      <c r="C663" s="822" t="s">
        <v>1520</v>
      </c>
      <c r="D663" s="823" t="s">
        <v>2638</v>
      </c>
      <c r="E663" s="824" t="s">
        <v>1532</v>
      </c>
      <c r="F663" s="822" t="s">
        <v>1516</v>
      </c>
      <c r="G663" s="822" t="s">
        <v>1564</v>
      </c>
      <c r="H663" s="822" t="s">
        <v>329</v>
      </c>
      <c r="I663" s="822" t="s">
        <v>1706</v>
      </c>
      <c r="J663" s="822" t="s">
        <v>1707</v>
      </c>
      <c r="K663" s="822" t="s">
        <v>1708</v>
      </c>
      <c r="L663" s="825">
        <v>132</v>
      </c>
      <c r="M663" s="825">
        <v>132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18</v>
      </c>
      <c r="B664" s="822" t="s">
        <v>1515</v>
      </c>
      <c r="C664" s="822" t="s">
        <v>1520</v>
      </c>
      <c r="D664" s="823" t="s">
        <v>2638</v>
      </c>
      <c r="E664" s="824" t="s">
        <v>1532</v>
      </c>
      <c r="F664" s="822" t="s">
        <v>1516</v>
      </c>
      <c r="G664" s="822" t="s">
        <v>669</v>
      </c>
      <c r="H664" s="822" t="s">
        <v>329</v>
      </c>
      <c r="I664" s="822" t="s">
        <v>1747</v>
      </c>
      <c r="J664" s="822" t="s">
        <v>1748</v>
      </c>
      <c r="K664" s="822" t="s">
        <v>1749</v>
      </c>
      <c r="L664" s="825">
        <v>51.51</v>
      </c>
      <c r="M664" s="825">
        <v>51.51</v>
      </c>
      <c r="N664" s="822">
        <v>1</v>
      </c>
      <c r="O664" s="826">
        <v>0.5</v>
      </c>
      <c r="P664" s="825">
        <v>51.51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18</v>
      </c>
      <c r="B665" s="822" t="s">
        <v>1515</v>
      </c>
      <c r="C665" s="822" t="s">
        <v>1520</v>
      </c>
      <c r="D665" s="823" t="s">
        <v>2638</v>
      </c>
      <c r="E665" s="824" t="s">
        <v>1532</v>
      </c>
      <c r="F665" s="822" t="s">
        <v>1516</v>
      </c>
      <c r="G665" s="822" t="s">
        <v>1750</v>
      </c>
      <c r="H665" s="822" t="s">
        <v>329</v>
      </c>
      <c r="I665" s="822" t="s">
        <v>1751</v>
      </c>
      <c r="J665" s="822" t="s">
        <v>870</v>
      </c>
      <c r="K665" s="822" t="s">
        <v>1752</v>
      </c>
      <c r="L665" s="825">
        <v>0</v>
      </c>
      <c r="M665" s="825">
        <v>0</v>
      </c>
      <c r="N665" s="822">
        <v>2</v>
      </c>
      <c r="O665" s="826">
        <v>1.5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18</v>
      </c>
      <c r="B666" s="822" t="s">
        <v>1515</v>
      </c>
      <c r="C666" s="822" t="s">
        <v>1520</v>
      </c>
      <c r="D666" s="823" t="s">
        <v>2638</v>
      </c>
      <c r="E666" s="824" t="s">
        <v>1532</v>
      </c>
      <c r="F666" s="822" t="s">
        <v>1516</v>
      </c>
      <c r="G666" s="822" t="s">
        <v>2328</v>
      </c>
      <c r="H666" s="822" t="s">
        <v>329</v>
      </c>
      <c r="I666" s="822" t="s">
        <v>2329</v>
      </c>
      <c r="J666" s="822" t="s">
        <v>2330</v>
      </c>
      <c r="K666" s="822" t="s">
        <v>2331</v>
      </c>
      <c r="L666" s="825">
        <v>49.04</v>
      </c>
      <c r="M666" s="825">
        <v>49.04</v>
      </c>
      <c r="N666" s="822">
        <v>1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18</v>
      </c>
      <c r="B667" s="822" t="s">
        <v>1515</v>
      </c>
      <c r="C667" s="822" t="s">
        <v>1520</v>
      </c>
      <c r="D667" s="823" t="s">
        <v>2638</v>
      </c>
      <c r="E667" s="824" t="s">
        <v>1532</v>
      </c>
      <c r="F667" s="822" t="s">
        <v>1516</v>
      </c>
      <c r="G667" s="822" t="s">
        <v>2138</v>
      </c>
      <c r="H667" s="822" t="s">
        <v>625</v>
      </c>
      <c r="I667" s="822" t="s">
        <v>1294</v>
      </c>
      <c r="J667" s="822" t="s">
        <v>691</v>
      </c>
      <c r="K667" s="822" t="s">
        <v>1295</v>
      </c>
      <c r="L667" s="825">
        <v>386.73</v>
      </c>
      <c r="M667" s="825">
        <v>386.73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18</v>
      </c>
      <c r="B668" s="822" t="s">
        <v>1515</v>
      </c>
      <c r="C668" s="822" t="s">
        <v>1520</v>
      </c>
      <c r="D668" s="823" t="s">
        <v>2638</v>
      </c>
      <c r="E668" s="824" t="s">
        <v>1532</v>
      </c>
      <c r="F668" s="822" t="s">
        <v>1516</v>
      </c>
      <c r="G668" s="822" t="s">
        <v>1771</v>
      </c>
      <c r="H668" s="822" t="s">
        <v>329</v>
      </c>
      <c r="I668" s="822" t="s">
        <v>1772</v>
      </c>
      <c r="J668" s="822" t="s">
        <v>1773</v>
      </c>
      <c r="K668" s="822" t="s">
        <v>1774</v>
      </c>
      <c r="L668" s="825">
        <v>24.37</v>
      </c>
      <c r="M668" s="825">
        <v>121.85</v>
      </c>
      <c r="N668" s="822">
        <v>5</v>
      </c>
      <c r="O668" s="826">
        <v>3.5</v>
      </c>
      <c r="P668" s="825">
        <v>48.74</v>
      </c>
      <c r="Q668" s="827">
        <v>0.4</v>
      </c>
      <c r="R668" s="822">
        <v>2</v>
      </c>
      <c r="S668" s="827">
        <v>0.4</v>
      </c>
      <c r="T668" s="826">
        <v>1.5</v>
      </c>
      <c r="U668" s="828">
        <v>0.42857142857142855</v>
      </c>
    </row>
    <row r="669" spans="1:21" ht="14.45" customHeight="1" x14ac:dyDescent="0.2">
      <c r="A669" s="821">
        <v>18</v>
      </c>
      <c r="B669" s="822" t="s">
        <v>1515</v>
      </c>
      <c r="C669" s="822" t="s">
        <v>1520</v>
      </c>
      <c r="D669" s="823" t="s">
        <v>2638</v>
      </c>
      <c r="E669" s="824" t="s">
        <v>1532</v>
      </c>
      <c r="F669" s="822" t="s">
        <v>1516</v>
      </c>
      <c r="G669" s="822" t="s">
        <v>1771</v>
      </c>
      <c r="H669" s="822" t="s">
        <v>329</v>
      </c>
      <c r="I669" s="822" t="s">
        <v>2078</v>
      </c>
      <c r="J669" s="822" t="s">
        <v>1773</v>
      </c>
      <c r="K669" s="822" t="s">
        <v>2079</v>
      </c>
      <c r="L669" s="825">
        <v>16.079999999999998</v>
      </c>
      <c r="M669" s="825">
        <v>16.079999999999998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18</v>
      </c>
      <c r="B670" s="822" t="s">
        <v>1515</v>
      </c>
      <c r="C670" s="822" t="s">
        <v>1520</v>
      </c>
      <c r="D670" s="823" t="s">
        <v>2638</v>
      </c>
      <c r="E670" s="824" t="s">
        <v>1532</v>
      </c>
      <c r="F670" s="822" t="s">
        <v>1516</v>
      </c>
      <c r="G670" s="822" t="s">
        <v>1785</v>
      </c>
      <c r="H670" s="822" t="s">
        <v>329</v>
      </c>
      <c r="I670" s="822" t="s">
        <v>2116</v>
      </c>
      <c r="J670" s="822" t="s">
        <v>2117</v>
      </c>
      <c r="K670" s="822" t="s">
        <v>1812</v>
      </c>
      <c r="L670" s="825">
        <v>45.01</v>
      </c>
      <c r="M670" s="825">
        <v>45.01</v>
      </c>
      <c r="N670" s="822">
        <v>1</v>
      </c>
      <c r="O670" s="826">
        <v>0.5</v>
      </c>
      <c r="P670" s="825">
        <v>45.01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18</v>
      </c>
      <c r="B671" s="822" t="s">
        <v>1515</v>
      </c>
      <c r="C671" s="822" t="s">
        <v>1520</v>
      </c>
      <c r="D671" s="823" t="s">
        <v>2638</v>
      </c>
      <c r="E671" s="824" t="s">
        <v>1532</v>
      </c>
      <c r="F671" s="822" t="s">
        <v>1516</v>
      </c>
      <c r="G671" s="822" t="s">
        <v>1823</v>
      </c>
      <c r="H671" s="822" t="s">
        <v>625</v>
      </c>
      <c r="I671" s="822" t="s">
        <v>1824</v>
      </c>
      <c r="J671" s="822" t="s">
        <v>709</v>
      </c>
      <c r="K671" s="822" t="s">
        <v>1825</v>
      </c>
      <c r="L671" s="825">
        <v>516.71</v>
      </c>
      <c r="M671" s="825">
        <v>516.71</v>
      </c>
      <c r="N671" s="822">
        <v>1</v>
      </c>
      <c r="O671" s="826">
        <v>0.5</v>
      </c>
      <c r="P671" s="825">
        <v>516.71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18</v>
      </c>
      <c r="B672" s="822" t="s">
        <v>1515</v>
      </c>
      <c r="C672" s="822" t="s">
        <v>1520</v>
      </c>
      <c r="D672" s="823" t="s">
        <v>2638</v>
      </c>
      <c r="E672" s="824" t="s">
        <v>1532</v>
      </c>
      <c r="F672" s="822" t="s">
        <v>1516</v>
      </c>
      <c r="G672" s="822" t="s">
        <v>2332</v>
      </c>
      <c r="H672" s="822" t="s">
        <v>329</v>
      </c>
      <c r="I672" s="822" t="s">
        <v>2333</v>
      </c>
      <c r="J672" s="822" t="s">
        <v>2334</v>
      </c>
      <c r="K672" s="822" t="s">
        <v>2335</v>
      </c>
      <c r="L672" s="825">
        <v>248.55</v>
      </c>
      <c r="M672" s="825">
        <v>248.55</v>
      </c>
      <c r="N672" s="822">
        <v>1</v>
      </c>
      <c r="O672" s="826">
        <v>1</v>
      </c>
      <c r="P672" s="825">
        <v>248.55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18</v>
      </c>
      <c r="B673" s="822" t="s">
        <v>1515</v>
      </c>
      <c r="C673" s="822" t="s">
        <v>1520</v>
      </c>
      <c r="D673" s="823" t="s">
        <v>2638</v>
      </c>
      <c r="E673" s="824" t="s">
        <v>1532</v>
      </c>
      <c r="F673" s="822" t="s">
        <v>1516</v>
      </c>
      <c r="G673" s="822" t="s">
        <v>1554</v>
      </c>
      <c r="H673" s="822" t="s">
        <v>329</v>
      </c>
      <c r="I673" s="822" t="s">
        <v>1850</v>
      </c>
      <c r="J673" s="822" t="s">
        <v>742</v>
      </c>
      <c r="K673" s="822" t="s">
        <v>743</v>
      </c>
      <c r="L673" s="825">
        <v>80.53</v>
      </c>
      <c r="M673" s="825">
        <v>241.59</v>
      </c>
      <c r="N673" s="822">
        <v>3</v>
      </c>
      <c r="O673" s="826">
        <v>1.5</v>
      </c>
      <c r="P673" s="825">
        <v>80.53</v>
      </c>
      <c r="Q673" s="827">
        <v>0.33333333333333331</v>
      </c>
      <c r="R673" s="822">
        <v>1</v>
      </c>
      <c r="S673" s="827">
        <v>0.33333333333333331</v>
      </c>
      <c r="T673" s="826">
        <v>1</v>
      </c>
      <c r="U673" s="828">
        <v>0.66666666666666663</v>
      </c>
    </row>
    <row r="674" spans="1:21" ht="14.45" customHeight="1" x14ac:dyDescent="0.2">
      <c r="A674" s="821">
        <v>18</v>
      </c>
      <c r="B674" s="822" t="s">
        <v>1515</v>
      </c>
      <c r="C674" s="822" t="s">
        <v>1520</v>
      </c>
      <c r="D674" s="823" t="s">
        <v>2638</v>
      </c>
      <c r="E674" s="824" t="s">
        <v>1532</v>
      </c>
      <c r="F674" s="822" t="s">
        <v>1516</v>
      </c>
      <c r="G674" s="822" t="s">
        <v>1554</v>
      </c>
      <c r="H674" s="822" t="s">
        <v>625</v>
      </c>
      <c r="I674" s="822" t="s">
        <v>1556</v>
      </c>
      <c r="J674" s="822" t="s">
        <v>911</v>
      </c>
      <c r="K674" s="822" t="s">
        <v>1409</v>
      </c>
      <c r="L674" s="825">
        <v>161.06</v>
      </c>
      <c r="M674" s="825">
        <v>161.06</v>
      </c>
      <c r="N674" s="822">
        <v>1</v>
      </c>
      <c r="O674" s="826">
        <v>0.5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18</v>
      </c>
      <c r="B675" s="822" t="s">
        <v>1515</v>
      </c>
      <c r="C675" s="822" t="s">
        <v>1520</v>
      </c>
      <c r="D675" s="823" t="s">
        <v>2638</v>
      </c>
      <c r="E675" s="824" t="s">
        <v>1532</v>
      </c>
      <c r="F675" s="822" t="s">
        <v>1516</v>
      </c>
      <c r="G675" s="822" t="s">
        <v>2336</v>
      </c>
      <c r="H675" s="822" t="s">
        <v>329</v>
      </c>
      <c r="I675" s="822" t="s">
        <v>2337</v>
      </c>
      <c r="J675" s="822" t="s">
        <v>2338</v>
      </c>
      <c r="K675" s="822" t="s">
        <v>2339</v>
      </c>
      <c r="L675" s="825">
        <v>75.739999999999995</v>
      </c>
      <c r="M675" s="825">
        <v>151.47999999999999</v>
      </c>
      <c r="N675" s="822">
        <v>2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18</v>
      </c>
      <c r="B676" s="822" t="s">
        <v>1515</v>
      </c>
      <c r="C676" s="822" t="s">
        <v>1520</v>
      </c>
      <c r="D676" s="823" t="s">
        <v>2638</v>
      </c>
      <c r="E676" s="824" t="s">
        <v>1532</v>
      </c>
      <c r="F676" s="822" t="s">
        <v>1516</v>
      </c>
      <c r="G676" s="822" t="s">
        <v>2340</v>
      </c>
      <c r="H676" s="822" t="s">
        <v>329</v>
      </c>
      <c r="I676" s="822" t="s">
        <v>2341</v>
      </c>
      <c r="J676" s="822" t="s">
        <v>2342</v>
      </c>
      <c r="K676" s="822" t="s">
        <v>2343</v>
      </c>
      <c r="L676" s="825">
        <v>168.9</v>
      </c>
      <c r="M676" s="825">
        <v>168.9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18</v>
      </c>
      <c r="B677" s="822" t="s">
        <v>1515</v>
      </c>
      <c r="C677" s="822" t="s">
        <v>1520</v>
      </c>
      <c r="D677" s="823" t="s">
        <v>2638</v>
      </c>
      <c r="E677" s="824" t="s">
        <v>1532</v>
      </c>
      <c r="F677" s="822" t="s">
        <v>1516</v>
      </c>
      <c r="G677" s="822" t="s">
        <v>1557</v>
      </c>
      <c r="H677" s="822" t="s">
        <v>625</v>
      </c>
      <c r="I677" s="822" t="s">
        <v>1317</v>
      </c>
      <c r="J677" s="822" t="s">
        <v>754</v>
      </c>
      <c r="K677" s="822" t="s">
        <v>1318</v>
      </c>
      <c r="L677" s="825">
        <v>152.97999999999999</v>
      </c>
      <c r="M677" s="825">
        <v>152.97999999999999</v>
      </c>
      <c r="N677" s="822">
        <v>1</v>
      </c>
      <c r="O677" s="826">
        <v>1</v>
      </c>
      <c r="P677" s="825">
        <v>152.97999999999999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18</v>
      </c>
      <c r="B678" s="822" t="s">
        <v>1515</v>
      </c>
      <c r="C678" s="822" t="s">
        <v>1520</v>
      </c>
      <c r="D678" s="823" t="s">
        <v>2638</v>
      </c>
      <c r="E678" s="824" t="s">
        <v>1532</v>
      </c>
      <c r="F678" s="822" t="s">
        <v>1516</v>
      </c>
      <c r="G678" s="822" t="s">
        <v>1886</v>
      </c>
      <c r="H678" s="822" t="s">
        <v>329</v>
      </c>
      <c r="I678" s="822" t="s">
        <v>1887</v>
      </c>
      <c r="J678" s="822" t="s">
        <v>1888</v>
      </c>
      <c r="K678" s="822" t="s">
        <v>1678</v>
      </c>
      <c r="L678" s="825">
        <v>46.81</v>
      </c>
      <c r="M678" s="825">
        <v>140.43</v>
      </c>
      <c r="N678" s="822">
        <v>3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18</v>
      </c>
      <c r="B679" s="822" t="s">
        <v>1515</v>
      </c>
      <c r="C679" s="822" t="s">
        <v>1520</v>
      </c>
      <c r="D679" s="823" t="s">
        <v>2638</v>
      </c>
      <c r="E679" s="824" t="s">
        <v>1532</v>
      </c>
      <c r="F679" s="822" t="s">
        <v>1516</v>
      </c>
      <c r="G679" s="822" t="s">
        <v>2344</v>
      </c>
      <c r="H679" s="822" t="s">
        <v>625</v>
      </c>
      <c r="I679" s="822" t="s">
        <v>2345</v>
      </c>
      <c r="J679" s="822" t="s">
        <v>2346</v>
      </c>
      <c r="K679" s="822" t="s">
        <v>627</v>
      </c>
      <c r="L679" s="825">
        <v>34.47</v>
      </c>
      <c r="M679" s="825">
        <v>34.47</v>
      </c>
      <c r="N679" s="822">
        <v>1</v>
      </c>
      <c r="O679" s="826">
        <v>1</v>
      </c>
      <c r="P679" s="825">
        <v>34.47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18</v>
      </c>
      <c r="B680" s="822" t="s">
        <v>1515</v>
      </c>
      <c r="C680" s="822" t="s">
        <v>1520</v>
      </c>
      <c r="D680" s="823" t="s">
        <v>2638</v>
      </c>
      <c r="E680" s="824" t="s">
        <v>1532</v>
      </c>
      <c r="F680" s="822" t="s">
        <v>1516</v>
      </c>
      <c r="G680" s="822" t="s">
        <v>1905</v>
      </c>
      <c r="H680" s="822" t="s">
        <v>329</v>
      </c>
      <c r="I680" s="822" t="s">
        <v>1906</v>
      </c>
      <c r="J680" s="822" t="s">
        <v>1907</v>
      </c>
      <c r="K680" s="822" t="s">
        <v>1908</v>
      </c>
      <c r="L680" s="825">
        <v>107.37</v>
      </c>
      <c r="M680" s="825">
        <v>107.37</v>
      </c>
      <c r="N680" s="822">
        <v>1</v>
      </c>
      <c r="O680" s="826">
        <v>1</v>
      </c>
      <c r="P680" s="825">
        <v>107.37</v>
      </c>
      <c r="Q680" s="827">
        <v>1</v>
      </c>
      <c r="R680" s="822">
        <v>1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18</v>
      </c>
      <c r="B681" s="822" t="s">
        <v>1515</v>
      </c>
      <c r="C681" s="822" t="s">
        <v>1520</v>
      </c>
      <c r="D681" s="823" t="s">
        <v>2638</v>
      </c>
      <c r="E681" s="824" t="s">
        <v>1532</v>
      </c>
      <c r="F681" s="822" t="s">
        <v>1516</v>
      </c>
      <c r="G681" s="822" t="s">
        <v>1573</v>
      </c>
      <c r="H681" s="822" t="s">
        <v>625</v>
      </c>
      <c r="I681" s="822" t="s">
        <v>2347</v>
      </c>
      <c r="J681" s="822" t="s">
        <v>1112</v>
      </c>
      <c r="K681" s="822" t="s">
        <v>1576</v>
      </c>
      <c r="L681" s="825">
        <v>131.22</v>
      </c>
      <c r="M681" s="825">
        <v>131.22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18</v>
      </c>
      <c r="B682" s="822" t="s">
        <v>1515</v>
      </c>
      <c r="C682" s="822" t="s">
        <v>1520</v>
      </c>
      <c r="D682" s="823" t="s">
        <v>2638</v>
      </c>
      <c r="E682" s="824" t="s">
        <v>1532</v>
      </c>
      <c r="F682" s="822" t="s">
        <v>1516</v>
      </c>
      <c r="G682" s="822" t="s">
        <v>1925</v>
      </c>
      <c r="H682" s="822" t="s">
        <v>329</v>
      </c>
      <c r="I682" s="822" t="s">
        <v>1926</v>
      </c>
      <c r="J682" s="822" t="s">
        <v>772</v>
      </c>
      <c r="K682" s="822" t="s">
        <v>773</v>
      </c>
      <c r="L682" s="825">
        <v>51.06</v>
      </c>
      <c r="M682" s="825">
        <v>255.3</v>
      </c>
      <c r="N682" s="822">
        <v>5</v>
      </c>
      <c r="O682" s="826">
        <v>3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18</v>
      </c>
      <c r="B683" s="822" t="s">
        <v>1515</v>
      </c>
      <c r="C683" s="822" t="s">
        <v>1520</v>
      </c>
      <c r="D683" s="823" t="s">
        <v>2638</v>
      </c>
      <c r="E683" s="824" t="s">
        <v>1532</v>
      </c>
      <c r="F683" s="822" t="s">
        <v>1516</v>
      </c>
      <c r="G683" s="822" t="s">
        <v>1927</v>
      </c>
      <c r="H683" s="822" t="s">
        <v>625</v>
      </c>
      <c r="I683" s="822" t="s">
        <v>1942</v>
      </c>
      <c r="J683" s="822" t="s">
        <v>1939</v>
      </c>
      <c r="K683" s="822" t="s">
        <v>1331</v>
      </c>
      <c r="L683" s="825">
        <v>338</v>
      </c>
      <c r="M683" s="825">
        <v>676</v>
      </c>
      <c r="N683" s="822">
        <v>2</v>
      </c>
      <c r="O683" s="826">
        <v>1</v>
      </c>
      <c r="P683" s="825">
        <v>676</v>
      </c>
      <c r="Q683" s="827">
        <v>1</v>
      </c>
      <c r="R683" s="822">
        <v>2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18</v>
      </c>
      <c r="B684" s="822" t="s">
        <v>1515</v>
      </c>
      <c r="C684" s="822" t="s">
        <v>1520</v>
      </c>
      <c r="D684" s="823" t="s">
        <v>2638</v>
      </c>
      <c r="E684" s="824" t="s">
        <v>1532</v>
      </c>
      <c r="F684" s="822" t="s">
        <v>1516</v>
      </c>
      <c r="G684" s="822" t="s">
        <v>1581</v>
      </c>
      <c r="H684" s="822" t="s">
        <v>625</v>
      </c>
      <c r="I684" s="822" t="s">
        <v>1344</v>
      </c>
      <c r="J684" s="822" t="s">
        <v>1345</v>
      </c>
      <c r="K684" s="822" t="s">
        <v>1346</v>
      </c>
      <c r="L684" s="825">
        <v>122.96</v>
      </c>
      <c r="M684" s="825">
        <v>368.88</v>
      </c>
      <c r="N684" s="822">
        <v>3</v>
      </c>
      <c r="O684" s="826">
        <v>1.5</v>
      </c>
      <c r="P684" s="825">
        <v>245.92</v>
      </c>
      <c r="Q684" s="827">
        <v>0.66666666666666663</v>
      </c>
      <c r="R684" s="822">
        <v>2</v>
      </c>
      <c r="S684" s="827">
        <v>0.66666666666666663</v>
      </c>
      <c r="T684" s="826">
        <v>1</v>
      </c>
      <c r="U684" s="828">
        <v>0.66666666666666663</v>
      </c>
    </row>
    <row r="685" spans="1:21" ht="14.45" customHeight="1" x14ac:dyDescent="0.2">
      <c r="A685" s="821">
        <v>18</v>
      </c>
      <c r="B685" s="822" t="s">
        <v>1515</v>
      </c>
      <c r="C685" s="822" t="s">
        <v>1520</v>
      </c>
      <c r="D685" s="823" t="s">
        <v>2638</v>
      </c>
      <c r="E685" s="824" t="s">
        <v>1532</v>
      </c>
      <c r="F685" s="822" t="s">
        <v>1516</v>
      </c>
      <c r="G685" s="822" t="s">
        <v>1581</v>
      </c>
      <c r="H685" s="822" t="s">
        <v>625</v>
      </c>
      <c r="I685" s="822" t="s">
        <v>1347</v>
      </c>
      <c r="J685" s="822" t="s">
        <v>1345</v>
      </c>
      <c r="K685" s="822" t="s">
        <v>1348</v>
      </c>
      <c r="L685" s="825">
        <v>245.91</v>
      </c>
      <c r="M685" s="825">
        <v>245.91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18</v>
      </c>
      <c r="B686" s="822" t="s">
        <v>1515</v>
      </c>
      <c r="C686" s="822" t="s">
        <v>1520</v>
      </c>
      <c r="D686" s="823" t="s">
        <v>2638</v>
      </c>
      <c r="E686" s="824" t="s">
        <v>1532</v>
      </c>
      <c r="F686" s="822" t="s">
        <v>1516</v>
      </c>
      <c r="G686" s="822" t="s">
        <v>1581</v>
      </c>
      <c r="H686" s="822" t="s">
        <v>329</v>
      </c>
      <c r="I686" s="822" t="s">
        <v>2102</v>
      </c>
      <c r="J686" s="822" t="s">
        <v>1952</v>
      </c>
      <c r="K686" s="822" t="s">
        <v>1348</v>
      </c>
      <c r="L686" s="825">
        <v>246.39</v>
      </c>
      <c r="M686" s="825">
        <v>246.39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18</v>
      </c>
      <c r="B687" s="822" t="s">
        <v>1515</v>
      </c>
      <c r="C687" s="822" t="s">
        <v>1520</v>
      </c>
      <c r="D687" s="823" t="s">
        <v>2638</v>
      </c>
      <c r="E687" s="824" t="s">
        <v>1532</v>
      </c>
      <c r="F687" s="822" t="s">
        <v>1516</v>
      </c>
      <c r="G687" s="822" t="s">
        <v>1581</v>
      </c>
      <c r="H687" s="822" t="s">
        <v>625</v>
      </c>
      <c r="I687" s="822" t="s">
        <v>1953</v>
      </c>
      <c r="J687" s="822" t="s">
        <v>1954</v>
      </c>
      <c r="K687" s="822" t="s">
        <v>1584</v>
      </c>
      <c r="L687" s="825">
        <v>264</v>
      </c>
      <c r="M687" s="825">
        <v>264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18</v>
      </c>
      <c r="B688" s="822" t="s">
        <v>1515</v>
      </c>
      <c r="C688" s="822" t="s">
        <v>1520</v>
      </c>
      <c r="D688" s="823" t="s">
        <v>2638</v>
      </c>
      <c r="E688" s="824" t="s">
        <v>1532</v>
      </c>
      <c r="F688" s="822" t="s">
        <v>1516</v>
      </c>
      <c r="G688" s="822" t="s">
        <v>2348</v>
      </c>
      <c r="H688" s="822" t="s">
        <v>329</v>
      </c>
      <c r="I688" s="822" t="s">
        <v>2349</v>
      </c>
      <c r="J688" s="822" t="s">
        <v>2350</v>
      </c>
      <c r="K688" s="822" t="s">
        <v>2351</v>
      </c>
      <c r="L688" s="825">
        <v>140.97</v>
      </c>
      <c r="M688" s="825">
        <v>140.97</v>
      </c>
      <c r="N688" s="822">
        <v>1</v>
      </c>
      <c r="O688" s="826">
        <v>1</v>
      </c>
      <c r="P688" s="825">
        <v>140.97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18</v>
      </c>
      <c r="B689" s="822" t="s">
        <v>1515</v>
      </c>
      <c r="C689" s="822" t="s">
        <v>1520</v>
      </c>
      <c r="D689" s="823" t="s">
        <v>2638</v>
      </c>
      <c r="E689" s="824" t="s">
        <v>1532</v>
      </c>
      <c r="F689" s="822" t="s">
        <v>1516</v>
      </c>
      <c r="G689" s="822" t="s">
        <v>2288</v>
      </c>
      <c r="H689" s="822" t="s">
        <v>625</v>
      </c>
      <c r="I689" s="822" t="s">
        <v>1301</v>
      </c>
      <c r="J689" s="822" t="s">
        <v>751</v>
      </c>
      <c r="K689" s="822" t="s">
        <v>752</v>
      </c>
      <c r="L689" s="825">
        <v>0</v>
      </c>
      <c r="M689" s="825">
        <v>0</v>
      </c>
      <c r="N689" s="822">
        <v>1</v>
      </c>
      <c r="O689" s="826">
        <v>0.5</v>
      </c>
      <c r="P689" s="825"/>
      <c r="Q689" s="827"/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18</v>
      </c>
      <c r="B690" s="822" t="s">
        <v>1515</v>
      </c>
      <c r="C690" s="822" t="s">
        <v>1520</v>
      </c>
      <c r="D690" s="823" t="s">
        <v>2638</v>
      </c>
      <c r="E690" s="824" t="s">
        <v>1532</v>
      </c>
      <c r="F690" s="822" t="s">
        <v>1516</v>
      </c>
      <c r="G690" s="822" t="s">
        <v>1587</v>
      </c>
      <c r="H690" s="822" t="s">
        <v>625</v>
      </c>
      <c r="I690" s="822" t="s">
        <v>1414</v>
      </c>
      <c r="J690" s="822" t="s">
        <v>1413</v>
      </c>
      <c r="K690" s="822" t="s">
        <v>967</v>
      </c>
      <c r="L690" s="825">
        <v>80.53</v>
      </c>
      <c r="M690" s="825">
        <v>80.53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18</v>
      </c>
      <c r="B691" s="822" t="s">
        <v>1515</v>
      </c>
      <c r="C691" s="822" t="s">
        <v>1520</v>
      </c>
      <c r="D691" s="823" t="s">
        <v>2638</v>
      </c>
      <c r="E691" s="824" t="s">
        <v>1532</v>
      </c>
      <c r="F691" s="822" t="s">
        <v>1516</v>
      </c>
      <c r="G691" s="822" t="s">
        <v>1588</v>
      </c>
      <c r="H691" s="822" t="s">
        <v>625</v>
      </c>
      <c r="I691" s="822" t="s">
        <v>1589</v>
      </c>
      <c r="J691" s="822" t="s">
        <v>835</v>
      </c>
      <c r="K691" s="822" t="s">
        <v>1590</v>
      </c>
      <c r="L691" s="825">
        <v>0</v>
      </c>
      <c r="M691" s="825">
        <v>0</v>
      </c>
      <c r="N691" s="822">
        <v>1</v>
      </c>
      <c r="O691" s="826">
        <v>0.5</v>
      </c>
      <c r="P691" s="825"/>
      <c r="Q691" s="827"/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18</v>
      </c>
      <c r="B692" s="822" t="s">
        <v>1515</v>
      </c>
      <c r="C692" s="822" t="s">
        <v>1520</v>
      </c>
      <c r="D692" s="823" t="s">
        <v>2638</v>
      </c>
      <c r="E692" s="824" t="s">
        <v>1532</v>
      </c>
      <c r="F692" s="822" t="s">
        <v>1516</v>
      </c>
      <c r="G692" s="822" t="s">
        <v>1588</v>
      </c>
      <c r="H692" s="822" t="s">
        <v>329</v>
      </c>
      <c r="I692" s="822" t="s">
        <v>2352</v>
      </c>
      <c r="J692" s="822" t="s">
        <v>2353</v>
      </c>
      <c r="K692" s="822" t="s">
        <v>1342</v>
      </c>
      <c r="L692" s="825">
        <v>0</v>
      </c>
      <c r="M692" s="825">
        <v>0</v>
      </c>
      <c r="N692" s="822">
        <v>2</v>
      </c>
      <c r="O692" s="826">
        <v>1</v>
      </c>
      <c r="P692" s="825"/>
      <c r="Q692" s="827"/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18</v>
      </c>
      <c r="B693" s="822" t="s">
        <v>1515</v>
      </c>
      <c r="C693" s="822" t="s">
        <v>1520</v>
      </c>
      <c r="D693" s="823" t="s">
        <v>2638</v>
      </c>
      <c r="E693" s="824" t="s">
        <v>1532</v>
      </c>
      <c r="F693" s="822" t="s">
        <v>1516</v>
      </c>
      <c r="G693" s="822" t="s">
        <v>2354</v>
      </c>
      <c r="H693" s="822" t="s">
        <v>329</v>
      </c>
      <c r="I693" s="822" t="s">
        <v>2355</v>
      </c>
      <c r="J693" s="822" t="s">
        <v>2356</v>
      </c>
      <c r="K693" s="822" t="s">
        <v>2357</v>
      </c>
      <c r="L693" s="825">
        <v>109.17</v>
      </c>
      <c r="M693" s="825">
        <v>327.51</v>
      </c>
      <c r="N693" s="822">
        <v>3</v>
      </c>
      <c r="O693" s="826">
        <v>2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18</v>
      </c>
      <c r="B694" s="822" t="s">
        <v>1515</v>
      </c>
      <c r="C694" s="822" t="s">
        <v>1520</v>
      </c>
      <c r="D694" s="823" t="s">
        <v>2638</v>
      </c>
      <c r="E694" s="824" t="s">
        <v>1532</v>
      </c>
      <c r="F694" s="822" t="s">
        <v>1516</v>
      </c>
      <c r="G694" s="822" t="s">
        <v>2358</v>
      </c>
      <c r="H694" s="822" t="s">
        <v>329</v>
      </c>
      <c r="I694" s="822" t="s">
        <v>2359</v>
      </c>
      <c r="J694" s="822" t="s">
        <v>2360</v>
      </c>
      <c r="K694" s="822" t="s">
        <v>2361</v>
      </c>
      <c r="L694" s="825">
        <v>0</v>
      </c>
      <c r="M694" s="825">
        <v>0</v>
      </c>
      <c r="N694" s="822">
        <v>1</v>
      </c>
      <c r="O694" s="826">
        <v>1</v>
      </c>
      <c r="P694" s="825"/>
      <c r="Q694" s="827"/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18</v>
      </c>
      <c r="B695" s="822" t="s">
        <v>1515</v>
      </c>
      <c r="C695" s="822" t="s">
        <v>1520</v>
      </c>
      <c r="D695" s="823" t="s">
        <v>2638</v>
      </c>
      <c r="E695" s="824" t="s">
        <v>1532</v>
      </c>
      <c r="F695" s="822" t="s">
        <v>1516</v>
      </c>
      <c r="G695" s="822" t="s">
        <v>1599</v>
      </c>
      <c r="H695" s="822" t="s">
        <v>329</v>
      </c>
      <c r="I695" s="822" t="s">
        <v>1600</v>
      </c>
      <c r="J695" s="822" t="s">
        <v>1601</v>
      </c>
      <c r="K695" s="822" t="s">
        <v>1318</v>
      </c>
      <c r="L695" s="825">
        <v>726.68</v>
      </c>
      <c r="M695" s="825">
        <v>726.68</v>
      </c>
      <c r="N695" s="822">
        <v>1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18</v>
      </c>
      <c r="B696" s="822" t="s">
        <v>1515</v>
      </c>
      <c r="C696" s="822" t="s">
        <v>1520</v>
      </c>
      <c r="D696" s="823" t="s">
        <v>2638</v>
      </c>
      <c r="E696" s="824" t="s">
        <v>1532</v>
      </c>
      <c r="F696" s="822" t="s">
        <v>1516</v>
      </c>
      <c r="G696" s="822" t="s">
        <v>1599</v>
      </c>
      <c r="H696" s="822" t="s">
        <v>329</v>
      </c>
      <c r="I696" s="822" t="s">
        <v>2072</v>
      </c>
      <c r="J696" s="822" t="s">
        <v>1601</v>
      </c>
      <c r="K696" s="822" t="s">
        <v>1316</v>
      </c>
      <c r="L696" s="825">
        <v>363.35</v>
      </c>
      <c r="M696" s="825">
        <v>363.35</v>
      </c>
      <c r="N696" s="822">
        <v>1</v>
      </c>
      <c r="O696" s="826">
        <v>0.5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18</v>
      </c>
      <c r="B697" s="822" t="s">
        <v>1515</v>
      </c>
      <c r="C697" s="822" t="s">
        <v>1520</v>
      </c>
      <c r="D697" s="823" t="s">
        <v>2638</v>
      </c>
      <c r="E697" s="824" t="s">
        <v>1532</v>
      </c>
      <c r="F697" s="822" t="s">
        <v>1516</v>
      </c>
      <c r="G697" s="822" t="s">
        <v>2362</v>
      </c>
      <c r="H697" s="822" t="s">
        <v>329</v>
      </c>
      <c r="I697" s="822" t="s">
        <v>2363</v>
      </c>
      <c r="J697" s="822" t="s">
        <v>632</v>
      </c>
      <c r="K697" s="822" t="s">
        <v>2364</v>
      </c>
      <c r="L697" s="825">
        <v>0</v>
      </c>
      <c r="M697" s="825">
        <v>0</v>
      </c>
      <c r="N697" s="822">
        <v>1</v>
      </c>
      <c r="O697" s="826">
        <v>0.5</v>
      </c>
      <c r="P697" s="825">
        <v>0</v>
      </c>
      <c r="Q697" s="827"/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18</v>
      </c>
      <c r="B698" s="822" t="s">
        <v>1515</v>
      </c>
      <c r="C698" s="822" t="s">
        <v>1520</v>
      </c>
      <c r="D698" s="823" t="s">
        <v>2638</v>
      </c>
      <c r="E698" s="824" t="s">
        <v>1539</v>
      </c>
      <c r="F698" s="822" t="s">
        <v>1516</v>
      </c>
      <c r="G698" s="822" t="s">
        <v>1606</v>
      </c>
      <c r="H698" s="822" t="s">
        <v>329</v>
      </c>
      <c r="I698" s="822" t="s">
        <v>1607</v>
      </c>
      <c r="J698" s="822" t="s">
        <v>1608</v>
      </c>
      <c r="K698" s="822" t="s">
        <v>1598</v>
      </c>
      <c r="L698" s="825">
        <v>1048.3499999999999</v>
      </c>
      <c r="M698" s="825">
        <v>4193.3999999999996</v>
      </c>
      <c r="N698" s="822">
        <v>4</v>
      </c>
      <c r="O698" s="826">
        <v>0.5</v>
      </c>
      <c r="P698" s="825">
        <v>4193.3999999999996</v>
      </c>
      <c r="Q698" s="827">
        <v>1</v>
      </c>
      <c r="R698" s="822">
        <v>4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18</v>
      </c>
      <c r="B699" s="822" t="s">
        <v>1515</v>
      </c>
      <c r="C699" s="822" t="s">
        <v>1520</v>
      </c>
      <c r="D699" s="823" t="s">
        <v>2638</v>
      </c>
      <c r="E699" s="824" t="s">
        <v>1539</v>
      </c>
      <c r="F699" s="822" t="s">
        <v>1516</v>
      </c>
      <c r="G699" s="822" t="s">
        <v>1606</v>
      </c>
      <c r="H699" s="822" t="s">
        <v>329</v>
      </c>
      <c r="I699" s="822" t="s">
        <v>1607</v>
      </c>
      <c r="J699" s="822" t="s">
        <v>1608</v>
      </c>
      <c r="K699" s="822" t="s">
        <v>1598</v>
      </c>
      <c r="L699" s="825">
        <v>244.48</v>
      </c>
      <c r="M699" s="825">
        <v>977.92</v>
      </c>
      <c r="N699" s="822">
        <v>4</v>
      </c>
      <c r="O699" s="826">
        <v>0.5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18</v>
      </c>
      <c r="B700" s="822" t="s">
        <v>1515</v>
      </c>
      <c r="C700" s="822" t="s">
        <v>1520</v>
      </c>
      <c r="D700" s="823" t="s">
        <v>2638</v>
      </c>
      <c r="E700" s="824" t="s">
        <v>1539</v>
      </c>
      <c r="F700" s="822" t="s">
        <v>1516</v>
      </c>
      <c r="G700" s="822" t="s">
        <v>1606</v>
      </c>
      <c r="H700" s="822" t="s">
        <v>329</v>
      </c>
      <c r="I700" s="822" t="s">
        <v>1609</v>
      </c>
      <c r="J700" s="822" t="s">
        <v>1608</v>
      </c>
      <c r="K700" s="822" t="s">
        <v>1610</v>
      </c>
      <c r="L700" s="825">
        <v>733.47</v>
      </c>
      <c r="M700" s="825">
        <v>1466.94</v>
      </c>
      <c r="N700" s="822">
        <v>2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18</v>
      </c>
      <c r="B701" s="822" t="s">
        <v>1515</v>
      </c>
      <c r="C701" s="822" t="s">
        <v>1520</v>
      </c>
      <c r="D701" s="823" t="s">
        <v>2638</v>
      </c>
      <c r="E701" s="824" t="s">
        <v>1539</v>
      </c>
      <c r="F701" s="822" t="s">
        <v>1516</v>
      </c>
      <c r="G701" s="822" t="s">
        <v>1550</v>
      </c>
      <c r="H701" s="822" t="s">
        <v>329</v>
      </c>
      <c r="I701" s="822" t="s">
        <v>2365</v>
      </c>
      <c r="J701" s="822" t="s">
        <v>2366</v>
      </c>
      <c r="K701" s="822" t="s">
        <v>1399</v>
      </c>
      <c r="L701" s="825">
        <v>23.4</v>
      </c>
      <c r="M701" s="825">
        <v>23.4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18</v>
      </c>
      <c r="B702" s="822" t="s">
        <v>1515</v>
      </c>
      <c r="C702" s="822" t="s">
        <v>1520</v>
      </c>
      <c r="D702" s="823" t="s">
        <v>2638</v>
      </c>
      <c r="E702" s="824" t="s">
        <v>1539</v>
      </c>
      <c r="F702" s="822" t="s">
        <v>1516</v>
      </c>
      <c r="G702" s="822" t="s">
        <v>1550</v>
      </c>
      <c r="H702" s="822" t="s">
        <v>625</v>
      </c>
      <c r="I702" s="822" t="s">
        <v>1398</v>
      </c>
      <c r="J702" s="822" t="s">
        <v>1338</v>
      </c>
      <c r="K702" s="822" t="s">
        <v>1399</v>
      </c>
      <c r="L702" s="825">
        <v>23.4</v>
      </c>
      <c r="M702" s="825">
        <v>421.2</v>
      </c>
      <c r="N702" s="822">
        <v>18</v>
      </c>
      <c r="O702" s="826">
        <v>6</v>
      </c>
      <c r="P702" s="825">
        <v>234</v>
      </c>
      <c r="Q702" s="827">
        <v>0.55555555555555558</v>
      </c>
      <c r="R702" s="822">
        <v>10</v>
      </c>
      <c r="S702" s="827">
        <v>0.55555555555555558</v>
      </c>
      <c r="T702" s="826">
        <v>2.5</v>
      </c>
      <c r="U702" s="828">
        <v>0.41666666666666669</v>
      </c>
    </row>
    <row r="703" spans="1:21" ht="14.45" customHeight="1" x14ac:dyDescent="0.2">
      <c r="A703" s="821">
        <v>18</v>
      </c>
      <c r="B703" s="822" t="s">
        <v>1515</v>
      </c>
      <c r="C703" s="822" t="s">
        <v>1520</v>
      </c>
      <c r="D703" s="823" t="s">
        <v>2638</v>
      </c>
      <c r="E703" s="824" t="s">
        <v>1539</v>
      </c>
      <c r="F703" s="822" t="s">
        <v>1516</v>
      </c>
      <c r="G703" s="822" t="s">
        <v>1550</v>
      </c>
      <c r="H703" s="822" t="s">
        <v>329</v>
      </c>
      <c r="I703" s="822" t="s">
        <v>1613</v>
      </c>
      <c r="J703" s="822" t="s">
        <v>1563</v>
      </c>
      <c r="K703" s="822" t="s">
        <v>1339</v>
      </c>
      <c r="L703" s="825">
        <v>11.71</v>
      </c>
      <c r="M703" s="825">
        <v>11.71</v>
      </c>
      <c r="N703" s="822">
        <v>1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18</v>
      </c>
      <c r="B704" s="822" t="s">
        <v>1515</v>
      </c>
      <c r="C704" s="822" t="s">
        <v>1520</v>
      </c>
      <c r="D704" s="823" t="s">
        <v>2638</v>
      </c>
      <c r="E704" s="824" t="s">
        <v>1539</v>
      </c>
      <c r="F704" s="822" t="s">
        <v>1516</v>
      </c>
      <c r="G704" s="822" t="s">
        <v>1550</v>
      </c>
      <c r="H704" s="822" t="s">
        <v>625</v>
      </c>
      <c r="I704" s="822" t="s">
        <v>1337</v>
      </c>
      <c r="J704" s="822" t="s">
        <v>1338</v>
      </c>
      <c r="K704" s="822" t="s">
        <v>1339</v>
      </c>
      <c r="L704" s="825">
        <v>11.71</v>
      </c>
      <c r="M704" s="825">
        <v>35.130000000000003</v>
      </c>
      <c r="N704" s="822">
        <v>3</v>
      </c>
      <c r="O704" s="826">
        <v>2</v>
      </c>
      <c r="P704" s="825">
        <v>11.71</v>
      </c>
      <c r="Q704" s="827">
        <v>0.33333333333333331</v>
      </c>
      <c r="R704" s="822">
        <v>1</v>
      </c>
      <c r="S704" s="827">
        <v>0.33333333333333331</v>
      </c>
      <c r="T704" s="826">
        <v>0.5</v>
      </c>
      <c r="U704" s="828">
        <v>0.25</v>
      </c>
    </row>
    <row r="705" spans="1:21" ht="14.45" customHeight="1" x14ac:dyDescent="0.2">
      <c r="A705" s="821">
        <v>18</v>
      </c>
      <c r="B705" s="822" t="s">
        <v>1515</v>
      </c>
      <c r="C705" s="822" t="s">
        <v>1520</v>
      </c>
      <c r="D705" s="823" t="s">
        <v>2638</v>
      </c>
      <c r="E705" s="824" t="s">
        <v>1539</v>
      </c>
      <c r="F705" s="822" t="s">
        <v>1516</v>
      </c>
      <c r="G705" s="822" t="s">
        <v>1550</v>
      </c>
      <c r="H705" s="822" t="s">
        <v>329</v>
      </c>
      <c r="I705" s="822" t="s">
        <v>1614</v>
      </c>
      <c r="J705" s="822" t="s">
        <v>1563</v>
      </c>
      <c r="K705" s="822" t="s">
        <v>1612</v>
      </c>
      <c r="L705" s="825">
        <v>46.81</v>
      </c>
      <c r="M705" s="825">
        <v>46.81</v>
      </c>
      <c r="N705" s="822">
        <v>1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18</v>
      </c>
      <c r="B706" s="822" t="s">
        <v>1515</v>
      </c>
      <c r="C706" s="822" t="s">
        <v>1520</v>
      </c>
      <c r="D706" s="823" t="s">
        <v>2638</v>
      </c>
      <c r="E706" s="824" t="s">
        <v>1539</v>
      </c>
      <c r="F706" s="822" t="s">
        <v>1516</v>
      </c>
      <c r="G706" s="822" t="s">
        <v>1615</v>
      </c>
      <c r="H706" s="822" t="s">
        <v>329</v>
      </c>
      <c r="I706" s="822" t="s">
        <v>1616</v>
      </c>
      <c r="J706" s="822" t="s">
        <v>1617</v>
      </c>
      <c r="K706" s="822" t="s">
        <v>1618</v>
      </c>
      <c r="L706" s="825">
        <v>203.67</v>
      </c>
      <c r="M706" s="825">
        <v>611.01</v>
      </c>
      <c r="N706" s="822">
        <v>3</v>
      </c>
      <c r="O706" s="826">
        <v>1.5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18</v>
      </c>
      <c r="B707" s="822" t="s">
        <v>1515</v>
      </c>
      <c r="C707" s="822" t="s">
        <v>1520</v>
      </c>
      <c r="D707" s="823" t="s">
        <v>2638</v>
      </c>
      <c r="E707" s="824" t="s">
        <v>1539</v>
      </c>
      <c r="F707" s="822" t="s">
        <v>1516</v>
      </c>
      <c r="G707" s="822" t="s">
        <v>1615</v>
      </c>
      <c r="H707" s="822" t="s">
        <v>625</v>
      </c>
      <c r="I707" s="822" t="s">
        <v>1619</v>
      </c>
      <c r="J707" s="822" t="s">
        <v>1326</v>
      </c>
      <c r="K707" s="822" t="s">
        <v>1620</v>
      </c>
      <c r="L707" s="825">
        <v>1476.14</v>
      </c>
      <c r="M707" s="825">
        <v>4428.42</v>
      </c>
      <c r="N707" s="822">
        <v>3</v>
      </c>
      <c r="O707" s="826">
        <v>1</v>
      </c>
      <c r="P707" s="825">
        <v>2952.28</v>
      </c>
      <c r="Q707" s="827">
        <v>0.66666666666666674</v>
      </c>
      <c r="R707" s="822">
        <v>2</v>
      </c>
      <c r="S707" s="827">
        <v>0.66666666666666663</v>
      </c>
      <c r="T707" s="826">
        <v>0.5</v>
      </c>
      <c r="U707" s="828">
        <v>0.5</v>
      </c>
    </row>
    <row r="708" spans="1:21" ht="14.45" customHeight="1" x14ac:dyDescent="0.2">
      <c r="A708" s="821">
        <v>18</v>
      </c>
      <c r="B708" s="822" t="s">
        <v>1515</v>
      </c>
      <c r="C708" s="822" t="s">
        <v>1520</v>
      </c>
      <c r="D708" s="823" t="s">
        <v>2638</v>
      </c>
      <c r="E708" s="824" t="s">
        <v>1539</v>
      </c>
      <c r="F708" s="822" t="s">
        <v>1516</v>
      </c>
      <c r="G708" s="822" t="s">
        <v>1615</v>
      </c>
      <c r="H708" s="822" t="s">
        <v>625</v>
      </c>
      <c r="I708" s="822" t="s">
        <v>1325</v>
      </c>
      <c r="J708" s="822" t="s">
        <v>1326</v>
      </c>
      <c r="K708" s="822" t="s">
        <v>1327</v>
      </c>
      <c r="L708" s="825">
        <v>295.22000000000003</v>
      </c>
      <c r="M708" s="825">
        <v>2656.9800000000005</v>
      </c>
      <c r="N708" s="822">
        <v>9</v>
      </c>
      <c r="O708" s="826">
        <v>2</v>
      </c>
      <c r="P708" s="825">
        <v>295.22000000000003</v>
      </c>
      <c r="Q708" s="827">
        <v>0.1111111111111111</v>
      </c>
      <c r="R708" s="822">
        <v>1</v>
      </c>
      <c r="S708" s="827">
        <v>0.1111111111111111</v>
      </c>
      <c r="T708" s="826">
        <v>0.5</v>
      </c>
      <c r="U708" s="828">
        <v>0.25</v>
      </c>
    </row>
    <row r="709" spans="1:21" ht="14.45" customHeight="1" x14ac:dyDescent="0.2">
      <c r="A709" s="821">
        <v>18</v>
      </c>
      <c r="B709" s="822" t="s">
        <v>1515</v>
      </c>
      <c r="C709" s="822" t="s">
        <v>1520</v>
      </c>
      <c r="D709" s="823" t="s">
        <v>2638</v>
      </c>
      <c r="E709" s="824" t="s">
        <v>1539</v>
      </c>
      <c r="F709" s="822" t="s">
        <v>1516</v>
      </c>
      <c r="G709" s="822" t="s">
        <v>1615</v>
      </c>
      <c r="H709" s="822" t="s">
        <v>329</v>
      </c>
      <c r="I709" s="822" t="s">
        <v>2367</v>
      </c>
      <c r="J709" s="822" t="s">
        <v>985</v>
      </c>
      <c r="K709" s="822" t="s">
        <v>1620</v>
      </c>
      <c r="L709" s="825">
        <v>1476.14</v>
      </c>
      <c r="M709" s="825">
        <v>1476.14</v>
      </c>
      <c r="N709" s="822">
        <v>1</v>
      </c>
      <c r="O709" s="826">
        <v>0.5</v>
      </c>
      <c r="P709" s="825">
        <v>1476.14</v>
      </c>
      <c r="Q709" s="827">
        <v>1</v>
      </c>
      <c r="R709" s="822">
        <v>1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18</v>
      </c>
      <c r="B710" s="822" t="s">
        <v>1515</v>
      </c>
      <c r="C710" s="822" t="s">
        <v>1520</v>
      </c>
      <c r="D710" s="823" t="s">
        <v>2638</v>
      </c>
      <c r="E710" s="824" t="s">
        <v>1539</v>
      </c>
      <c r="F710" s="822" t="s">
        <v>1516</v>
      </c>
      <c r="G710" s="822" t="s">
        <v>1615</v>
      </c>
      <c r="H710" s="822" t="s">
        <v>329</v>
      </c>
      <c r="I710" s="822" t="s">
        <v>2168</v>
      </c>
      <c r="J710" s="822" t="s">
        <v>985</v>
      </c>
      <c r="K710" s="822" t="s">
        <v>1327</v>
      </c>
      <c r="L710" s="825">
        <v>295.22000000000003</v>
      </c>
      <c r="M710" s="825">
        <v>1180.8800000000001</v>
      </c>
      <c r="N710" s="822">
        <v>4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18</v>
      </c>
      <c r="B711" s="822" t="s">
        <v>1515</v>
      </c>
      <c r="C711" s="822" t="s">
        <v>1520</v>
      </c>
      <c r="D711" s="823" t="s">
        <v>2638</v>
      </c>
      <c r="E711" s="824" t="s">
        <v>1539</v>
      </c>
      <c r="F711" s="822" t="s">
        <v>1516</v>
      </c>
      <c r="G711" s="822" t="s">
        <v>1623</v>
      </c>
      <c r="H711" s="822" t="s">
        <v>329</v>
      </c>
      <c r="I711" s="822" t="s">
        <v>1624</v>
      </c>
      <c r="J711" s="822" t="s">
        <v>1625</v>
      </c>
      <c r="K711" s="822" t="s">
        <v>1626</v>
      </c>
      <c r="L711" s="825">
        <v>55.77</v>
      </c>
      <c r="M711" s="825">
        <v>167.31</v>
      </c>
      <c r="N711" s="822">
        <v>3</v>
      </c>
      <c r="O711" s="826">
        <v>0.5</v>
      </c>
      <c r="P711" s="825">
        <v>167.31</v>
      </c>
      <c r="Q711" s="827">
        <v>1</v>
      </c>
      <c r="R711" s="822">
        <v>3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18</v>
      </c>
      <c r="B712" s="822" t="s">
        <v>1515</v>
      </c>
      <c r="C712" s="822" t="s">
        <v>1520</v>
      </c>
      <c r="D712" s="823" t="s">
        <v>2638</v>
      </c>
      <c r="E712" s="824" t="s">
        <v>1539</v>
      </c>
      <c r="F712" s="822" t="s">
        <v>1516</v>
      </c>
      <c r="G712" s="822" t="s">
        <v>1623</v>
      </c>
      <c r="H712" s="822" t="s">
        <v>329</v>
      </c>
      <c r="I712" s="822" t="s">
        <v>2368</v>
      </c>
      <c r="J712" s="822" t="s">
        <v>2369</v>
      </c>
      <c r="K712" s="822" t="s">
        <v>1626</v>
      </c>
      <c r="L712" s="825">
        <v>55.77</v>
      </c>
      <c r="M712" s="825">
        <v>1505.79</v>
      </c>
      <c r="N712" s="822">
        <v>27</v>
      </c>
      <c r="O712" s="826">
        <v>6</v>
      </c>
      <c r="P712" s="825">
        <v>1171.17</v>
      </c>
      <c r="Q712" s="827">
        <v>0.77777777777777779</v>
      </c>
      <c r="R712" s="822">
        <v>21</v>
      </c>
      <c r="S712" s="827">
        <v>0.77777777777777779</v>
      </c>
      <c r="T712" s="826">
        <v>4</v>
      </c>
      <c r="U712" s="828">
        <v>0.66666666666666663</v>
      </c>
    </row>
    <row r="713" spans="1:21" ht="14.45" customHeight="1" x14ac:dyDescent="0.2">
      <c r="A713" s="821">
        <v>18</v>
      </c>
      <c r="B713" s="822" t="s">
        <v>1515</v>
      </c>
      <c r="C713" s="822" t="s">
        <v>1520</v>
      </c>
      <c r="D713" s="823" t="s">
        <v>2638</v>
      </c>
      <c r="E713" s="824" t="s">
        <v>1539</v>
      </c>
      <c r="F713" s="822" t="s">
        <v>1516</v>
      </c>
      <c r="G713" s="822" t="s">
        <v>1627</v>
      </c>
      <c r="H713" s="822" t="s">
        <v>625</v>
      </c>
      <c r="I713" s="822" t="s">
        <v>1499</v>
      </c>
      <c r="J713" s="822" t="s">
        <v>1334</v>
      </c>
      <c r="K713" s="822" t="s">
        <v>1500</v>
      </c>
      <c r="L713" s="825">
        <v>1945.04</v>
      </c>
      <c r="M713" s="825">
        <v>15560.32</v>
      </c>
      <c r="N713" s="822">
        <v>8</v>
      </c>
      <c r="O713" s="826">
        <v>2</v>
      </c>
      <c r="P713" s="825">
        <v>9725.2000000000007</v>
      </c>
      <c r="Q713" s="827">
        <v>0.62500000000000011</v>
      </c>
      <c r="R713" s="822">
        <v>5</v>
      </c>
      <c r="S713" s="827">
        <v>0.625</v>
      </c>
      <c r="T713" s="826">
        <v>1</v>
      </c>
      <c r="U713" s="828">
        <v>0.5</v>
      </c>
    </row>
    <row r="714" spans="1:21" ht="14.45" customHeight="1" x14ac:dyDescent="0.2">
      <c r="A714" s="821">
        <v>18</v>
      </c>
      <c r="B714" s="822" t="s">
        <v>1515</v>
      </c>
      <c r="C714" s="822" t="s">
        <v>1520</v>
      </c>
      <c r="D714" s="823" t="s">
        <v>2638</v>
      </c>
      <c r="E714" s="824" t="s">
        <v>1539</v>
      </c>
      <c r="F714" s="822" t="s">
        <v>1516</v>
      </c>
      <c r="G714" s="822" t="s">
        <v>1627</v>
      </c>
      <c r="H714" s="822" t="s">
        <v>625</v>
      </c>
      <c r="I714" s="822" t="s">
        <v>1631</v>
      </c>
      <c r="J714" s="822" t="s">
        <v>1632</v>
      </c>
      <c r="K714" s="822" t="s">
        <v>1335</v>
      </c>
      <c r="L714" s="825">
        <v>1296.7</v>
      </c>
      <c r="M714" s="825">
        <v>5186.8</v>
      </c>
      <c r="N714" s="822">
        <v>4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18</v>
      </c>
      <c r="B715" s="822" t="s">
        <v>1515</v>
      </c>
      <c r="C715" s="822" t="s">
        <v>1520</v>
      </c>
      <c r="D715" s="823" t="s">
        <v>2638</v>
      </c>
      <c r="E715" s="824" t="s">
        <v>1539</v>
      </c>
      <c r="F715" s="822" t="s">
        <v>1516</v>
      </c>
      <c r="G715" s="822" t="s">
        <v>1636</v>
      </c>
      <c r="H715" s="822" t="s">
        <v>625</v>
      </c>
      <c r="I715" s="822" t="s">
        <v>2109</v>
      </c>
      <c r="J715" s="822" t="s">
        <v>1638</v>
      </c>
      <c r="K715" s="822" t="s">
        <v>2110</v>
      </c>
      <c r="L715" s="825">
        <v>1710.79</v>
      </c>
      <c r="M715" s="825">
        <v>10264.74</v>
      </c>
      <c r="N715" s="822">
        <v>6</v>
      </c>
      <c r="O715" s="826">
        <v>1</v>
      </c>
      <c r="P715" s="825">
        <v>10264.74</v>
      </c>
      <c r="Q715" s="827">
        <v>1</v>
      </c>
      <c r="R715" s="822">
        <v>6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18</v>
      </c>
      <c r="B716" s="822" t="s">
        <v>1515</v>
      </c>
      <c r="C716" s="822" t="s">
        <v>1520</v>
      </c>
      <c r="D716" s="823" t="s">
        <v>2638</v>
      </c>
      <c r="E716" s="824" t="s">
        <v>1539</v>
      </c>
      <c r="F716" s="822" t="s">
        <v>1516</v>
      </c>
      <c r="G716" s="822" t="s">
        <v>1636</v>
      </c>
      <c r="H716" s="822" t="s">
        <v>625</v>
      </c>
      <c r="I716" s="822" t="s">
        <v>2073</v>
      </c>
      <c r="J716" s="822" t="s">
        <v>1638</v>
      </c>
      <c r="K716" s="822" t="s">
        <v>2074</v>
      </c>
      <c r="L716" s="825">
        <v>2760.38</v>
      </c>
      <c r="M716" s="825">
        <v>8281.14</v>
      </c>
      <c r="N716" s="822">
        <v>3</v>
      </c>
      <c r="O716" s="826">
        <v>0.5</v>
      </c>
      <c r="P716" s="825">
        <v>8281.14</v>
      </c>
      <c r="Q716" s="827">
        <v>1</v>
      </c>
      <c r="R716" s="822">
        <v>3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18</v>
      </c>
      <c r="B717" s="822" t="s">
        <v>1515</v>
      </c>
      <c r="C717" s="822" t="s">
        <v>1520</v>
      </c>
      <c r="D717" s="823" t="s">
        <v>2638</v>
      </c>
      <c r="E717" s="824" t="s">
        <v>1539</v>
      </c>
      <c r="F717" s="822" t="s">
        <v>1516</v>
      </c>
      <c r="G717" s="822" t="s">
        <v>1640</v>
      </c>
      <c r="H717" s="822" t="s">
        <v>329</v>
      </c>
      <c r="I717" s="822" t="s">
        <v>1641</v>
      </c>
      <c r="J717" s="822" t="s">
        <v>614</v>
      </c>
      <c r="K717" s="822" t="s">
        <v>1642</v>
      </c>
      <c r="L717" s="825">
        <v>66.17</v>
      </c>
      <c r="M717" s="825">
        <v>1323.4</v>
      </c>
      <c r="N717" s="822">
        <v>20</v>
      </c>
      <c r="O717" s="826">
        <v>8.5</v>
      </c>
      <c r="P717" s="825">
        <v>794.04</v>
      </c>
      <c r="Q717" s="827">
        <v>0.6</v>
      </c>
      <c r="R717" s="822">
        <v>12</v>
      </c>
      <c r="S717" s="827">
        <v>0.6</v>
      </c>
      <c r="T717" s="826">
        <v>3.5</v>
      </c>
      <c r="U717" s="828">
        <v>0.41176470588235292</v>
      </c>
    </row>
    <row r="718" spans="1:21" ht="14.45" customHeight="1" x14ac:dyDescent="0.2">
      <c r="A718" s="821">
        <v>18</v>
      </c>
      <c r="B718" s="822" t="s">
        <v>1515</v>
      </c>
      <c r="C718" s="822" t="s">
        <v>1520</v>
      </c>
      <c r="D718" s="823" t="s">
        <v>2638</v>
      </c>
      <c r="E718" s="824" t="s">
        <v>1539</v>
      </c>
      <c r="F718" s="822" t="s">
        <v>1516</v>
      </c>
      <c r="G718" s="822" t="s">
        <v>1643</v>
      </c>
      <c r="H718" s="822" t="s">
        <v>329</v>
      </c>
      <c r="I718" s="822" t="s">
        <v>1644</v>
      </c>
      <c r="J718" s="822" t="s">
        <v>1645</v>
      </c>
      <c r="K718" s="822" t="s">
        <v>1646</v>
      </c>
      <c r="L718" s="825">
        <v>0</v>
      </c>
      <c r="M718" s="825">
        <v>0</v>
      </c>
      <c r="N718" s="822">
        <v>5</v>
      </c>
      <c r="O718" s="826">
        <v>2.5</v>
      </c>
      <c r="P718" s="825">
        <v>0</v>
      </c>
      <c r="Q718" s="827"/>
      <c r="R718" s="822">
        <v>3</v>
      </c>
      <c r="S718" s="827">
        <v>0.6</v>
      </c>
      <c r="T718" s="826">
        <v>1.5</v>
      </c>
      <c r="U718" s="828">
        <v>0.6</v>
      </c>
    </row>
    <row r="719" spans="1:21" ht="14.45" customHeight="1" x14ac:dyDescent="0.2">
      <c r="A719" s="821">
        <v>18</v>
      </c>
      <c r="B719" s="822" t="s">
        <v>1515</v>
      </c>
      <c r="C719" s="822" t="s">
        <v>1520</v>
      </c>
      <c r="D719" s="823" t="s">
        <v>2638</v>
      </c>
      <c r="E719" s="824" t="s">
        <v>1539</v>
      </c>
      <c r="F719" s="822" t="s">
        <v>1516</v>
      </c>
      <c r="G719" s="822" t="s">
        <v>1643</v>
      </c>
      <c r="H719" s="822" t="s">
        <v>329</v>
      </c>
      <c r="I719" s="822" t="s">
        <v>1647</v>
      </c>
      <c r="J719" s="822" t="s">
        <v>1645</v>
      </c>
      <c r="K719" s="822" t="s">
        <v>1648</v>
      </c>
      <c r="L719" s="825">
        <v>0</v>
      </c>
      <c r="M719" s="825">
        <v>0</v>
      </c>
      <c r="N719" s="822">
        <v>8</v>
      </c>
      <c r="O719" s="826">
        <v>1.5</v>
      </c>
      <c r="P719" s="825">
        <v>0</v>
      </c>
      <c r="Q719" s="827"/>
      <c r="R719" s="822">
        <v>8</v>
      </c>
      <c r="S719" s="827">
        <v>1</v>
      </c>
      <c r="T719" s="826">
        <v>1.5</v>
      </c>
      <c r="U719" s="828">
        <v>1</v>
      </c>
    </row>
    <row r="720" spans="1:21" ht="14.45" customHeight="1" x14ac:dyDescent="0.2">
      <c r="A720" s="821">
        <v>18</v>
      </c>
      <c r="B720" s="822" t="s">
        <v>1515</v>
      </c>
      <c r="C720" s="822" t="s">
        <v>1520</v>
      </c>
      <c r="D720" s="823" t="s">
        <v>2638</v>
      </c>
      <c r="E720" s="824" t="s">
        <v>1539</v>
      </c>
      <c r="F720" s="822" t="s">
        <v>1516</v>
      </c>
      <c r="G720" s="822" t="s">
        <v>1653</v>
      </c>
      <c r="H720" s="822" t="s">
        <v>329</v>
      </c>
      <c r="I720" s="822" t="s">
        <v>1654</v>
      </c>
      <c r="J720" s="822" t="s">
        <v>885</v>
      </c>
      <c r="K720" s="822" t="s">
        <v>886</v>
      </c>
      <c r="L720" s="825">
        <v>80.53</v>
      </c>
      <c r="M720" s="825">
        <v>241.59</v>
      </c>
      <c r="N720" s="822">
        <v>3</v>
      </c>
      <c r="O720" s="826">
        <v>1</v>
      </c>
      <c r="P720" s="825">
        <v>241.59</v>
      </c>
      <c r="Q720" s="827">
        <v>1</v>
      </c>
      <c r="R720" s="822">
        <v>3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18</v>
      </c>
      <c r="B721" s="822" t="s">
        <v>1515</v>
      </c>
      <c r="C721" s="822" t="s">
        <v>1520</v>
      </c>
      <c r="D721" s="823" t="s">
        <v>2638</v>
      </c>
      <c r="E721" s="824" t="s">
        <v>1539</v>
      </c>
      <c r="F721" s="822" t="s">
        <v>1516</v>
      </c>
      <c r="G721" s="822" t="s">
        <v>1551</v>
      </c>
      <c r="H721" s="822" t="s">
        <v>625</v>
      </c>
      <c r="I721" s="822" t="s">
        <v>1552</v>
      </c>
      <c r="J721" s="822" t="s">
        <v>1553</v>
      </c>
      <c r="K721" s="822" t="s">
        <v>1016</v>
      </c>
      <c r="L721" s="825">
        <v>132</v>
      </c>
      <c r="M721" s="825">
        <v>6072</v>
      </c>
      <c r="N721" s="822">
        <v>46</v>
      </c>
      <c r="O721" s="826">
        <v>13</v>
      </c>
      <c r="P721" s="825">
        <v>1716</v>
      </c>
      <c r="Q721" s="827">
        <v>0.28260869565217389</v>
      </c>
      <c r="R721" s="822">
        <v>13</v>
      </c>
      <c r="S721" s="827">
        <v>0.28260869565217389</v>
      </c>
      <c r="T721" s="826">
        <v>3</v>
      </c>
      <c r="U721" s="828">
        <v>0.23076923076923078</v>
      </c>
    </row>
    <row r="722" spans="1:21" ht="14.45" customHeight="1" x14ac:dyDescent="0.2">
      <c r="A722" s="821">
        <v>18</v>
      </c>
      <c r="B722" s="822" t="s">
        <v>1515</v>
      </c>
      <c r="C722" s="822" t="s">
        <v>1520</v>
      </c>
      <c r="D722" s="823" t="s">
        <v>2638</v>
      </c>
      <c r="E722" s="824" t="s">
        <v>1539</v>
      </c>
      <c r="F722" s="822" t="s">
        <v>1516</v>
      </c>
      <c r="G722" s="822" t="s">
        <v>1551</v>
      </c>
      <c r="H722" s="822" t="s">
        <v>625</v>
      </c>
      <c r="I722" s="822" t="s">
        <v>1659</v>
      </c>
      <c r="J722" s="822" t="s">
        <v>1553</v>
      </c>
      <c r="K722" s="822" t="s">
        <v>1660</v>
      </c>
      <c r="L722" s="825">
        <v>264</v>
      </c>
      <c r="M722" s="825">
        <v>1320</v>
      </c>
      <c r="N722" s="822">
        <v>5</v>
      </c>
      <c r="O722" s="826">
        <v>2</v>
      </c>
      <c r="P722" s="825">
        <v>528</v>
      </c>
      <c r="Q722" s="827">
        <v>0.4</v>
      </c>
      <c r="R722" s="822">
        <v>2</v>
      </c>
      <c r="S722" s="827">
        <v>0.4</v>
      </c>
      <c r="T722" s="826">
        <v>1</v>
      </c>
      <c r="U722" s="828">
        <v>0.5</v>
      </c>
    </row>
    <row r="723" spans="1:21" ht="14.45" customHeight="1" x14ac:dyDescent="0.2">
      <c r="A723" s="821">
        <v>18</v>
      </c>
      <c r="B723" s="822" t="s">
        <v>1515</v>
      </c>
      <c r="C723" s="822" t="s">
        <v>1520</v>
      </c>
      <c r="D723" s="823" t="s">
        <v>2638</v>
      </c>
      <c r="E723" s="824" t="s">
        <v>1539</v>
      </c>
      <c r="F723" s="822" t="s">
        <v>1516</v>
      </c>
      <c r="G723" s="822" t="s">
        <v>1551</v>
      </c>
      <c r="H723" s="822" t="s">
        <v>329</v>
      </c>
      <c r="I723" s="822" t="s">
        <v>1665</v>
      </c>
      <c r="J723" s="822" t="s">
        <v>1553</v>
      </c>
      <c r="K723" s="822" t="s">
        <v>1007</v>
      </c>
      <c r="L723" s="825">
        <v>65.989999999999995</v>
      </c>
      <c r="M723" s="825">
        <v>989.8499999999998</v>
      </c>
      <c r="N723" s="822">
        <v>15</v>
      </c>
      <c r="O723" s="826">
        <v>3</v>
      </c>
      <c r="P723" s="825">
        <v>395.93999999999994</v>
      </c>
      <c r="Q723" s="827">
        <v>0.4</v>
      </c>
      <c r="R723" s="822">
        <v>6</v>
      </c>
      <c r="S723" s="827">
        <v>0.4</v>
      </c>
      <c r="T723" s="826">
        <v>1</v>
      </c>
      <c r="U723" s="828">
        <v>0.33333333333333331</v>
      </c>
    </row>
    <row r="724" spans="1:21" ht="14.45" customHeight="1" x14ac:dyDescent="0.2">
      <c r="A724" s="821">
        <v>18</v>
      </c>
      <c r="B724" s="822" t="s">
        <v>1515</v>
      </c>
      <c r="C724" s="822" t="s">
        <v>1520</v>
      </c>
      <c r="D724" s="823" t="s">
        <v>2638</v>
      </c>
      <c r="E724" s="824" t="s">
        <v>1539</v>
      </c>
      <c r="F724" s="822" t="s">
        <v>1516</v>
      </c>
      <c r="G724" s="822" t="s">
        <v>1670</v>
      </c>
      <c r="H724" s="822" t="s">
        <v>329</v>
      </c>
      <c r="I724" s="822" t="s">
        <v>1675</v>
      </c>
      <c r="J724" s="822" t="s">
        <v>647</v>
      </c>
      <c r="K724" s="822" t="s">
        <v>1676</v>
      </c>
      <c r="L724" s="825">
        <v>46.81</v>
      </c>
      <c r="M724" s="825">
        <v>280.86</v>
      </c>
      <c r="N724" s="822">
        <v>6</v>
      </c>
      <c r="O724" s="826">
        <v>3.5</v>
      </c>
      <c r="P724" s="825">
        <v>234.05</v>
      </c>
      <c r="Q724" s="827">
        <v>0.83333333333333337</v>
      </c>
      <c r="R724" s="822">
        <v>5</v>
      </c>
      <c r="S724" s="827">
        <v>0.83333333333333337</v>
      </c>
      <c r="T724" s="826">
        <v>3</v>
      </c>
      <c r="U724" s="828">
        <v>0.8571428571428571</v>
      </c>
    </row>
    <row r="725" spans="1:21" ht="14.45" customHeight="1" x14ac:dyDescent="0.2">
      <c r="A725" s="821">
        <v>18</v>
      </c>
      <c r="B725" s="822" t="s">
        <v>1515</v>
      </c>
      <c r="C725" s="822" t="s">
        <v>1520</v>
      </c>
      <c r="D725" s="823" t="s">
        <v>2638</v>
      </c>
      <c r="E725" s="824" t="s">
        <v>1539</v>
      </c>
      <c r="F725" s="822" t="s">
        <v>1516</v>
      </c>
      <c r="G725" s="822" t="s">
        <v>1670</v>
      </c>
      <c r="H725" s="822" t="s">
        <v>329</v>
      </c>
      <c r="I725" s="822" t="s">
        <v>1677</v>
      </c>
      <c r="J725" s="822" t="s">
        <v>647</v>
      </c>
      <c r="K725" s="822" t="s">
        <v>1678</v>
      </c>
      <c r="L725" s="825">
        <v>93.61</v>
      </c>
      <c r="M725" s="825">
        <v>374.44</v>
      </c>
      <c r="N725" s="822">
        <v>4</v>
      </c>
      <c r="O725" s="826">
        <v>1</v>
      </c>
      <c r="P725" s="825">
        <v>374.44</v>
      </c>
      <c r="Q725" s="827">
        <v>1</v>
      </c>
      <c r="R725" s="822">
        <v>4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18</v>
      </c>
      <c r="B726" s="822" t="s">
        <v>1515</v>
      </c>
      <c r="C726" s="822" t="s">
        <v>1520</v>
      </c>
      <c r="D726" s="823" t="s">
        <v>2638</v>
      </c>
      <c r="E726" s="824" t="s">
        <v>1539</v>
      </c>
      <c r="F726" s="822" t="s">
        <v>1516</v>
      </c>
      <c r="G726" s="822" t="s">
        <v>1680</v>
      </c>
      <c r="H726" s="822" t="s">
        <v>329</v>
      </c>
      <c r="I726" s="822" t="s">
        <v>2370</v>
      </c>
      <c r="J726" s="822" t="s">
        <v>1025</v>
      </c>
      <c r="K726" s="822" t="s">
        <v>1026</v>
      </c>
      <c r="L726" s="825">
        <v>52.87</v>
      </c>
      <c r="M726" s="825">
        <v>105.74</v>
      </c>
      <c r="N726" s="822">
        <v>2</v>
      </c>
      <c r="O726" s="826">
        <v>0.5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18</v>
      </c>
      <c r="B727" s="822" t="s">
        <v>1515</v>
      </c>
      <c r="C727" s="822" t="s">
        <v>1520</v>
      </c>
      <c r="D727" s="823" t="s">
        <v>2638</v>
      </c>
      <c r="E727" s="824" t="s">
        <v>1539</v>
      </c>
      <c r="F727" s="822" t="s">
        <v>1516</v>
      </c>
      <c r="G727" s="822" t="s">
        <v>1680</v>
      </c>
      <c r="H727" s="822" t="s">
        <v>329</v>
      </c>
      <c r="I727" s="822" t="s">
        <v>2371</v>
      </c>
      <c r="J727" s="822" t="s">
        <v>1025</v>
      </c>
      <c r="K727" s="822" t="s">
        <v>1026</v>
      </c>
      <c r="L727" s="825">
        <v>52.87</v>
      </c>
      <c r="M727" s="825">
        <v>105.74</v>
      </c>
      <c r="N727" s="822">
        <v>2</v>
      </c>
      <c r="O727" s="826">
        <v>0.5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18</v>
      </c>
      <c r="B728" s="822" t="s">
        <v>1515</v>
      </c>
      <c r="C728" s="822" t="s">
        <v>1520</v>
      </c>
      <c r="D728" s="823" t="s">
        <v>2638</v>
      </c>
      <c r="E728" s="824" t="s">
        <v>1539</v>
      </c>
      <c r="F728" s="822" t="s">
        <v>1516</v>
      </c>
      <c r="G728" s="822" t="s">
        <v>1684</v>
      </c>
      <c r="H728" s="822" t="s">
        <v>625</v>
      </c>
      <c r="I728" s="822" t="s">
        <v>2133</v>
      </c>
      <c r="J728" s="822" t="s">
        <v>1689</v>
      </c>
      <c r="K728" s="822" t="s">
        <v>1316</v>
      </c>
      <c r="L728" s="825">
        <v>264.22000000000003</v>
      </c>
      <c r="M728" s="825">
        <v>528.44000000000005</v>
      </c>
      <c r="N728" s="822">
        <v>2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18</v>
      </c>
      <c r="B729" s="822" t="s">
        <v>1515</v>
      </c>
      <c r="C729" s="822" t="s">
        <v>1520</v>
      </c>
      <c r="D729" s="823" t="s">
        <v>2638</v>
      </c>
      <c r="E729" s="824" t="s">
        <v>1539</v>
      </c>
      <c r="F729" s="822" t="s">
        <v>1516</v>
      </c>
      <c r="G729" s="822" t="s">
        <v>1684</v>
      </c>
      <c r="H729" s="822" t="s">
        <v>625</v>
      </c>
      <c r="I729" s="822" t="s">
        <v>1688</v>
      </c>
      <c r="J729" s="822" t="s">
        <v>1689</v>
      </c>
      <c r="K729" s="822" t="s">
        <v>1318</v>
      </c>
      <c r="L729" s="825">
        <v>528.42999999999995</v>
      </c>
      <c r="M729" s="825">
        <v>1585.29</v>
      </c>
      <c r="N729" s="822">
        <v>3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18</v>
      </c>
      <c r="B730" s="822" t="s">
        <v>1515</v>
      </c>
      <c r="C730" s="822" t="s">
        <v>1520</v>
      </c>
      <c r="D730" s="823" t="s">
        <v>2638</v>
      </c>
      <c r="E730" s="824" t="s">
        <v>1539</v>
      </c>
      <c r="F730" s="822" t="s">
        <v>1516</v>
      </c>
      <c r="G730" s="822" t="s">
        <v>1696</v>
      </c>
      <c r="H730" s="822" t="s">
        <v>329</v>
      </c>
      <c r="I730" s="822" t="s">
        <v>1697</v>
      </c>
      <c r="J730" s="822" t="s">
        <v>1698</v>
      </c>
      <c r="K730" s="822" t="s">
        <v>1699</v>
      </c>
      <c r="L730" s="825">
        <v>29.13</v>
      </c>
      <c r="M730" s="825">
        <v>29.13</v>
      </c>
      <c r="N730" s="822">
        <v>1</v>
      </c>
      <c r="O730" s="826">
        <v>1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18</v>
      </c>
      <c r="B731" s="822" t="s">
        <v>1515</v>
      </c>
      <c r="C731" s="822" t="s">
        <v>1520</v>
      </c>
      <c r="D731" s="823" t="s">
        <v>2638</v>
      </c>
      <c r="E731" s="824" t="s">
        <v>1539</v>
      </c>
      <c r="F731" s="822" t="s">
        <v>1516</v>
      </c>
      <c r="G731" s="822" t="s">
        <v>1696</v>
      </c>
      <c r="H731" s="822" t="s">
        <v>329</v>
      </c>
      <c r="I731" s="822" t="s">
        <v>1700</v>
      </c>
      <c r="J731" s="822" t="s">
        <v>1698</v>
      </c>
      <c r="K731" s="822" t="s">
        <v>1701</v>
      </c>
      <c r="L731" s="825">
        <v>80.319999999999993</v>
      </c>
      <c r="M731" s="825">
        <v>481.91999999999996</v>
      </c>
      <c r="N731" s="822">
        <v>6</v>
      </c>
      <c r="O731" s="826">
        <v>1</v>
      </c>
      <c r="P731" s="825">
        <v>240.95999999999998</v>
      </c>
      <c r="Q731" s="827">
        <v>0.5</v>
      </c>
      <c r="R731" s="822">
        <v>3</v>
      </c>
      <c r="S731" s="827">
        <v>0.5</v>
      </c>
      <c r="T731" s="826">
        <v>0.5</v>
      </c>
      <c r="U731" s="828">
        <v>0.5</v>
      </c>
    </row>
    <row r="732" spans="1:21" ht="14.45" customHeight="1" x14ac:dyDescent="0.2">
      <c r="A732" s="821">
        <v>18</v>
      </c>
      <c r="B732" s="822" t="s">
        <v>1515</v>
      </c>
      <c r="C732" s="822" t="s">
        <v>1520</v>
      </c>
      <c r="D732" s="823" t="s">
        <v>2638</v>
      </c>
      <c r="E732" s="824" t="s">
        <v>1539</v>
      </c>
      <c r="F732" s="822" t="s">
        <v>1516</v>
      </c>
      <c r="G732" s="822" t="s">
        <v>2372</v>
      </c>
      <c r="H732" s="822" t="s">
        <v>329</v>
      </c>
      <c r="I732" s="822" t="s">
        <v>2373</v>
      </c>
      <c r="J732" s="822" t="s">
        <v>2374</v>
      </c>
      <c r="K732" s="822" t="s">
        <v>2375</v>
      </c>
      <c r="L732" s="825">
        <v>0</v>
      </c>
      <c r="M732" s="825">
        <v>0</v>
      </c>
      <c r="N732" s="822">
        <v>1</v>
      </c>
      <c r="O732" s="826">
        <v>1</v>
      </c>
      <c r="P732" s="825"/>
      <c r="Q732" s="827"/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18</v>
      </c>
      <c r="B733" s="822" t="s">
        <v>1515</v>
      </c>
      <c r="C733" s="822" t="s">
        <v>1520</v>
      </c>
      <c r="D733" s="823" t="s">
        <v>2638</v>
      </c>
      <c r="E733" s="824" t="s">
        <v>1539</v>
      </c>
      <c r="F733" s="822" t="s">
        <v>1516</v>
      </c>
      <c r="G733" s="822" t="s">
        <v>1702</v>
      </c>
      <c r="H733" s="822" t="s">
        <v>329</v>
      </c>
      <c r="I733" s="822" t="s">
        <v>1703</v>
      </c>
      <c r="J733" s="822" t="s">
        <v>1704</v>
      </c>
      <c r="K733" s="822" t="s">
        <v>1705</v>
      </c>
      <c r="L733" s="825">
        <v>561.76</v>
      </c>
      <c r="M733" s="825">
        <v>1685.28</v>
      </c>
      <c r="N733" s="822">
        <v>3</v>
      </c>
      <c r="O733" s="826">
        <v>0.5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18</v>
      </c>
      <c r="B734" s="822" t="s">
        <v>1515</v>
      </c>
      <c r="C734" s="822" t="s">
        <v>1520</v>
      </c>
      <c r="D734" s="823" t="s">
        <v>2638</v>
      </c>
      <c r="E734" s="824" t="s">
        <v>1539</v>
      </c>
      <c r="F734" s="822" t="s">
        <v>1516</v>
      </c>
      <c r="G734" s="822" t="s">
        <v>1702</v>
      </c>
      <c r="H734" s="822" t="s">
        <v>329</v>
      </c>
      <c r="I734" s="822" t="s">
        <v>2376</v>
      </c>
      <c r="J734" s="822" t="s">
        <v>1704</v>
      </c>
      <c r="K734" s="822" t="s">
        <v>2377</v>
      </c>
      <c r="L734" s="825">
        <v>70.23</v>
      </c>
      <c r="M734" s="825">
        <v>1123.68</v>
      </c>
      <c r="N734" s="822">
        <v>16</v>
      </c>
      <c r="O734" s="826">
        <v>2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18</v>
      </c>
      <c r="B735" s="822" t="s">
        <v>1515</v>
      </c>
      <c r="C735" s="822" t="s">
        <v>1520</v>
      </c>
      <c r="D735" s="823" t="s">
        <v>2638</v>
      </c>
      <c r="E735" s="824" t="s">
        <v>1539</v>
      </c>
      <c r="F735" s="822" t="s">
        <v>1516</v>
      </c>
      <c r="G735" s="822" t="s">
        <v>1564</v>
      </c>
      <c r="H735" s="822" t="s">
        <v>329</v>
      </c>
      <c r="I735" s="822" t="s">
        <v>1706</v>
      </c>
      <c r="J735" s="822" t="s">
        <v>1707</v>
      </c>
      <c r="K735" s="822" t="s">
        <v>1708</v>
      </c>
      <c r="L735" s="825">
        <v>132</v>
      </c>
      <c r="M735" s="825">
        <v>132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18</v>
      </c>
      <c r="B736" s="822" t="s">
        <v>1515</v>
      </c>
      <c r="C736" s="822" t="s">
        <v>1520</v>
      </c>
      <c r="D736" s="823" t="s">
        <v>2638</v>
      </c>
      <c r="E736" s="824" t="s">
        <v>1539</v>
      </c>
      <c r="F736" s="822" t="s">
        <v>1516</v>
      </c>
      <c r="G736" s="822" t="s">
        <v>1564</v>
      </c>
      <c r="H736" s="822" t="s">
        <v>329</v>
      </c>
      <c r="I736" s="822" t="s">
        <v>1711</v>
      </c>
      <c r="J736" s="822" t="s">
        <v>1712</v>
      </c>
      <c r="K736" s="822" t="s">
        <v>1318</v>
      </c>
      <c r="L736" s="825">
        <v>123.2</v>
      </c>
      <c r="M736" s="825">
        <v>3449.6</v>
      </c>
      <c r="N736" s="822">
        <v>28</v>
      </c>
      <c r="O736" s="826">
        <v>8.5</v>
      </c>
      <c r="P736" s="825">
        <v>1601.6</v>
      </c>
      <c r="Q736" s="827">
        <v>0.46428571428571425</v>
      </c>
      <c r="R736" s="822">
        <v>13</v>
      </c>
      <c r="S736" s="827">
        <v>0.4642857142857143</v>
      </c>
      <c r="T736" s="826">
        <v>3.5</v>
      </c>
      <c r="U736" s="828">
        <v>0.41176470588235292</v>
      </c>
    </row>
    <row r="737" spans="1:21" ht="14.45" customHeight="1" x14ac:dyDescent="0.2">
      <c r="A737" s="821">
        <v>18</v>
      </c>
      <c r="B737" s="822" t="s">
        <v>1515</v>
      </c>
      <c r="C737" s="822" t="s">
        <v>1520</v>
      </c>
      <c r="D737" s="823" t="s">
        <v>2638</v>
      </c>
      <c r="E737" s="824" t="s">
        <v>1539</v>
      </c>
      <c r="F737" s="822" t="s">
        <v>1516</v>
      </c>
      <c r="G737" s="822" t="s">
        <v>1564</v>
      </c>
      <c r="H737" s="822" t="s">
        <v>329</v>
      </c>
      <c r="I737" s="822" t="s">
        <v>1713</v>
      </c>
      <c r="J737" s="822" t="s">
        <v>1714</v>
      </c>
      <c r="K737" s="822" t="s">
        <v>1007</v>
      </c>
      <c r="L737" s="825">
        <v>132</v>
      </c>
      <c r="M737" s="825">
        <v>792</v>
      </c>
      <c r="N737" s="822">
        <v>6</v>
      </c>
      <c r="O737" s="826">
        <v>0.5</v>
      </c>
      <c r="P737" s="825">
        <v>792</v>
      </c>
      <c r="Q737" s="827">
        <v>1</v>
      </c>
      <c r="R737" s="822">
        <v>6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18</v>
      </c>
      <c r="B738" s="822" t="s">
        <v>1515</v>
      </c>
      <c r="C738" s="822" t="s">
        <v>1520</v>
      </c>
      <c r="D738" s="823" t="s">
        <v>2638</v>
      </c>
      <c r="E738" s="824" t="s">
        <v>1539</v>
      </c>
      <c r="F738" s="822" t="s">
        <v>1516</v>
      </c>
      <c r="G738" s="822" t="s">
        <v>1564</v>
      </c>
      <c r="H738" s="822" t="s">
        <v>329</v>
      </c>
      <c r="I738" s="822" t="s">
        <v>1715</v>
      </c>
      <c r="J738" s="822" t="s">
        <v>1707</v>
      </c>
      <c r="K738" s="822" t="s">
        <v>1352</v>
      </c>
      <c r="L738" s="825">
        <v>123.2</v>
      </c>
      <c r="M738" s="825">
        <v>369.6</v>
      </c>
      <c r="N738" s="822">
        <v>3</v>
      </c>
      <c r="O738" s="826">
        <v>1</v>
      </c>
      <c r="P738" s="825">
        <v>369.6</v>
      </c>
      <c r="Q738" s="827">
        <v>1</v>
      </c>
      <c r="R738" s="822">
        <v>3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18</v>
      </c>
      <c r="B739" s="822" t="s">
        <v>1515</v>
      </c>
      <c r="C739" s="822" t="s">
        <v>1520</v>
      </c>
      <c r="D739" s="823" t="s">
        <v>2638</v>
      </c>
      <c r="E739" s="824" t="s">
        <v>1539</v>
      </c>
      <c r="F739" s="822" t="s">
        <v>1516</v>
      </c>
      <c r="G739" s="822" t="s">
        <v>1564</v>
      </c>
      <c r="H739" s="822" t="s">
        <v>625</v>
      </c>
      <c r="I739" s="822" t="s">
        <v>1404</v>
      </c>
      <c r="J739" s="822" t="s">
        <v>1351</v>
      </c>
      <c r="K739" s="822" t="s">
        <v>1405</v>
      </c>
      <c r="L739" s="825">
        <v>431.18</v>
      </c>
      <c r="M739" s="825">
        <v>7761.24</v>
      </c>
      <c r="N739" s="822">
        <v>18</v>
      </c>
      <c r="O739" s="826">
        <v>12</v>
      </c>
      <c r="P739" s="825">
        <v>3018.2599999999998</v>
      </c>
      <c r="Q739" s="827">
        <v>0.3888888888888889</v>
      </c>
      <c r="R739" s="822">
        <v>7</v>
      </c>
      <c r="S739" s="827">
        <v>0.3888888888888889</v>
      </c>
      <c r="T739" s="826">
        <v>5.5</v>
      </c>
      <c r="U739" s="828">
        <v>0.45833333333333331</v>
      </c>
    </row>
    <row r="740" spans="1:21" ht="14.45" customHeight="1" x14ac:dyDescent="0.2">
      <c r="A740" s="821">
        <v>18</v>
      </c>
      <c r="B740" s="822" t="s">
        <v>1515</v>
      </c>
      <c r="C740" s="822" t="s">
        <v>1520</v>
      </c>
      <c r="D740" s="823" t="s">
        <v>2638</v>
      </c>
      <c r="E740" s="824" t="s">
        <v>1539</v>
      </c>
      <c r="F740" s="822" t="s">
        <v>1516</v>
      </c>
      <c r="G740" s="822" t="s">
        <v>1564</v>
      </c>
      <c r="H740" s="822" t="s">
        <v>625</v>
      </c>
      <c r="I740" s="822" t="s">
        <v>1350</v>
      </c>
      <c r="J740" s="822" t="s">
        <v>1351</v>
      </c>
      <c r="K740" s="822" t="s">
        <v>1352</v>
      </c>
      <c r="L740" s="825">
        <v>122.96</v>
      </c>
      <c r="M740" s="825">
        <v>19919.519999999997</v>
      </c>
      <c r="N740" s="822">
        <v>162</v>
      </c>
      <c r="O740" s="826">
        <v>39.5</v>
      </c>
      <c r="P740" s="825">
        <v>8730.16</v>
      </c>
      <c r="Q740" s="827">
        <v>0.43827160493827166</v>
      </c>
      <c r="R740" s="822">
        <v>71</v>
      </c>
      <c r="S740" s="827">
        <v>0.43827160493827161</v>
      </c>
      <c r="T740" s="826">
        <v>16</v>
      </c>
      <c r="U740" s="828">
        <v>0.4050632911392405</v>
      </c>
    </row>
    <row r="741" spans="1:21" ht="14.45" customHeight="1" x14ac:dyDescent="0.2">
      <c r="A741" s="821">
        <v>18</v>
      </c>
      <c r="B741" s="822" t="s">
        <v>1515</v>
      </c>
      <c r="C741" s="822" t="s">
        <v>1520</v>
      </c>
      <c r="D741" s="823" t="s">
        <v>2638</v>
      </c>
      <c r="E741" s="824" t="s">
        <v>1539</v>
      </c>
      <c r="F741" s="822" t="s">
        <v>1516</v>
      </c>
      <c r="G741" s="822" t="s">
        <v>1564</v>
      </c>
      <c r="H741" s="822" t="s">
        <v>625</v>
      </c>
      <c r="I741" s="822" t="s">
        <v>1353</v>
      </c>
      <c r="J741" s="822" t="s">
        <v>1351</v>
      </c>
      <c r="K741" s="822" t="s">
        <v>1354</v>
      </c>
      <c r="L741" s="825">
        <v>245.9</v>
      </c>
      <c r="M741" s="825">
        <v>737.7</v>
      </c>
      <c r="N741" s="822">
        <v>3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18</v>
      </c>
      <c r="B742" s="822" t="s">
        <v>1515</v>
      </c>
      <c r="C742" s="822" t="s">
        <v>1520</v>
      </c>
      <c r="D742" s="823" t="s">
        <v>2638</v>
      </c>
      <c r="E742" s="824" t="s">
        <v>1539</v>
      </c>
      <c r="F742" s="822" t="s">
        <v>1516</v>
      </c>
      <c r="G742" s="822" t="s">
        <v>1564</v>
      </c>
      <c r="H742" s="822" t="s">
        <v>329</v>
      </c>
      <c r="I742" s="822" t="s">
        <v>1730</v>
      </c>
      <c r="J742" s="822" t="s">
        <v>1712</v>
      </c>
      <c r="K742" s="822" t="s">
        <v>1007</v>
      </c>
      <c r="L742" s="825">
        <v>132</v>
      </c>
      <c r="M742" s="825">
        <v>528</v>
      </c>
      <c r="N742" s="822">
        <v>4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18</v>
      </c>
      <c r="B743" s="822" t="s">
        <v>1515</v>
      </c>
      <c r="C743" s="822" t="s">
        <v>1520</v>
      </c>
      <c r="D743" s="823" t="s">
        <v>2638</v>
      </c>
      <c r="E743" s="824" t="s">
        <v>1539</v>
      </c>
      <c r="F743" s="822" t="s">
        <v>1516</v>
      </c>
      <c r="G743" s="822" t="s">
        <v>1734</v>
      </c>
      <c r="H743" s="822" t="s">
        <v>329</v>
      </c>
      <c r="I743" s="822" t="s">
        <v>2378</v>
      </c>
      <c r="J743" s="822" t="s">
        <v>662</v>
      </c>
      <c r="K743" s="822" t="s">
        <v>663</v>
      </c>
      <c r="L743" s="825">
        <v>132</v>
      </c>
      <c r="M743" s="825">
        <v>132</v>
      </c>
      <c r="N743" s="822">
        <v>1</v>
      </c>
      <c r="O743" s="826">
        <v>1</v>
      </c>
      <c r="P743" s="825">
        <v>132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18</v>
      </c>
      <c r="B744" s="822" t="s">
        <v>1515</v>
      </c>
      <c r="C744" s="822" t="s">
        <v>1520</v>
      </c>
      <c r="D744" s="823" t="s">
        <v>2638</v>
      </c>
      <c r="E744" s="824" t="s">
        <v>1539</v>
      </c>
      <c r="F744" s="822" t="s">
        <v>1516</v>
      </c>
      <c r="G744" s="822" t="s">
        <v>1741</v>
      </c>
      <c r="H744" s="822" t="s">
        <v>625</v>
      </c>
      <c r="I744" s="822" t="s">
        <v>1745</v>
      </c>
      <c r="J744" s="822" t="s">
        <v>1743</v>
      </c>
      <c r="K744" s="822" t="s">
        <v>1584</v>
      </c>
      <c r="L744" s="825">
        <v>132</v>
      </c>
      <c r="M744" s="825">
        <v>528</v>
      </c>
      <c r="N744" s="822">
        <v>4</v>
      </c>
      <c r="O744" s="826">
        <v>1.5</v>
      </c>
      <c r="P744" s="825">
        <v>396</v>
      </c>
      <c r="Q744" s="827">
        <v>0.75</v>
      </c>
      <c r="R744" s="822">
        <v>3</v>
      </c>
      <c r="S744" s="827">
        <v>0.75</v>
      </c>
      <c r="T744" s="826">
        <v>0.5</v>
      </c>
      <c r="U744" s="828">
        <v>0.33333333333333331</v>
      </c>
    </row>
    <row r="745" spans="1:21" ht="14.45" customHeight="1" x14ac:dyDescent="0.2">
      <c r="A745" s="821">
        <v>18</v>
      </c>
      <c r="B745" s="822" t="s">
        <v>1515</v>
      </c>
      <c r="C745" s="822" t="s">
        <v>1520</v>
      </c>
      <c r="D745" s="823" t="s">
        <v>2638</v>
      </c>
      <c r="E745" s="824" t="s">
        <v>1539</v>
      </c>
      <c r="F745" s="822" t="s">
        <v>1516</v>
      </c>
      <c r="G745" s="822" t="s">
        <v>1746</v>
      </c>
      <c r="H745" s="822" t="s">
        <v>625</v>
      </c>
      <c r="I745" s="822" t="s">
        <v>2379</v>
      </c>
      <c r="J745" s="822" t="s">
        <v>2380</v>
      </c>
      <c r="K745" s="822" t="s">
        <v>2381</v>
      </c>
      <c r="L745" s="825">
        <v>763.63</v>
      </c>
      <c r="M745" s="825">
        <v>2290.89</v>
      </c>
      <c r="N745" s="822">
        <v>3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18</v>
      </c>
      <c r="B746" s="822" t="s">
        <v>1515</v>
      </c>
      <c r="C746" s="822" t="s">
        <v>1520</v>
      </c>
      <c r="D746" s="823" t="s">
        <v>2638</v>
      </c>
      <c r="E746" s="824" t="s">
        <v>1539</v>
      </c>
      <c r="F746" s="822" t="s">
        <v>1516</v>
      </c>
      <c r="G746" s="822" t="s">
        <v>669</v>
      </c>
      <c r="H746" s="822" t="s">
        <v>329</v>
      </c>
      <c r="I746" s="822" t="s">
        <v>1747</v>
      </c>
      <c r="J746" s="822" t="s">
        <v>1748</v>
      </c>
      <c r="K746" s="822" t="s">
        <v>1749</v>
      </c>
      <c r="L746" s="825">
        <v>51.51</v>
      </c>
      <c r="M746" s="825">
        <v>1442.28</v>
      </c>
      <c r="N746" s="822">
        <v>28</v>
      </c>
      <c r="O746" s="826">
        <v>7</v>
      </c>
      <c r="P746" s="825">
        <v>206.04</v>
      </c>
      <c r="Q746" s="827">
        <v>0.14285714285714285</v>
      </c>
      <c r="R746" s="822">
        <v>4</v>
      </c>
      <c r="S746" s="827">
        <v>0.14285714285714285</v>
      </c>
      <c r="T746" s="826">
        <v>1</v>
      </c>
      <c r="U746" s="828">
        <v>0.14285714285714285</v>
      </c>
    </row>
    <row r="747" spans="1:21" ht="14.45" customHeight="1" x14ac:dyDescent="0.2">
      <c r="A747" s="821">
        <v>18</v>
      </c>
      <c r="B747" s="822" t="s">
        <v>1515</v>
      </c>
      <c r="C747" s="822" t="s">
        <v>1520</v>
      </c>
      <c r="D747" s="823" t="s">
        <v>2638</v>
      </c>
      <c r="E747" s="824" t="s">
        <v>1539</v>
      </c>
      <c r="F747" s="822" t="s">
        <v>1516</v>
      </c>
      <c r="G747" s="822" t="s">
        <v>1750</v>
      </c>
      <c r="H747" s="822" t="s">
        <v>329</v>
      </c>
      <c r="I747" s="822" t="s">
        <v>1751</v>
      </c>
      <c r="J747" s="822" t="s">
        <v>870</v>
      </c>
      <c r="K747" s="822" t="s">
        <v>1752</v>
      </c>
      <c r="L747" s="825">
        <v>0</v>
      </c>
      <c r="M747" s="825">
        <v>0</v>
      </c>
      <c r="N747" s="822">
        <v>5</v>
      </c>
      <c r="O747" s="826">
        <v>2.5</v>
      </c>
      <c r="P747" s="825">
        <v>0</v>
      </c>
      <c r="Q747" s="827"/>
      <c r="R747" s="822">
        <v>1</v>
      </c>
      <c r="S747" s="827">
        <v>0.2</v>
      </c>
      <c r="T747" s="826">
        <v>1</v>
      </c>
      <c r="U747" s="828">
        <v>0.4</v>
      </c>
    </row>
    <row r="748" spans="1:21" ht="14.45" customHeight="1" x14ac:dyDescent="0.2">
      <c r="A748" s="821">
        <v>18</v>
      </c>
      <c r="B748" s="822" t="s">
        <v>1515</v>
      </c>
      <c r="C748" s="822" t="s">
        <v>1520</v>
      </c>
      <c r="D748" s="823" t="s">
        <v>2638</v>
      </c>
      <c r="E748" s="824" t="s">
        <v>1539</v>
      </c>
      <c r="F748" s="822" t="s">
        <v>1516</v>
      </c>
      <c r="G748" s="822" t="s">
        <v>1753</v>
      </c>
      <c r="H748" s="822" t="s">
        <v>329</v>
      </c>
      <c r="I748" s="822" t="s">
        <v>1756</v>
      </c>
      <c r="J748" s="822" t="s">
        <v>1755</v>
      </c>
      <c r="K748" s="822" t="s">
        <v>743</v>
      </c>
      <c r="L748" s="825">
        <v>13.77</v>
      </c>
      <c r="M748" s="825">
        <v>220.32</v>
      </c>
      <c r="N748" s="822">
        <v>16</v>
      </c>
      <c r="O748" s="826">
        <v>2.5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18</v>
      </c>
      <c r="B749" s="822" t="s">
        <v>1515</v>
      </c>
      <c r="C749" s="822" t="s">
        <v>1520</v>
      </c>
      <c r="D749" s="823" t="s">
        <v>2638</v>
      </c>
      <c r="E749" s="824" t="s">
        <v>1539</v>
      </c>
      <c r="F749" s="822" t="s">
        <v>1516</v>
      </c>
      <c r="G749" s="822" t="s">
        <v>2382</v>
      </c>
      <c r="H749" s="822" t="s">
        <v>329</v>
      </c>
      <c r="I749" s="822" t="s">
        <v>2383</v>
      </c>
      <c r="J749" s="822" t="s">
        <v>2384</v>
      </c>
      <c r="K749" s="822" t="s">
        <v>2385</v>
      </c>
      <c r="L749" s="825">
        <v>164.01</v>
      </c>
      <c r="M749" s="825">
        <v>164.01</v>
      </c>
      <c r="N749" s="822">
        <v>1</v>
      </c>
      <c r="O749" s="826">
        <v>0.5</v>
      </c>
      <c r="P749" s="825">
        <v>164.01</v>
      </c>
      <c r="Q749" s="827">
        <v>1</v>
      </c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18</v>
      </c>
      <c r="B750" s="822" t="s">
        <v>1515</v>
      </c>
      <c r="C750" s="822" t="s">
        <v>1520</v>
      </c>
      <c r="D750" s="823" t="s">
        <v>2638</v>
      </c>
      <c r="E750" s="824" t="s">
        <v>1539</v>
      </c>
      <c r="F750" s="822" t="s">
        <v>1516</v>
      </c>
      <c r="G750" s="822" t="s">
        <v>2138</v>
      </c>
      <c r="H750" s="822" t="s">
        <v>625</v>
      </c>
      <c r="I750" s="822" t="s">
        <v>2139</v>
      </c>
      <c r="J750" s="822" t="s">
        <v>691</v>
      </c>
      <c r="K750" s="822" t="s">
        <v>2140</v>
      </c>
      <c r="L750" s="825">
        <v>773.45</v>
      </c>
      <c r="M750" s="825">
        <v>7734.5000000000009</v>
      </c>
      <c r="N750" s="822">
        <v>10</v>
      </c>
      <c r="O750" s="826">
        <v>3</v>
      </c>
      <c r="P750" s="825">
        <v>5414.1500000000005</v>
      </c>
      <c r="Q750" s="827">
        <v>0.7</v>
      </c>
      <c r="R750" s="822">
        <v>7</v>
      </c>
      <c r="S750" s="827">
        <v>0.7</v>
      </c>
      <c r="T750" s="826">
        <v>2</v>
      </c>
      <c r="U750" s="828">
        <v>0.66666666666666663</v>
      </c>
    </row>
    <row r="751" spans="1:21" ht="14.45" customHeight="1" x14ac:dyDescent="0.2">
      <c r="A751" s="821">
        <v>18</v>
      </c>
      <c r="B751" s="822" t="s">
        <v>1515</v>
      </c>
      <c r="C751" s="822" t="s">
        <v>1520</v>
      </c>
      <c r="D751" s="823" t="s">
        <v>2638</v>
      </c>
      <c r="E751" s="824" t="s">
        <v>1539</v>
      </c>
      <c r="F751" s="822" t="s">
        <v>1516</v>
      </c>
      <c r="G751" s="822" t="s">
        <v>2386</v>
      </c>
      <c r="H751" s="822" t="s">
        <v>329</v>
      </c>
      <c r="I751" s="822" t="s">
        <v>2387</v>
      </c>
      <c r="J751" s="822" t="s">
        <v>2388</v>
      </c>
      <c r="K751" s="822" t="s">
        <v>2389</v>
      </c>
      <c r="L751" s="825">
        <v>25.53</v>
      </c>
      <c r="M751" s="825">
        <v>153.18</v>
      </c>
      <c r="N751" s="822">
        <v>6</v>
      </c>
      <c r="O751" s="826">
        <v>2</v>
      </c>
      <c r="P751" s="825">
        <v>102.12</v>
      </c>
      <c r="Q751" s="827">
        <v>0.66666666666666663</v>
      </c>
      <c r="R751" s="822">
        <v>4</v>
      </c>
      <c r="S751" s="827">
        <v>0.66666666666666663</v>
      </c>
      <c r="T751" s="826">
        <v>1</v>
      </c>
      <c r="U751" s="828">
        <v>0.5</v>
      </c>
    </row>
    <row r="752" spans="1:21" ht="14.45" customHeight="1" x14ac:dyDescent="0.2">
      <c r="A752" s="821">
        <v>18</v>
      </c>
      <c r="B752" s="822" t="s">
        <v>1515</v>
      </c>
      <c r="C752" s="822" t="s">
        <v>1520</v>
      </c>
      <c r="D752" s="823" t="s">
        <v>2638</v>
      </c>
      <c r="E752" s="824" t="s">
        <v>1539</v>
      </c>
      <c r="F752" s="822" t="s">
        <v>1516</v>
      </c>
      <c r="G752" s="822" t="s">
        <v>2390</v>
      </c>
      <c r="H752" s="822" t="s">
        <v>329</v>
      </c>
      <c r="I752" s="822" t="s">
        <v>2391</v>
      </c>
      <c r="J752" s="822" t="s">
        <v>2392</v>
      </c>
      <c r="K752" s="822" t="s">
        <v>2393</v>
      </c>
      <c r="L752" s="825">
        <v>63.47</v>
      </c>
      <c r="M752" s="825">
        <v>190.41</v>
      </c>
      <c r="N752" s="822">
        <v>3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18</v>
      </c>
      <c r="B753" s="822" t="s">
        <v>1515</v>
      </c>
      <c r="C753" s="822" t="s">
        <v>1520</v>
      </c>
      <c r="D753" s="823" t="s">
        <v>2638</v>
      </c>
      <c r="E753" s="824" t="s">
        <v>1539</v>
      </c>
      <c r="F753" s="822" t="s">
        <v>1516</v>
      </c>
      <c r="G753" s="822" t="s">
        <v>2201</v>
      </c>
      <c r="H753" s="822" t="s">
        <v>329</v>
      </c>
      <c r="I753" s="822" t="s">
        <v>2394</v>
      </c>
      <c r="J753" s="822" t="s">
        <v>2203</v>
      </c>
      <c r="K753" s="822" t="s">
        <v>2395</v>
      </c>
      <c r="L753" s="825">
        <v>77.52</v>
      </c>
      <c r="M753" s="825">
        <v>77.52</v>
      </c>
      <c r="N753" s="822">
        <v>1</v>
      </c>
      <c r="O753" s="826">
        <v>1</v>
      </c>
      <c r="P753" s="825">
        <v>77.52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18</v>
      </c>
      <c r="B754" s="822" t="s">
        <v>1515</v>
      </c>
      <c r="C754" s="822" t="s">
        <v>1520</v>
      </c>
      <c r="D754" s="823" t="s">
        <v>2638</v>
      </c>
      <c r="E754" s="824" t="s">
        <v>1539</v>
      </c>
      <c r="F754" s="822" t="s">
        <v>1516</v>
      </c>
      <c r="G754" s="822" t="s">
        <v>1767</v>
      </c>
      <c r="H754" s="822" t="s">
        <v>329</v>
      </c>
      <c r="I754" s="822" t="s">
        <v>2205</v>
      </c>
      <c r="J754" s="822" t="s">
        <v>2206</v>
      </c>
      <c r="K754" s="822" t="s">
        <v>1699</v>
      </c>
      <c r="L754" s="825">
        <v>26.78</v>
      </c>
      <c r="M754" s="825">
        <v>321.36</v>
      </c>
      <c r="N754" s="822">
        <v>12</v>
      </c>
      <c r="O754" s="826">
        <v>1</v>
      </c>
      <c r="P754" s="825">
        <v>160.68</v>
      </c>
      <c r="Q754" s="827">
        <v>0.5</v>
      </c>
      <c r="R754" s="822">
        <v>6</v>
      </c>
      <c r="S754" s="827">
        <v>0.5</v>
      </c>
      <c r="T754" s="826">
        <v>0.5</v>
      </c>
      <c r="U754" s="828">
        <v>0.5</v>
      </c>
    </row>
    <row r="755" spans="1:21" ht="14.45" customHeight="1" x14ac:dyDescent="0.2">
      <c r="A755" s="821">
        <v>18</v>
      </c>
      <c r="B755" s="822" t="s">
        <v>1515</v>
      </c>
      <c r="C755" s="822" t="s">
        <v>1520</v>
      </c>
      <c r="D755" s="823" t="s">
        <v>2638</v>
      </c>
      <c r="E755" s="824" t="s">
        <v>1539</v>
      </c>
      <c r="F755" s="822" t="s">
        <v>1516</v>
      </c>
      <c r="G755" s="822" t="s">
        <v>1771</v>
      </c>
      <c r="H755" s="822" t="s">
        <v>329</v>
      </c>
      <c r="I755" s="822" t="s">
        <v>1772</v>
      </c>
      <c r="J755" s="822" t="s">
        <v>1773</v>
      </c>
      <c r="K755" s="822" t="s">
        <v>1774</v>
      </c>
      <c r="L755" s="825">
        <v>24.37</v>
      </c>
      <c r="M755" s="825">
        <v>1949.6000000000001</v>
      </c>
      <c r="N755" s="822">
        <v>80</v>
      </c>
      <c r="O755" s="826">
        <v>42</v>
      </c>
      <c r="P755" s="825">
        <v>974.80000000000007</v>
      </c>
      <c r="Q755" s="827">
        <v>0.5</v>
      </c>
      <c r="R755" s="822">
        <v>40</v>
      </c>
      <c r="S755" s="827">
        <v>0.5</v>
      </c>
      <c r="T755" s="826">
        <v>18.5</v>
      </c>
      <c r="U755" s="828">
        <v>0.44047619047619047</v>
      </c>
    </row>
    <row r="756" spans="1:21" ht="14.45" customHeight="1" x14ac:dyDescent="0.2">
      <c r="A756" s="821">
        <v>18</v>
      </c>
      <c r="B756" s="822" t="s">
        <v>1515</v>
      </c>
      <c r="C756" s="822" t="s">
        <v>1520</v>
      </c>
      <c r="D756" s="823" t="s">
        <v>2638</v>
      </c>
      <c r="E756" s="824" t="s">
        <v>1539</v>
      </c>
      <c r="F756" s="822" t="s">
        <v>1516</v>
      </c>
      <c r="G756" s="822" t="s">
        <v>1771</v>
      </c>
      <c r="H756" s="822" t="s">
        <v>329</v>
      </c>
      <c r="I756" s="822" t="s">
        <v>1775</v>
      </c>
      <c r="J756" s="822" t="s">
        <v>1773</v>
      </c>
      <c r="K756" s="822" t="s">
        <v>1776</v>
      </c>
      <c r="L756" s="825">
        <v>38.590000000000003</v>
      </c>
      <c r="M756" s="825">
        <v>115.77000000000001</v>
      </c>
      <c r="N756" s="822">
        <v>3</v>
      </c>
      <c r="O756" s="826">
        <v>0.5</v>
      </c>
      <c r="P756" s="825">
        <v>115.77000000000001</v>
      </c>
      <c r="Q756" s="827">
        <v>1</v>
      </c>
      <c r="R756" s="822">
        <v>3</v>
      </c>
      <c r="S756" s="827">
        <v>1</v>
      </c>
      <c r="T756" s="826">
        <v>0.5</v>
      </c>
      <c r="U756" s="828">
        <v>1</v>
      </c>
    </row>
    <row r="757" spans="1:21" ht="14.45" customHeight="1" x14ac:dyDescent="0.2">
      <c r="A757" s="821">
        <v>18</v>
      </c>
      <c r="B757" s="822" t="s">
        <v>1515</v>
      </c>
      <c r="C757" s="822" t="s">
        <v>1520</v>
      </c>
      <c r="D757" s="823" t="s">
        <v>2638</v>
      </c>
      <c r="E757" s="824" t="s">
        <v>1539</v>
      </c>
      <c r="F757" s="822" t="s">
        <v>1516</v>
      </c>
      <c r="G757" s="822" t="s">
        <v>1777</v>
      </c>
      <c r="H757" s="822" t="s">
        <v>329</v>
      </c>
      <c r="I757" s="822" t="s">
        <v>1778</v>
      </c>
      <c r="J757" s="822" t="s">
        <v>1779</v>
      </c>
      <c r="K757" s="822" t="s">
        <v>1780</v>
      </c>
      <c r="L757" s="825">
        <v>205.97</v>
      </c>
      <c r="M757" s="825">
        <v>1235.82</v>
      </c>
      <c r="N757" s="822">
        <v>6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18</v>
      </c>
      <c r="B758" s="822" t="s">
        <v>1515</v>
      </c>
      <c r="C758" s="822" t="s">
        <v>1520</v>
      </c>
      <c r="D758" s="823" t="s">
        <v>2638</v>
      </c>
      <c r="E758" s="824" t="s">
        <v>1539</v>
      </c>
      <c r="F758" s="822" t="s">
        <v>1516</v>
      </c>
      <c r="G758" s="822" t="s">
        <v>1777</v>
      </c>
      <c r="H758" s="822" t="s">
        <v>329</v>
      </c>
      <c r="I758" s="822" t="s">
        <v>1782</v>
      </c>
      <c r="J758" s="822" t="s">
        <v>1779</v>
      </c>
      <c r="K758" s="822" t="s">
        <v>1780</v>
      </c>
      <c r="L758" s="825">
        <v>205.97</v>
      </c>
      <c r="M758" s="825">
        <v>1235.82</v>
      </c>
      <c r="N758" s="822">
        <v>6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18</v>
      </c>
      <c r="B759" s="822" t="s">
        <v>1515</v>
      </c>
      <c r="C759" s="822" t="s">
        <v>1520</v>
      </c>
      <c r="D759" s="823" t="s">
        <v>2638</v>
      </c>
      <c r="E759" s="824" t="s">
        <v>1539</v>
      </c>
      <c r="F759" s="822" t="s">
        <v>1516</v>
      </c>
      <c r="G759" s="822" t="s">
        <v>1777</v>
      </c>
      <c r="H759" s="822" t="s">
        <v>329</v>
      </c>
      <c r="I759" s="822" t="s">
        <v>1783</v>
      </c>
      <c r="J759" s="822" t="s">
        <v>711</v>
      </c>
      <c r="K759" s="822" t="s">
        <v>714</v>
      </c>
      <c r="L759" s="825">
        <v>85.83</v>
      </c>
      <c r="M759" s="825">
        <v>514.98</v>
      </c>
      <c r="N759" s="822">
        <v>6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18</v>
      </c>
      <c r="B760" s="822" t="s">
        <v>1515</v>
      </c>
      <c r="C760" s="822" t="s">
        <v>1520</v>
      </c>
      <c r="D760" s="823" t="s">
        <v>2638</v>
      </c>
      <c r="E760" s="824" t="s">
        <v>1539</v>
      </c>
      <c r="F760" s="822" t="s">
        <v>1516</v>
      </c>
      <c r="G760" s="822" t="s">
        <v>1777</v>
      </c>
      <c r="H760" s="822" t="s">
        <v>329</v>
      </c>
      <c r="I760" s="822" t="s">
        <v>1784</v>
      </c>
      <c r="J760" s="822" t="s">
        <v>711</v>
      </c>
      <c r="K760" s="822" t="s">
        <v>712</v>
      </c>
      <c r="L760" s="825">
        <v>343.29</v>
      </c>
      <c r="M760" s="825">
        <v>3089.61</v>
      </c>
      <c r="N760" s="822">
        <v>9</v>
      </c>
      <c r="O760" s="826">
        <v>3</v>
      </c>
      <c r="P760" s="825">
        <v>3089.61</v>
      </c>
      <c r="Q760" s="827">
        <v>1</v>
      </c>
      <c r="R760" s="822">
        <v>9</v>
      </c>
      <c r="S760" s="827">
        <v>1</v>
      </c>
      <c r="T760" s="826">
        <v>3</v>
      </c>
      <c r="U760" s="828">
        <v>1</v>
      </c>
    </row>
    <row r="761" spans="1:21" ht="14.45" customHeight="1" x14ac:dyDescent="0.2">
      <c r="A761" s="821">
        <v>18</v>
      </c>
      <c r="B761" s="822" t="s">
        <v>1515</v>
      </c>
      <c r="C761" s="822" t="s">
        <v>1520</v>
      </c>
      <c r="D761" s="823" t="s">
        <v>2638</v>
      </c>
      <c r="E761" s="824" t="s">
        <v>1539</v>
      </c>
      <c r="F761" s="822" t="s">
        <v>1516</v>
      </c>
      <c r="G761" s="822" t="s">
        <v>1785</v>
      </c>
      <c r="H761" s="822" t="s">
        <v>329</v>
      </c>
      <c r="I761" s="822" t="s">
        <v>1791</v>
      </c>
      <c r="J761" s="822" t="s">
        <v>774</v>
      </c>
      <c r="K761" s="822" t="s">
        <v>1792</v>
      </c>
      <c r="L761" s="825">
        <v>426.15</v>
      </c>
      <c r="M761" s="825">
        <v>1278.4499999999998</v>
      </c>
      <c r="N761" s="822">
        <v>3</v>
      </c>
      <c r="O761" s="826">
        <v>0.5</v>
      </c>
      <c r="P761" s="825">
        <v>1278.4499999999998</v>
      </c>
      <c r="Q761" s="827">
        <v>1</v>
      </c>
      <c r="R761" s="822">
        <v>3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18</v>
      </c>
      <c r="B762" s="822" t="s">
        <v>1515</v>
      </c>
      <c r="C762" s="822" t="s">
        <v>1520</v>
      </c>
      <c r="D762" s="823" t="s">
        <v>2638</v>
      </c>
      <c r="E762" s="824" t="s">
        <v>1539</v>
      </c>
      <c r="F762" s="822" t="s">
        <v>1516</v>
      </c>
      <c r="G762" s="822" t="s">
        <v>1785</v>
      </c>
      <c r="H762" s="822" t="s">
        <v>329</v>
      </c>
      <c r="I762" s="822" t="s">
        <v>2396</v>
      </c>
      <c r="J762" s="822" t="s">
        <v>2117</v>
      </c>
      <c r="K762" s="822" t="s">
        <v>927</v>
      </c>
      <c r="L762" s="825">
        <v>106.54</v>
      </c>
      <c r="M762" s="825">
        <v>106.54</v>
      </c>
      <c r="N762" s="822">
        <v>1</v>
      </c>
      <c r="O762" s="826">
        <v>0.5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18</v>
      </c>
      <c r="B763" s="822" t="s">
        <v>1515</v>
      </c>
      <c r="C763" s="822" t="s">
        <v>1520</v>
      </c>
      <c r="D763" s="823" t="s">
        <v>2638</v>
      </c>
      <c r="E763" s="824" t="s">
        <v>1539</v>
      </c>
      <c r="F763" s="822" t="s">
        <v>1516</v>
      </c>
      <c r="G763" s="822" t="s">
        <v>1785</v>
      </c>
      <c r="H763" s="822" t="s">
        <v>329</v>
      </c>
      <c r="I763" s="822" t="s">
        <v>1793</v>
      </c>
      <c r="J763" s="822" t="s">
        <v>774</v>
      </c>
      <c r="K763" s="822" t="s">
        <v>1794</v>
      </c>
      <c r="L763" s="825">
        <v>213.07</v>
      </c>
      <c r="M763" s="825">
        <v>1704.56</v>
      </c>
      <c r="N763" s="822">
        <v>8</v>
      </c>
      <c r="O763" s="826">
        <v>1</v>
      </c>
      <c r="P763" s="825">
        <v>1704.56</v>
      </c>
      <c r="Q763" s="827">
        <v>1</v>
      </c>
      <c r="R763" s="822">
        <v>8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18</v>
      </c>
      <c r="B764" s="822" t="s">
        <v>1515</v>
      </c>
      <c r="C764" s="822" t="s">
        <v>1520</v>
      </c>
      <c r="D764" s="823" t="s">
        <v>2638</v>
      </c>
      <c r="E764" s="824" t="s">
        <v>1539</v>
      </c>
      <c r="F764" s="822" t="s">
        <v>1516</v>
      </c>
      <c r="G764" s="822" t="s">
        <v>1785</v>
      </c>
      <c r="H764" s="822" t="s">
        <v>329</v>
      </c>
      <c r="I764" s="822" t="s">
        <v>1796</v>
      </c>
      <c r="J764" s="822" t="s">
        <v>774</v>
      </c>
      <c r="K764" s="822" t="s">
        <v>927</v>
      </c>
      <c r="L764" s="825">
        <v>106.54</v>
      </c>
      <c r="M764" s="825">
        <v>1065.4000000000001</v>
      </c>
      <c r="N764" s="822">
        <v>10</v>
      </c>
      <c r="O764" s="826">
        <v>4</v>
      </c>
      <c r="P764" s="825">
        <v>426.16</v>
      </c>
      <c r="Q764" s="827">
        <v>0.39999999999999997</v>
      </c>
      <c r="R764" s="822">
        <v>4</v>
      </c>
      <c r="S764" s="827">
        <v>0.4</v>
      </c>
      <c r="T764" s="826">
        <v>1.5</v>
      </c>
      <c r="U764" s="828">
        <v>0.375</v>
      </c>
    </row>
    <row r="765" spans="1:21" ht="14.45" customHeight="1" x14ac:dyDescent="0.2">
      <c r="A765" s="821">
        <v>18</v>
      </c>
      <c r="B765" s="822" t="s">
        <v>1515</v>
      </c>
      <c r="C765" s="822" t="s">
        <v>1520</v>
      </c>
      <c r="D765" s="823" t="s">
        <v>2638</v>
      </c>
      <c r="E765" s="824" t="s">
        <v>1539</v>
      </c>
      <c r="F765" s="822" t="s">
        <v>1516</v>
      </c>
      <c r="G765" s="822" t="s">
        <v>1785</v>
      </c>
      <c r="H765" s="822" t="s">
        <v>329</v>
      </c>
      <c r="I765" s="822" t="s">
        <v>1797</v>
      </c>
      <c r="J765" s="822" t="s">
        <v>774</v>
      </c>
      <c r="K765" s="822" t="s">
        <v>1393</v>
      </c>
      <c r="L765" s="825">
        <v>22.5</v>
      </c>
      <c r="M765" s="825">
        <v>2542.5</v>
      </c>
      <c r="N765" s="822">
        <v>113</v>
      </c>
      <c r="O765" s="826">
        <v>26</v>
      </c>
      <c r="P765" s="825">
        <v>1237.5</v>
      </c>
      <c r="Q765" s="827">
        <v>0.48672566371681414</v>
      </c>
      <c r="R765" s="822">
        <v>55</v>
      </c>
      <c r="S765" s="827">
        <v>0.48672566371681414</v>
      </c>
      <c r="T765" s="826">
        <v>12</v>
      </c>
      <c r="U765" s="828">
        <v>0.46153846153846156</v>
      </c>
    </row>
    <row r="766" spans="1:21" ht="14.45" customHeight="1" x14ac:dyDescent="0.2">
      <c r="A766" s="821">
        <v>18</v>
      </c>
      <c r="B766" s="822" t="s">
        <v>1515</v>
      </c>
      <c r="C766" s="822" t="s">
        <v>1520</v>
      </c>
      <c r="D766" s="823" t="s">
        <v>2638</v>
      </c>
      <c r="E766" s="824" t="s">
        <v>1539</v>
      </c>
      <c r="F766" s="822" t="s">
        <v>1516</v>
      </c>
      <c r="G766" s="822" t="s">
        <v>1785</v>
      </c>
      <c r="H766" s="822" t="s">
        <v>329</v>
      </c>
      <c r="I766" s="822" t="s">
        <v>2397</v>
      </c>
      <c r="J766" s="822" t="s">
        <v>774</v>
      </c>
      <c r="K766" s="822" t="s">
        <v>2398</v>
      </c>
      <c r="L766" s="825">
        <v>106.54</v>
      </c>
      <c r="M766" s="825">
        <v>639.24</v>
      </c>
      <c r="N766" s="822">
        <v>6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18</v>
      </c>
      <c r="B767" s="822" t="s">
        <v>1515</v>
      </c>
      <c r="C767" s="822" t="s">
        <v>1520</v>
      </c>
      <c r="D767" s="823" t="s">
        <v>2638</v>
      </c>
      <c r="E767" s="824" t="s">
        <v>1539</v>
      </c>
      <c r="F767" s="822" t="s">
        <v>1516</v>
      </c>
      <c r="G767" s="822" t="s">
        <v>1785</v>
      </c>
      <c r="H767" s="822" t="s">
        <v>329</v>
      </c>
      <c r="I767" s="822" t="s">
        <v>1798</v>
      </c>
      <c r="J767" s="822" t="s">
        <v>774</v>
      </c>
      <c r="K767" s="822" t="s">
        <v>927</v>
      </c>
      <c r="L767" s="825">
        <v>106.54</v>
      </c>
      <c r="M767" s="825">
        <v>1171.94</v>
      </c>
      <c r="N767" s="822">
        <v>11</v>
      </c>
      <c r="O767" s="826">
        <v>6.5</v>
      </c>
      <c r="P767" s="825">
        <v>639.24</v>
      </c>
      <c r="Q767" s="827">
        <v>0.54545454545454541</v>
      </c>
      <c r="R767" s="822">
        <v>6</v>
      </c>
      <c r="S767" s="827">
        <v>0.54545454545454541</v>
      </c>
      <c r="T767" s="826">
        <v>2.5</v>
      </c>
      <c r="U767" s="828">
        <v>0.38461538461538464</v>
      </c>
    </row>
    <row r="768" spans="1:21" ht="14.45" customHeight="1" x14ac:dyDescent="0.2">
      <c r="A768" s="821">
        <v>18</v>
      </c>
      <c r="B768" s="822" t="s">
        <v>1515</v>
      </c>
      <c r="C768" s="822" t="s">
        <v>1520</v>
      </c>
      <c r="D768" s="823" t="s">
        <v>2638</v>
      </c>
      <c r="E768" s="824" t="s">
        <v>1539</v>
      </c>
      <c r="F768" s="822" t="s">
        <v>1516</v>
      </c>
      <c r="G768" s="822" t="s">
        <v>1785</v>
      </c>
      <c r="H768" s="822" t="s">
        <v>329</v>
      </c>
      <c r="I768" s="822" t="s">
        <v>2399</v>
      </c>
      <c r="J768" s="822" t="s">
        <v>1814</v>
      </c>
      <c r="K768" s="822" t="s">
        <v>2400</v>
      </c>
      <c r="L768" s="825">
        <v>521.88</v>
      </c>
      <c r="M768" s="825">
        <v>1043.76</v>
      </c>
      <c r="N768" s="822">
        <v>2</v>
      </c>
      <c r="O768" s="826">
        <v>0.5</v>
      </c>
      <c r="P768" s="825">
        <v>1043.76</v>
      </c>
      <c r="Q768" s="827">
        <v>1</v>
      </c>
      <c r="R768" s="822">
        <v>2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18</v>
      </c>
      <c r="B769" s="822" t="s">
        <v>1515</v>
      </c>
      <c r="C769" s="822" t="s">
        <v>1520</v>
      </c>
      <c r="D769" s="823" t="s">
        <v>2638</v>
      </c>
      <c r="E769" s="824" t="s">
        <v>1539</v>
      </c>
      <c r="F769" s="822" t="s">
        <v>1516</v>
      </c>
      <c r="G769" s="822" t="s">
        <v>1785</v>
      </c>
      <c r="H769" s="822" t="s">
        <v>329</v>
      </c>
      <c r="I769" s="822" t="s">
        <v>1799</v>
      </c>
      <c r="J769" s="822" t="s">
        <v>774</v>
      </c>
      <c r="K769" s="822" t="s">
        <v>1800</v>
      </c>
      <c r="L769" s="825">
        <v>853.14</v>
      </c>
      <c r="M769" s="825">
        <v>1706.28</v>
      </c>
      <c r="N769" s="822">
        <v>2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18</v>
      </c>
      <c r="B770" s="822" t="s">
        <v>1515</v>
      </c>
      <c r="C770" s="822" t="s">
        <v>1520</v>
      </c>
      <c r="D770" s="823" t="s">
        <v>2638</v>
      </c>
      <c r="E770" s="824" t="s">
        <v>1539</v>
      </c>
      <c r="F770" s="822" t="s">
        <v>1516</v>
      </c>
      <c r="G770" s="822" t="s">
        <v>1785</v>
      </c>
      <c r="H770" s="822" t="s">
        <v>329</v>
      </c>
      <c r="I770" s="822" t="s">
        <v>1803</v>
      </c>
      <c r="J770" s="822" t="s">
        <v>774</v>
      </c>
      <c r="K770" s="822" t="s">
        <v>1804</v>
      </c>
      <c r="L770" s="825">
        <v>851.48</v>
      </c>
      <c r="M770" s="825">
        <v>19584.04</v>
      </c>
      <c r="N770" s="822">
        <v>23</v>
      </c>
      <c r="O770" s="826">
        <v>5</v>
      </c>
      <c r="P770" s="825">
        <v>7663.32</v>
      </c>
      <c r="Q770" s="827">
        <v>0.39130434782608692</v>
      </c>
      <c r="R770" s="822">
        <v>9</v>
      </c>
      <c r="S770" s="827">
        <v>0.39130434782608697</v>
      </c>
      <c r="T770" s="826">
        <v>2</v>
      </c>
      <c r="U770" s="828">
        <v>0.4</v>
      </c>
    </row>
    <row r="771" spans="1:21" ht="14.45" customHeight="1" x14ac:dyDescent="0.2">
      <c r="A771" s="821">
        <v>18</v>
      </c>
      <c r="B771" s="822" t="s">
        <v>1515</v>
      </c>
      <c r="C771" s="822" t="s">
        <v>1520</v>
      </c>
      <c r="D771" s="823" t="s">
        <v>2638</v>
      </c>
      <c r="E771" s="824" t="s">
        <v>1539</v>
      </c>
      <c r="F771" s="822" t="s">
        <v>1516</v>
      </c>
      <c r="G771" s="822" t="s">
        <v>1785</v>
      </c>
      <c r="H771" s="822" t="s">
        <v>329</v>
      </c>
      <c r="I771" s="822" t="s">
        <v>1808</v>
      </c>
      <c r="J771" s="822" t="s">
        <v>774</v>
      </c>
      <c r="K771" s="822" t="s">
        <v>1802</v>
      </c>
      <c r="L771" s="825">
        <v>228.19</v>
      </c>
      <c r="M771" s="825">
        <v>3879.23</v>
      </c>
      <c r="N771" s="822">
        <v>17</v>
      </c>
      <c r="O771" s="826">
        <v>4</v>
      </c>
      <c r="P771" s="825">
        <v>1597.33</v>
      </c>
      <c r="Q771" s="827">
        <v>0.41176470588235292</v>
      </c>
      <c r="R771" s="822">
        <v>7</v>
      </c>
      <c r="S771" s="827">
        <v>0.41176470588235292</v>
      </c>
      <c r="T771" s="826">
        <v>2</v>
      </c>
      <c r="U771" s="828">
        <v>0.5</v>
      </c>
    </row>
    <row r="772" spans="1:21" ht="14.45" customHeight="1" x14ac:dyDescent="0.2">
      <c r="A772" s="821">
        <v>18</v>
      </c>
      <c r="B772" s="822" t="s">
        <v>1515</v>
      </c>
      <c r="C772" s="822" t="s">
        <v>1520</v>
      </c>
      <c r="D772" s="823" t="s">
        <v>2638</v>
      </c>
      <c r="E772" s="824" t="s">
        <v>1539</v>
      </c>
      <c r="F772" s="822" t="s">
        <v>1516</v>
      </c>
      <c r="G772" s="822" t="s">
        <v>1785</v>
      </c>
      <c r="H772" s="822" t="s">
        <v>329</v>
      </c>
      <c r="I772" s="822" t="s">
        <v>2118</v>
      </c>
      <c r="J772" s="822" t="s">
        <v>1811</v>
      </c>
      <c r="K772" s="822" t="s">
        <v>2119</v>
      </c>
      <c r="L772" s="825">
        <v>1240.97</v>
      </c>
      <c r="M772" s="825">
        <v>1240.97</v>
      </c>
      <c r="N772" s="822">
        <v>1</v>
      </c>
      <c r="O772" s="826">
        <v>1</v>
      </c>
      <c r="P772" s="825">
        <v>1240.97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18</v>
      </c>
      <c r="B773" s="822" t="s">
        <v>1515</v>
      </c>
      <c r="C773" s="822" t="s">
        <v>1520</v>
      </c>
      <c r="D773" s="823" t="s">
        <v>2638</v>
      </c>
      <c r="E773" s="824" t="s">
        <v>1539</v>
      </c>
      <c r="F773" s="822" t="s">
        <v>1516</v>
      </c>
      <c r="G773" s="822" t="s">
        <v>1817</v>
      </c>
      <c r="H773" s="822" t="s">
        <v>625</v>
      </c>
      <c r="I773" s="822" t="s">
        <v>1305</v>
      </c>
      <c r="J773" s="822" t="s">
        <v>1306</v>
      </c>
      <c r="K773" s="822" t="s">
        <v>1307</v>
      </c>
      <c r="L773" s="825">
        <v>366.31</v>
      </c>
      <c r="M773" s="825">
        <v>6593.58</v>
      </c>
      <c r="N773" s="822">
        <v>18</v>
      </c>
      <c r="O773" s="826">
        <v>8.5</v>
      </c>
      <c r="P773" s="825">
        <v>4762.03</v>
      </c>
      <c r="Q773" s="827">
        <v>0.72222222222222221</v>
      </c>
      <c r="R773" s="822">
        <v>13</v>
      </c>
      <c r="S773" s="827">
        <v>0.72222222222222221</v>
      </c>
      <c r="T773" s="826">
        <v>5.5</v>
      </c>
      <c r="U773" s="828">
        <v>0.6470588235294118</v>
      </c>
    </row>
    <row r="774" spans="1:21" ht="14.45" customHeight="1" x14ac:dyDescent="0.2">
      <c r="A774" s="821">
        <v>18</v>
      </c>
      <c r="B774" s="822" t="s">
        <v>1515</v>
      </c>
      <c r="C774" s="822" t="s">
        <v>1520</v>
      </c>
      <c r="D774" s="823" t="s">
        <v>2638</v>
      </c>
      <c r="E774" s="824" t="s">
        <v>1539</v>
      </c>
      <c r="F774" s="822" t="s">
        <v>1516</v>
      </c>
      <c r="G774" s="822" t="s">
        <v>1817</v>
      </c>
      <c r="H774" s="822" t="s">
        <v>625</v>
      </c>
      <c r="I774" s="822" t="s">
        <v>1818</v>
      </c>
      <c r="J774" s="822" t="s">
        <v>1306</v>
      </c>
      <c r="K774" s="822" t="s">
        <v>1819</v>
      </c>
      <c r="L774" s="825">
        <v>219.78</v>
      </c>
      <c r="M774" s="825">
        <v>439.56</v>
      </c>
      <c r="N774" s="822">
        <v>2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18</v>
      </c>
      <c r="B775" s="822" t="s">
        <v>1515</v>
      </c>
      <c r="C775" s="822" t="s">
        <v>1520</v>
      </c>
      <c r="D775" s="823" t="s">
        <v>2638</v>
      </c>
      <c r="E775" s="824" t="s">
        <v>1539</v>
      </c>
      <c r="F775" s="822" t="s">
        <v>1516</v>
      </c>
      <c r="G775" s="822" t="s">
        <v>1823</v>
      </c>
      <c r="H775" s="822" t="s">
        <v>625</v>
      </c>
      <c r="I775" s="822" t="s">
        <v>1824</v>
      </c>
      <c r="J775" s="822" t="s">
        <v>709</v>
      </c>
      <c r="K775" s="822" t="s">
        <v>1825</v>
      </c>
      <c r="L775" s="825">
        <v>516.71</v>
      </c>
      <c r="M775" s="825">
        <v>5683.81</v>
      </c>
      <c r="N775" s="822">
        <v>11</v>
      </c>
      <c r="O775" s="826">
        <v>3.5</v>
      </c>
      <c r="P775" s="825">
        <v>1033.42</v>
      </c>
      <c r="Q775" s="827">
        <v>0.18181818181818182</v>
      </c>
      <c r="R775" s="822">
        <v>2</v>
      </c>
      <c r="S775" s="827">
        <v>0.18181818181818182</v>
      </c>
      <c r="T775" s="826">
        <v>0.5</v>
      </c>
      <c r="U775" s="828">
        <v>0.14285714285714285</v>
      </c>
    </row>
    <row r="776" spans="1:21" ht="14.45" customHeight="1" x14ac:dyDescent="0.2">
      <c r="A776" s="821">
        <v>18</v>
      </c>
      <c r="B776" s="822" t="s">
        <v>1515</v>
      </c>
      <c r="C776" s="822" t="s">
        <v>1520</v>
      </c>
      <c r="D776" s="823" t="s">
        <v>2638</v>
      </c>
      <c r="E776" s="824" t="s">
        <v>1539</v>
      </c>
      <c r="F776" s="822" t="s">
        <v>1516</v>
      </c>
      <c r="G776" s="822" t="s">
        <v>1823</v>
      </c>
      <c r="H776" s="822" t="s">
        <v>625</v>
      </c>
      <c r="I776" s="822" t="s">
        <v>2401</v>
      </c>
      <c r="J776" s="822" t="s">
        <v>709</v>
      </c>
      <c r="K776" s="822" t="s">
        <v>2402</v>
      </c>
      <c r="L776" s="825">
        <v>55.37</v>
      </c>
      <c r="M776" s="825">
        <v>664.43999999999994</v>
      </c>
      <c r="N776" s="822">
        <v>12</v>
      </c>
      <c r="O776" s="826">
        <v>4</v>
      </c>
      <c r="P776" s="825">
        <v>55.37</v>
      </c>
      <c r="Q776" s="827">
        <v>8.3333333333333343E-2</v>
      </c>
      <c r="R776" s="822">
        <v>1</v>
      </c>
      <c r="S776" s="827">
        <v>8.3333333333333329E-2</v>
      </c>
      <c r="T776" s="826">
        <v>1</v>
      </c>
      <c r="U776" s="828">
        <v>0.25</v>
      </c>
    </row>
    <row r="777" spans="1:21" ht="14.45" customHeight="1" x14ac:dyDescent="0.2">
      <c r="A777" s="821">
        <v>18</v>
      </c>
      <c r="B777" s="822" t="s">
        <v>1515</v>
      </c>
      <c r="C777" s="822" t="s">
        <v>1520</v>
      </c>
      <c r="D777" s="823" t="s">
        <v>2638</v>
      </c>
      <c r="E777" s="824" t="s">
        <v>1539</v>
      </c>
      <c r="F777" s="822" t="s">
        <v>1516</v>
      </c>
      <c r="G777" s="822" t="s">
        <v>1823</v>
      </c>
      <c r="H777" s="822" t="s">
        <v>625</v>
      </c>
      <c r="I777" s="822" t="s">
        <v>1826</v>
      </c>
      <c r="J777" s="822" t="s">
        <v>709</v>
      </c>
      <c r="K777" s="822" t="s">
        <v>1827</v>
      </c>
      <c r="L777" s="825">
        <v>110.73</v>
      </c>
      <c r="M777" s="825">
        <v>442.92</v>
      </c>
      <c r="N777" s="822">
        <v>4</v>
      </c>
      <c r="O777" s="826">
        <v>1</v>
      </c>
      <c r="P777" s="825">
        <v>442.92</v>
      </c>
      <c r="Q777" s="827">
        <v>1</v>
      </c>
      <c r="R777" s="822">
        <v>4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18</v>
      </c>
      <c r="B778" s="822" t="s">
        <v>1515</v>
      </c>
      <c r="C778" s="822" t="s">
        <v>1520</v>
      </c>
      <c r="D778" s="823" t="s">
        <v>2638</v>
      </c>
      <c r="E778" s="824" t="s">
        <v>1539</v>
      </c>
      <c r="F778" s="822" t="s">
        <v>1516</v>
      </c>
      <c r="G778" s="822" t="s">
        <v>1833</v>
      </c>
      <c r="H778" s="822" t="s">
        <v>329</v>
      </c>
      <c r="I778" s="822" t="s">
        <v>1834</v>
      </c>
      <c r="J778" s="822" t="s">
        <v>809</v>
      </c>
      <c r="K778" s="822" t="s">
        <v>1626</v>
      </c>
      <c r="L778" s="825">
        <v>32.76</v>
      </c>
      <c r="M778" s="825">
        <v>655.19999999999993</v>
      </c>
      <c r="N778" s="822">
        <v>20</v>
      </c>
      <c r="O778" s="826">
        <v>5</v>
      </c>
      <c r="P778" s="825">
        <v>294.83999999999997</v>
      </c>
      <c r="Q778" s="827">
        <v>0.45</v>
      </c>
      <c r="R778" s="822">
        <v>9</v>
      </c>
      <c r="S778" s="827">
        <v>0.45</v>
      </c>
      <c r="T778" s="826">
        <v>3</v>
      </c>
      <c r="U778" s="828">
        <v>0.6</v>
      </c>
    </row>
    <row r="779" spans="1:21" ht="14.45" customHeight="1" x14ac:dyDescent="0.2">
      <c r="A779" s="821">
        <v>18</v>
      </c>
      <c r="B779" s="822" t="s">
        <v>1515</v>
      </c>
      <c r="C779" s="822" t="s">
        <v>1520</v>
      </c>
      <c r="D779" s="823" t="s">
        <v>2638</v>
      </c>
      <c r="E779" s="824" t="s">
        <v>1539</v>
      </c>
      <c r="F779" s="822" t="s">
        <v>1516</v>
      </c>
      <c r="G779" s="822" t="s">
        <v>1835</v>
      </c>
      <c r="H779" s="822" t="s">
        <v>329</v>
      </c>
      <c r="I779" s="822" t="s">
        <v>1836</v>
      </c>
      <c r="J779" s="822" t="s">
        <v>723</v>
      </c>
      <c r="K779" s="822" t="s">
        <v>724</v>
      </c>
      <c r="L779" s="825">
        <v>202.03</v>
      </c>
      <c r="M779" s="825">
        <v>1414.21</v>
      </c>
      <c r="N779" s="822">
        <v>7</v>
      </c>
      <c r="O779" s="826">
        <v>2</v>
      </c>
      <c r="P779" s="825">
        <v>404.06</v>
      </c>
      <c r="Q779" s="827">
        <v>0.2857142857142857</v>
      </c>
      <c r="R779" s="822">
        <v>2</v>
      </c>
      <c r="S779" s="827">
        <v>0.2857142857142857</v>
      </c>
      <c r="T779" s="826">
        <v>0.5</v>
      </c>
      <c r="U779" s="828">
        <v>0.25</v>
      </c>
    </row>
    <row r="780" spans="1:21" ht="14.45" customHeight="1" x14ac:dyDescent="0.2">
      <c r="A780" s="821">
        <v>18</v>
      </c>
      <c r="B780" s="822" t="s">
        <v>1515</v>
      </c>
      <c r="C780" s="822" t="s">
        <v>1520</v>
      </c>
      <c r="D780" s="823" t="s">
        <v>2638</v>
      </c>
      <c r="E780" s="824" t="s">
        <v>1539</v>
      </c>
      <c r="F780" s="822" t="s">
        <v>1516</v>
      </c>
      <c r="G780" s="822" t="s">
        <v>1835</v>
      </c>
      <c r="H780" s="822" t="s">
        <v>329</v>
      </c>
      <c r="I780" s="822" t="s">
        <v>1837</v>
      </c>
      <c r="J780" s="822" t="s">
        <v>723</v>
      </c>
      <c r="K780" s="822" t="s">
        <v>724</v>
      </c>
      <c r="L780" s="825">
        <v>202.03</v>
      </c>
      <c r="M780" s="825">
        <v>808.12</v>
      </c>
      <c r="N780" s="822">
        <v>4</v>
      </c>
      <c r="O780" s="826">
        <v>2</v>
      </c>
      <c r="P780" s="825">
        <v>808.12</v>
      </c>
      <c r="Q780" s="827">
        <v>1</v>
      </c>
      <c r="R780" s="822">
        <v>4</v>
      </c>
      <c r="S780" s="827">
        <v>1</v>
      </c>
      <c r="T780" s="826">
        <v>2</v>
      </c>
      <c r="U780" s="828">
        <v>1</v>
      </c>
    </row>
    <row r="781" spans="1:21" ht="14.45" customHeight="1" x14ac:dyDescent="0.2">
      <c r="A781" s="821">
        <v>18</v>
      </c>
      <c r="B781" s="822" t="s">
        <v>1515</v>
      </c>
      <c r="C781" s="822" t="s">
        <v>1520</v>
      </c>
      <c r="D781" s="823" t="s">
        <v>2638</v>
      </c>
      <c r="E781" s="824" t="s">
        <v>1539</v>
      </c>
      <c r="F781" s="822" t="s">
        <v>1516</v>
      </c>
      <c r="G781" s="822" t="s">
        <v>2403</v>
      </c>
      <c r="H781" s="822" t="s">
        <v>329</v>
      </c>
      <c r="I781" s="822" t="s">
        <v>2404</v>
      </c>
      <c r="J781" s="822" t="s">
        <v>2405</v>
      </c>
      <c r="K781" s="822" t="s">
        <v>2406</v>
      </c>
      <c r="L781" s="825">
        <v>0</v>
      </c>
      <c r="M781" s="825">
        <v>0</v>
      </c>
      <c r="N781" s="822">
        <v>4</v>
      </c>
      <c r="O781" s="826">
        <v>0.5</v>
      </c>
      <c r="P781" s="825"/>
      <c r="Q781" s="827"/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18</v>
      </c>
      <c r="B782" s="822" t="s">
        <v>1515</v>
      </c>
      <c r="C782" s="822" t="s">
        <v>1520</v>
      </c>
      <c r="D782" s="823" t="s">
        <v>2638</v>
      </c>
      <c r="E782" s="824" t="s">
        <v>1539</v>
      </c>
      <c r="F782" s="822" t="s">
        <v>1516</v>
      </c>
      <c r="G782" s="822" t="s">
        <v>1838</v>
      </c>
      <c r="H782" s="822" t="s">
        <v>329</v>
      </c>
      <c r="I782" s="822" t="s">
        <v>1839</v>
      </c>
      <c r="J782" s="822" t="s">
        <v>1840</v>
      </c>
      <c r="K782" s="822" t="s">
        <v>1626</v>
      </c>
      <c r="L782" s="825">
        <v>137.88</v>
      </c>
      <c r="M782" s="825">
        <v>6204.6</v>
      </c>
      <c r="N782" s="822">
        <v>45</v>
      </c>
      <c r="O782" s="826">
        <v>13.5</v>
      </c>
      <c r="P782" s="825">
        <v>3033.3600000000006</v>
      </c>
      <c r="Q782" s="827">
        <v>0.48888888888888893</v>
      </c>
      <c r="R782" s="822">
        <v>22</v>
      </c>
      <c r="S782" s="827">
        <v>0.48888888888888887</v>
      </c>
      <c r="T782" s="826">
        <v>4</v>
      </c>
      <c r="U782" s="828">
        <v>0.29629629629629628</v>
      </c>
    </row>
    <row r="783" spans="1:21" ht="14.45" customHeight="1" x14ac:dyDescent="0.2">
      <c r="A783" s="821">
        <v>18</v>
      </c>
      <c r="B783" s="822" t="s">
        <v>1515</v>
      </c>
      <c r="C783" s="822" t="s">
        <v>1520</v>
      </c>
      <c r="D783" s="823" t="s">
        <v>2638</v>
      </c>
      <c r="E783" s="824" t="s">
        <v>1539</v>
      </c>
      <c r="F783" s="822" t="s">
        <v>1516</v>
      </c>
      <c r="G783" s="822" t="s">
        <v>1841</v>
      </c>
      <c r="H783" s="822" t="s">
        <v>329</v>
      </c>
      <c r="I783" s="822" t="s">
        <v>1842</v>
      </c>
      <c r="J783" s="822" t="s">
        <v>1843</v>
      </c>
      <c r="K783" s="822" t="s">
        <v>1710</v>
      </c>
      <c r="L783" s="825">
        <v>686.34</v>
      </c>
      <c r="M783" s="825">
        <v>4118.04</v>
      </c>
      <c r="N783" s="822">
        <v>6</v>
      </c>
      <c r="O783" s="826">
        <v>1.5</v>
      </c>
      <c r="P783" s="825">
        <v>1372.68</v>
      </c>
      <c r="Q783" s="827">
        <v>0.33333333333333337</v>
      </c>
      <c r="R783" s="822">
        <v>2</v>
      </c>
      <c r="S783" s="827">
        <v>0.33333333333333331</v>
      </c>
      <c r="T783" s="826">
        <v>0.5</v>
      </c>
      <c r="U783" s="828">
        <v>0.33333333333333331</v>
      </c>
    </row>
    <row r="784" spans="1:21" ht="14.45" customHeight="1" x14ac:dyDescent="0.2">
      <c r="A784" s="821">
        <v>18</v>
      </c>
      <c r="B784" s="822" t="s">
        <v>1515</v>
      </c>
      <c r="C784" s="822" t="s">
        <v>1520</v>
      </c>
      <c r="D784" s="823" t="s">
        <v>2638</v>
      </c>
      <c r="E784" s="824" t="s">
        <v>1539</v>
      </c>
      <c r="F784" s="822" t="s">
        <v>1516</v>
      </c>
      <c r="G784" s="822" t="s">
        <v>1841</v>
      </c>
      <c r="H784" s="822" t="s">
        <v>329</v>
      </c>
      <c r="I784" s="822" t="s">
        <v>2157</v>
      </c>
      <c r="J784" s="822" t="s">
        <v>1843</v>
      </c>
      <c r="K784" s="822" t="s">
        <v>1354</v>
      </c>
      <c r="L784" s="825">
        <v>686.34</v>
      </c>
      <c r="M784" s="825">
        <v>4118.04</v>
      </c>
      <c r="N784" s="822">
        <v>6</v>
      </c>
      <c r="O784" s="826">
        <v>1.5</v>
      </c>
      <c r="P784" s="825">
        <v>2059.02</v>
      </c>
      <c r="Q784" s="827">
        <v>0.5</v>
      </c>
      <c r="R784" s="822">
        <v>3</v>
      </c>
      <c r="S784" s="827">
        <v>0.5</v>
      </c>
      <c r="T784" s="826">
        <v>0.5</v>
      </c>
      <c r="U784" s="828">
        <v>0.33333333333333331</v>
      </c>
    </row>
    <row r="785" spans="1:21" ht="14.45" customHeight="1" x14ac:dyDescent="0.2">
      <c r="A785" s="821">
        <v>18</v>
      </c>
      <c r="B785" s="822" t="s">
        <v>1515</v>
      </c>
      <c r="C785" s="822" t="s">
        <v>1520</v>
      </c>
      <c r="D785" s="823" t="s">
        <v>2638</v>
      </c>
      <c r="E785" s="824" t="s">
        <v>1539</v>
      </c>
      <c r="F785" s="822" t="s">
        <v>1516</v>
      </c>
      <c r="G785" s="822" t="s">
        <v>1841</v>
      </c>
      <c r="H785" s="822" t="s">
        <v>329</v>
      </c>
      <c r="I785" s="822" t="s">
        <v>1844</v>
      </c>
      <c r="J785" s="822" t="s">
        <v>1843</v>
      </c>
      <c r="K785" s="822" t="s">
        <v>1845</v>
      </c>
      <c r="L785" s="825">
        <v>4298.01</v>
      </c>
      <c r="M785" s="825">
        <v>12894.03</v>
      </c>
      <c r="N785" s="822">
        <v>3</v>
      </c>
      <c r="O785" s="826">
        <v>2.5</v>
      </c>
      <c r="P785" s="825">
        <v>8596.02</v>
      </c>
      <c r="Q785" s="827">
        <v>0.66666666666666663</v>
      </c>
      <c r="R785" s="822">
        <v>2</v>
      </c>
      <c r="S785" s="827">
        <v>0.66666666666666663</v>
      </c>
      <c r="T785" s="826">
        <v>2</v>
      </c>
      <c r="U785" s="828">
        <v>0.8</v>
      </c>
    </row>
    <row r="786" spans="1:21" ht="14.45" customHeight="1" x14ac:dyDescent="0.2">
      <c r="A786" s="821">
        <v>18</v>
      </c>
      <c r="B786" s="822" t="s">
        <v>1515</v>
      </c>
      <c r="C786" s="822" t="s">
        <v>1520</v>
      </c>
      <c r="D786" s="823" t="s">
        <v>2638</v>
      </c>
      <c r="E786" s="824" t="s">
        <v>1539</v>
      </c>
      <c r="F786" s="822" t="s">
        <v>1516</v>
      </c>
      <c r="G786" s="822" t="s">
        <v>1841</v>
      </c>
      <c r="H786" s="822" t="s">
        <v>329</v>
      </c>
      <c r="I786" s="822" t="s">
        <v>2407</v>
      </c>
      <c r="J786" s="822" t="s">
        <v>2408</v>
      </c>
      <c r="K786" s="822" t="s">
        <v>1354</v>
      </c>
      <c r="L786" s="825">
        <v>686.34</v>
      </c>
      <c r="M786" s="825">
        <v>2745.36</v>
      </c>
      <c r="N786" s="822">
        <v>4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18</v>
      </c>
      <c r="B787" s="822" t="s">
        <v>1515</v>
      </c>
      <c r="C787" s="822" t="s">
        <v>1520</v>
      </c>
      <c r="D787" s="823" t="s">
        <v>2638</v>
      </c>
      <c r="E787" s="824" t="s">
        <v>1539</v>
      </c>
      <c r="F787" s="822" t="s">
        <v>1516</v>
      </c>
      <c r="G787" s="822" t="s">
        <v>2088</v>
      </c>
      <c r="H787" s="822" t="s">
        <v>329</v>
      </c>
      <c r="I787" s="822" t="s">
        <v>2091</v>
      </c>
      <c r="J787" s="822" t="s">
        <v>2092</v>
      </c>
      <c r="K787" s="822" t="s">
        <v>2093</v>
      </c>
      <c r="L787" s="825">
        <v>391.25</v>
      </c>
      <c r="M787" s="825">
        <v>1173.75</v>
      </c>
      <c r="N787" s="822">
        <v>3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18</v>
      </c>
      <c r="B788" s="822" t="s">
        <v>1515</v>
      </c>
      <c r="C788" s="822" t="s">
        <v>1520</v>
      </c>
      <c r="D788" s="823" t="s">
        <v>2638</v>
      </c>
      <c r="E788" s="824" t="s">
        <v>1539</v>
      </c>
      <c r="F788" s="822" t="s">
        <v>1516</v>
      </c>
      <c r="G788" s="822" t="s">
        <v>2223</v>
      </c>
      <c r="H788" s="822" t="s">
        <v>329</v>
      </c>
      <c r="I788" s="822" t="s">
        <v>2226</v>
      </c>
      <c r="J788" s="822" t="s">
        <v>1068</v>
      </c>
      <c r="K788" s="822" t="s">
        <v>2227</v>
      </c>
      <c r="L788" s="825">
        <v>40.43</v>
      </c>
      <c r="M788" s="825">
        <v>121.28999999999999</v>
      </c>
      <c r="N788" s="822">
        <v>3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18</v>
      </c>
      <c r="B789" s="822" t="s">
        <v>1515</v>
      </c>
      <c r="C789" s="822" t="s">
        <v>1520</v>
      </c>
      <c r="D789" s="823" t="s">
        <v>2638</v>
      </c>
      <c r="E789" s="824" t="s">
        <v>1539</v>
      </c>
      <c r="F789" s="822" t="s">
        <v>1516</v>
      </c>
      <c r="G789" s="822" t="s">
        <v>1554</v>
      </c>
      <c r="H789" s="822" t="s">
        <v>329</v>
      </c>
      <c r="I789" s="822" t="s">
        <v>1850</v>
      </c>
      <c r="J789" s="822" t="s">
        <v>742</v>
      </c>
      <c r="K789" s="822" t="s">
        <v>743</v>
      </c>
      <c r="L789" s="825">
        <v>80.53</v>
      </c>
      <c r="M789" s="825">
        <v>5153.92</v>
      </c>
      <c r="N789" s="822">
        <v>64</v>
      </c>
      <c r="O789" s="826">
        <v>19.5</v>
      </c>
      <c r="P789" s="825">
        <v>2415.8999999999996</v>
      </c>
      <c r="Q789" s="827">
        <v>0.46874999999999994</v>
      </c>
      <c r="R789" s="822">
        <v>30</v>
      </c>
      <c r="S789" s="827">
        <v>0.46875</v>
      </c>
      <c r="T789" s="826">
        <v>7.5</v>
      </c>
      <c r="U789" s="828">
        <v>0.38461538461538464</v>
      </c>
    </row>
    <row r="790" spans="1:21" ht="14.45" customHeight="1" x14ac:dyDescent="0.2">
      <c r="A790" s="821">
        <v>18</v>
      </c>
      <c r="B790" s="822" t="s">
        <v>1515</v>
      </c>
      <c r="C790" s="822" t="s">
        <v>1520</v>
      </c>
      <c r="D790" s="823" t="s">
        <v>2638</v>
      </c>
      <c r="E790" s="824" t="s">
        <v>1539</v>
      </c>
      <c r="F790" s="822" t="s">
        <v>1516</v>
      </c>
      <c r="G790" s="822" t="s">
        <v>1554</v>
      </c>
      <c r="H790" s="822" t="s">
        <v>329</v>
      </c>
      <c r="I790" s="822" t="s">
        <v>1853</v>
      </c>
      <c r="J790" s="822" t="s">
        <v>1854</v>
      </c>
      <c r="K790" s="822" t="s">
        <v>1409</v>
      </c>
      <c r="L790" s="825">
        <v>161.06</v>
      </c>
      <c r="M790" s="825">
        <v>483.18</v>
      </c>
      <c r="N790" s="822">
        <v>3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18</v>
      </c>
      <c r="B791" s="822" t="s">
        <v>1515</v>
      </c>
      <c r="C791" s="822" t="s">
        <v>1520</v>
      </c>
      <c r="D791" s="823" t="s">
        <v>2638</v>
      </c>
      <c r="E791" s="824" t="s">
        <v>1539</v>
      </c>
      <c r="F791" s="822" t="s">
        <v>1516</v>
      </c>
      <c r="G791" s="822" t="s">
        <v>1554</v>
      </c>
      <c r="H791" s="822" t="s">
        <v>329</v>
      </c>
      <c r="I791" s="822" t="s">
        <v>1555</v>
      </c>
      <c r="J791" s="822" t="s">
        <v>742</v>
      </c>
      <c r="K791" s="822" t="s">
        <v>1086</v>
      </c>
      <c r="L791" s="825">
        <v>161.06</v>
      </c>
      <c r="M791" s="825">
        <v>3221.2</v>
      </c>
      <c r="N791" s="822">
        <v>20</v>
      </c>
      <c r="O791" s="826">
        <v>4.5</v>
      </c>
      <c r="P791" s="825">
        <v>483.18</v>
      </c>
      <c r="Q791" s="827">
        <v>0.15000000000000002</v>
      </c>
      <c r="R791" s="822">
        <v>3</v>
      </c>
      <c r="S791" s="827">
        <v>0.15</v>
      </c>
      <c r="T791" s="826">
        <v>0.5</v>
      </c>
      <c r="U791" s="828">
        <v>0.1111111111111111</v>
      </c>
    </row>
    <row r="792" spans="1:21" ht="14.45" customHeight="1" x14ac:dyDescent="0.2">
      <c r="A792" s="821">
        <v>18</v>
      </c>
      <c r="B792" s="822" t="s">
        <v>1515</v>
      </c>
      <c r="C792" s="822" t="s">
        <v>1520</v>
      </c>
      <c r="D792" s="823" t="s">
        <v>2638</v>
      </c>
      <c r="E792" s="824" t="s">
        <v>1539</v>
      </c>
      <c r="F792" s="822" t="s">
        <v>1516</v>
      </c>
      <c r="G792" s="822" t="s">
        <v>1554</v>
      </c>
      <c r="H792" s="822" t="s">
        <v>625</v>
      </c>
      <c r="I792" s="822" t="s">
        <v>1556</v>
      </c>
      <c r="J792" s="822" t="s">
        <v>911</v>
      </c>
      <c r="K792" s="822" t="s">
        <v>1409</v>
      </c>
      <c r="L792" s="825">
        <v>161.06</v>
      </c>
      <c r="M792" s="825">
        <v>1771.66</v>
      </c>
      <c r="N792" s="822">
        <v>11</v>
      </c>
      <c r="O792" s="826">
        <v>3</v>
      </c>
      <c r="P792" s="825">
        <v>483.18</v>
      </c>
      <c r="Q792" s="827">
        <v>0.27272727272727271</v>
      </c>
      <c r="R792" s="822">
        <v>3</v>
      </c>
      <c r="S792" s="827">
        <v>0.27272727272727271</v>
      </c>
      <c r="T792" s="826">
        <v>1</v>
      </c>
      <c r="U792" s="828">
        <v>0.33333333333333331</v>
      </c>
    </row>
    <row r="793" spans="1:21" ht="14.45" customHeight="1" x14ac:dyDescent="0.2">
      <c r="A793" s="821">
        <v>18</v>
      </c>
      <c r="B793" s="822" t="s">
        <v>1515</v>
      </c>
      <c r="C793" s="822" t="s">
        <v>1520</v>
      </c>
      <c r="D793" s="823" t="s">
        <v>2638</v>
      </c>
      <c r="E793" s="824" t="s">
        <v>1539</v>
      </c>
      <c r="F793" s="822" t="s">
        <v>1516</v>
      </c>
      <c r="G793" s="822" t="s">
        <v>1554</v>
      </c>
      <c r="H793" s="822" t="s">
        <v>329</v>
      </c>
      <c r="I793" s="822" t="s">
        <v>1857</v>
      </c>
      <c r="J793" s="822" t="s">
        <v>742</v>
      </c>
      <c r="K793" s="822" t="s">
        <v>744</v>
      </c>
      <c r="L793" s="825">
        <v>241.59</v>
      </c>
      <c r="M793" s="825">
        <v>724.77</v>
      </c>
      <c r="N793" s="822">
        <v>3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18</v>
      </c>
      <c r="B794" s="822" t="s">
        <v>1515</v>
      </c>
      <c r="C794" s="822" t="s">
        <v>1520</v>
      </c>
      <c r="D794" s="823" t="s">
        <v>2638</v>
      </c>
      <c r="E794" s="824" t="s">
        <v>1539</v>
      </c>
      <c r="F794" s="822" t="s">
        <v>1516</v>
      </c>
      <c r="G794" s="822" t="s">
        <v>2409</v>
      </c>
      <c r="H794" s="822" t="s">
        <v>329</v>
      </c>
      <c r="I794" s="822" t="s">
        <v>2410</v>
      </c>
      <c r="J794" s="822" t="s">
        <v>2411</v>
      </c>
      <c r="K794" s="822" t="s">
        <v>2412</v>
      </c>
      <c r="L794" s="825">
        <v>77.599999999999994</v>
      </c>
      <c r="M794" s="825">
        <v>77.599999999999994</v>
      </c>
      <c r="N794" s="822">
        <v>1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18</v>
      </c>
      <c r="B795" s="822" t="s">
        <v>1515</v>
      </c>
      <c r="C795" s="822" t="s">
        <v>1520</v>
      </c>
      <c r="D795" s="823" t="s">
        <v>2638</v>
      </c>
      <c r="E795" s="824" t="s">
        <v>1539</v>
      </c>
      <c r="F795" s="822" t="s">
        <v>1516</v>
      </c>
      <c r="G795" s="822" t="s">
        <v>1858</v>
      </c>
      <c r="H795" s="822" t="s">
        <v>329</v>
      </c>
      <c r="I795" s="822" t="s">
        <v>1859</v>
      </c>
      <c r="J795" s="822" t="s">
        <v>618</v>
      </c>
      <c r="K795" s="822" t="s">
        <v>1860</v>
      </c>
      <c r="L795" s="825">
        <v>35.25</v>
      </c>
      <c r="M795" s="825">
        <v>105.75</v>
      </c>
      <c r="N795" s="822">
        <v>3</v>
      </c>
      <c r="O795" s="826">
        <v>0.5</v>
      </c>
      <c r="P795" s="825">
        <v>105.75</v>
      </c>
      <c r="Q795" s="827">
        <v>1</v>
      </c>
      <c r="R795" s="822">
        <v>3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18</v>
      </c>
      <c r="B796" s="822" t="s">
        <v>1515</v>
      </c>
      <c r="C796" s="822" t="s">
        <v>1520</v>
      </c>
      <c r="D796" s="823" t="s">
        <v>2638</v>
      </c>
      <c r="E796" s="824" t="s">
        <v>1539</v>
      </c>
      <c r="F796" s="822" t="s">
        <v>1516</v>
      </c>
      <c r="G796" s="822" t="s">
        <v>1858</v>
      </c>
      <c r="H796" s="822" t="s">
        <v>329</v>
      </c>
      <c r="I796" s="822" t="s">
        <v>2413</v>
      </c>
      <c r="J796" s="822" t="s">
        <v>2414</v>
      </c>
      <c r="K796" s="822" t="s">
        <v>2415</v>
      </c>
      <c r="L796" s="825">
        <v>35.25</v>
      </c>
      <c r="M796" s="825">
        <v>105.75</v>
      </c>
      <c r="N796" s="822">
        <v>3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18</v>
      </c>
      <c r="B797" s="822" t="s">
        <v>1515</v>
      </c>
      <c r="C797" s="822" t="s">
        <v>1520</v>
      </c>
      <c r="D797" s="823" t="s">
        <v>2638</v>
      </c>
      <c r="E797" s="824" t="s">
        <v>1539</v>
      </c>
      <c r="F797" s="822" t="s">
        <v>1516</v>
      </c>
      <c r="G797" s="822" t="s">
        <v>1557</v>
      </c>
      <c r="H797" s="822" t="s">
        <v>329</v>
      </c>
      <c r="I797" s="822" t="s">
        <v>1864</v>
      </c>
      <c r="J797" s="822" t="s">
        <v>1865</v>
      </c>
      <c r="K797" s="822" t="s">
        <v>1316</v>
      </c>
      <c r="L797" s="825">
        <v>84.47</v>
      </c>
      <c r="M797" s="825">
        <v>253.41</v>
      </c>
      <c r="N797" s="822">
        <v>3</v>
      </c>
      <c r="O797" s="826">
        <v>0.5</v>
      </c>
      <c r="P797" s="825">
        <v>253.41</v>
      </c>
      <c r="Q797" s="827">
        <v>1</v>
      </c>
      <c r="R797" s="822">
        <v>3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18</v>
      </c>
      <c r="B798" s="822" t="s">
        <v>1515</v>
      </c>
      <c r="C798" s="822" t="s">
        <v>1520</v>
      </c>
      <c r="D798" s="823" t="s">
        <v>2638</v>
      </c>
      <c r="E798" s="824" t="s">
        <v>1539</v>
      </c>
      <c r="F798" s="822" t="s">
        <v>1516</v>
      </c>
      <c r="G798" s="822" t="s">
        <v>1557</v>
      </c>
      <c r="H798" s="822" t="s">
        <v>329</v>
      </c>
      <c r="I798" s="822" t="s">
        <v>2240</v>
      </c>
      <c r="J798" s="822" t="s">
        <v>1865</v>
      </c>
      <c r="K798" s="822" t="s">
        <v>1318</v>
      </c>
      <c r="L798" s="825">
        <v>152.97999999999999</v>
      </c>
      <c r="M798" s="825">
        <v>305.95999999999998</v>
      </c>
      <c r="N798" s="822">
        <v>2</v>
      </c>
      <c r="O798" s="826">
        <v>0.5</v>
      </c>
      <c r="P798" s="825">
        <v>305.95999999999998</v>
      </c>
      <c r="Q798" s="827">
        <v>1</v>
      </c>
      <c r="R798" s="822">
        <v>2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18</v>
      </c>
      <c r="B799" s="822" t="s">
        <v>1515</v>
      </c>
      <c r="C799" s="822" t="s">
        <v>1520</v>
      </c>
      <c r="D799" s="823" t="s">
        <v>2638</v>
      </c>
      <c r="E799" s="824" t="s">
        <v>1539</v>
      </c>
      <c r="F799" s="822" t="s">
        <v>1516</v>
      </c>
      <c r="G799" s="822" t="s">
        <v>1557</v>
      </c>
      <c r="H799" s="822" t="s">
        <v>625</v>
      </c>
      <c r="I799" s="822" t="s">
        <v>1317</v>
      </c>
      <c r="J799" s="822" t="s">
        <v>754</v>
      </c>
      <c r="K799" s="822" t="s">
        <v>1318</v>
      </c>
      <c r="L799" s="825">
        <v>152.97999999999999</v>
      </c>
      <c r="M799" s="825">
        <v>5813.24</v>
      </c>
      <c r="N799" s="822">
        <v>38</v>
      </c>
      <c r="O799" s="826">
        <v>8</v>
      </c>
      <c r="P799" s="825">
        <v>2141.7199999999998</v>
      </c>
      <c r="Q799" s="827">
        <v>0.36842105263157893</v>
      </c>
      <c r="R799" s="822">
        <v>14</v>
      </c>
      <c r="S799" s="827">
        <v>0.36842105263157893</v>
      </c>
      <c r="T799" s="826">
        <v>4</v>
      </c>
      <c r="U799" s="828">
        <v>0.5</v>
      </c>
    </row>
    <row r="800" spans="1:21" ht="14.45" customHeight="1" x14ac:dyDescent="0.2">
      <c r="A800" s="821">
        <v>18</v>
      </c>
      <c r="B800" s="822" t="s">
        <v>1515</v>
      </c>
      <c r="C800" s="822" t="s">
        <v>1520</v>
      </c>
      <c r="D800" s="823" t="s">
        <v>2638</v>
      </c>
      <c r="E800" s="824" t="s">
        <v>1539</v>
      </c>
      <c r="F800" s="822" t="s">
        <v>1516</v>
      </c>
      <c r="G800" s="822" t="s">
        <v>1557</v>
      </c>
      <c r="H800" s="822" t="s">
        <v>625</v>
      </c>
      <c r="I800" s="822" t="s">
        <v>1315</v>
      </c>
      <c r="J800" s="822" t="s">
        <v>754</v>
      </c>
      <c r="K800" s="822" t="s">
        <v>1316</v>
      </c>
      <c r="L800" s="825">
        <v>84.47</v>
      </c>
      <c r="M800" s="825">
        <v>3378.8</v>
      </c>
      <c r="N800" s="822">
        <v>40</v>
      </c>
      <c r="O800" s="826">
        <v>10.5</v>
      </c>
      <c r="P800" s="825">
        <v>2534.1</v>
      </c>
      <c r="Q800" s="827">
        <v>0.74999999999999989</v>
      </c>
      <c r="R800" s="822">
        <v>30</v>
      </c>
      <c r="S800" s="827">
        <v>0.75</v>
      </c>
      <c r="T800" s="826">
        <v>7.5</v>
      </c>
      <c r="U800" s="828">
        <v>0.7142857142857143</v>
      </c>
    </row>
    <row r="801" spans="1:21" ht="14.45" customHeight="1" x14ac:dyDescent="0.2">
      <c r="A801" s="821">
        <v>18</v>
      </c>
      <c r="B801" s="822" t="s">
        <v>1515</v>
      </c>
      <c r="C801" s="822" t="s">
        <v>1520</v>
      </c>
      <c r="D801" s="823" t="s">
        <v>2638</v>
      </c>
      <c r="E801" s="824" t="s">
        <v>1539</v>
      </c>
      <c r="F801" s="822" t="s">
        <v>1516</v>
      </c>
      <c r="G801" s="822" t="s">
        <v>1557</v>
      </c>
      <c r="H801" s="822" t="s">
        <v>625</v>
      </c>
      <c r="I801" s="822" t="s">
        <v>1558</v>
      </c>
      <c r="J801" s="822" t="s">
        <v>754</v>
      </c>
      <c r="K801" s="822" t="s">
        <v>1559</v>
      </c>
      <c r="L801" s="825">
        <v>84.47</v>
      </c>
      <c r="M801" s="825">
        <v>253.41</v>
      </c>
      <c r="N801" s="822">
        <v>3</v>
      </c>
      <c r="O801" s="826">
        <v>0.5</v>
      </c>
      <c r="P801" s="825">
        <v>253.41</v>
      </c>
      <c r="Q801" s="827">
        <v>1</v>
      </c>
      <c r="R801" s="822">
        <v>3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18</v>
      </c>
      <c r="B802" s="822" t="s">
        <v>1515</v>
      </c>
      <c r="C802" s="822" t="s">
        <v>1520</v>
      </c>
      <c r="D802" s="823" t="s">
        <v>2638</v>
      </c>
      <c r="E802" s="824" t="s">
        <v>1539</v>
      </c>
      <c r="F802" s="822" t="s">
        <v>1516</v>
      </c>
      <c r="G802" s="822" t="s">
        <v>1557</v>
      </c>
      <c r="H802" s="822" t="s">
        <v>625</v>
      </c>
      <c r="I802" s="822" t="s">
        <v>1873</v>
      </c>
      <c r="J802" s="822" t="s">
        <v>754</v>
      </c>
      <c r="K802" s="822" t="s">
        <v>1313</v>
      </c>
      <c r="L802" s="825">
        <v>152.97999999999999</v>
      </c>
      <c r="M802" s="825">
        <v>1070.8599999999999</v>
      </c>
      <c r="N802" s="822">
        <v>7</v>
      </c>
      <c r="O802" s="826">
        <v>1</v>
      </c>
      <c r="P802" s="825">
        <v>1070.8599999999999</v>
      </c>
      <c r="Q802" s="827">
        <v>1</v>
      </c>
      <c r="R802" s="822">
        <v>7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18</v>
      </c>
      <c r="B803" s="822" t="s">
        <v>1515</v>
      </c>
      <c r="C803" s="822" t="s">
        <v>1520</v>
      </c>
      <c r="D803" s="823" t="s">
        <v>2638</v>
      </c>
      <c r="E803" s="824" t="s">
        <v>1539</v>
      </c>
      <c r="F803" s="822" t="s">
        <v>1516</v>
      </c>
      <c r="G803" s="822" t="s">
        <v>1557</v>
      </c>
      <c r="H803" s="822" t="s">
        <v>329</v>
      </c>
      <c r="I803" s="822" t="s">
        <v>2416</v>
      </c>
      <c r="J803" s="822" t="s">
        <v>2245</v>
      </c>
      <c r="K803" s="822" t="s">
        <v>1316</v>
      </c>
      <c r="L803" s="825">
        <v>84.47</v>
      </c>
      <c r="M803" s="825">
        <v>253.41</v>
      </c>
      <c r="N803" s="822">
        <v>3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18</v>
      </c>
      <c r="B804" s="822" t="s">
        <v>1515</v>
      </c>
      <c r="C804" s="822" t="s">
        <v>1520</v>
      </c>
      <c r="D804" s="823" t="s">
        <v>2638</v>
      </c>
      <c r="E804" s="824" t="s">
        <v>1539</v>
      </c>
      <c r="F804" s="822" t="s">
        <v>1516</v>
      </c>
      <c r="G804" s="822" t="s">
        <v>1557</v>
      </c>
      <c r="H804" s="822" t="s">
        <v>329</v>
      </c>
      <c r="I804" s="822" t="s">
        <v>2417</v>
      </c>
      <c r="J804" s="822" t="s">
        <v>1869</v>
      </c>
      <c r="K804" s="822" t="s">
        <v>1316</v>
      </c>
      <c r="L804" s="825">
        <v>700.42</v>
      </c>
      <c r="M804" s="825">
        <v>2101.2599999999998</v>
      </c>
      <c r="N804" s="822">
        <v>3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18</v>
      </c>
      <c r="B805" s="822" t="s">
        <v>1515</v>
      </c>
      <c r="C805" s="822" t="s">
        <v>1520</v>
      </c>
      <c r="D805" s="823" t="s">
        <v>2638</v>
      </c>
      <c r="E805" s="824" t="s">
        <v>1539</v>
      </c>
      <c r="F805" s="822" t="s">
        <v>1516</v>
      </c>
      <c r="G805" s="822" t="s">
        <v>2418</v>
      </c>
      <c r="H805" s="822" t="s">
        <v>329</v>
      </c>
      <c r="I805" s="822" t="s">
        <v>2419</v>
      </c>
      <c r="J805" s="822" t="s">
        <v>2420</v>
      </c>
      <c r="K805" s="822" t="s">
        <v>2421</v>
      </c>
      <c r="L805" s="825">
        <v>27.37</v>
      </c>
      <c r="M805" s="825">
        <v>54.74</v>
      </c>
      <c r="N805" s="822">
        <v>2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18</v>
      </c>
      <c r="B806" s="822" t="s">
        <v>1515</v>
      </c>
      <c r="C806" s="822" t="s">
        <v>1520</v>
      </c>
      <c r="D806" s="823" t="s">
        <v>2638</v>
      </c>
      <c r="E806" s="824" t="s">
        <v>1539</v>
      </c>
      <c r="F806" s="822" t="s">
        <v>1516</v>
      </c>
      <c r="G806" s="822" t="s">
        <v>2418</v>
      </c>
      <c r="H806" s="822" t="s">
        <v>329</v>
      </c>
      <c r="I806" s="822" t="s">
        <v>2422</v>
      </c>
      <c r="J806" s="822" t="s">
        <v>2420</v>
      </c>
      <c r="K806" s="822" t="s">
        <v>2423</v>
      </c>
      <c r="L806" s="825">
        <v>87.98</v>
      </c>
      <c r="M806" s="825">
        <v>351.92</v>
      </c>
      <c r="N806" s="822">
        <v>4</v>
      </c>
      <c r="O806" s="826">
        <v>2</v>
      </c>
      <c r="P806" s="825">
        <v>175.96</v>
      </c>
      <c r="Q806" s="827">
        <v>0.5</v>
      </c>
      <c r="R806" s="822">
        <v>2</v>
      </c>
      <c r="S806" s="827">
        <v>0.5</v>
      </c>
      <c r="T806" s="826">
        <v>1</v>
      </c>
      <c r="U806" s="828">
        <v>0.5</v>
      </c>
    </row>
    <row r="807" spans="1:21" ht="14.45" customHeight="1" x14ac:dyDescent="0.2">
      <c r="A807" s="821">
        <v>18</v>
      </c>
      <c r="B807" s="822" t="s">
        <v>1515</v>
      </c>
      <c r="C807" s="822" t="s">
        <v>1520</v>
      </c>
      <c r="D807" s="823" t="s">
        <v>2638</v>
      </c>
      <c r="E807" s="824" t="s">
        <v>1539</v>
      </c>
      <c r="F807" s="822" t="s">
        <v>1516</v>
      </c>
      <c r="G807" s="822" t="s">
        <v>1886</v>
      </c>
      <c r="H807" s="822" t="s">
        <v>329</v>
      </c>
      <c r="I807" s="822" t="s">
        <v>1887</v>
      </c>
      <c r="J807" s="822" t="s">
        <v>1888</v>
      </c>
      <c r="K807" s="822" t="s">
        <v>1678</v>
      </c>
      <c r="L807" s="825">
        <v>46.81</v>
      </c>
      <c r="M807" s="825">
        <v>1217.06</v>
      </c>
      <c r="N807" s="822">
        <v>26</v>
      </c>
      <c r="O807" s="826">
        <v>9</v>
      </c>
      <c r="P807" s="825">
        <v>748.96</v>
      </c>
      <c r="Q807" s="827">
        <v>0.61538461538461542</v>
      </c>
      <c r="R807" s="822">
        <v>16</v>
      </c>
      <c r="S807" s="827">
        <v>0.61538461538461542</v>
      </c>
      <c r="T807" s="826">
        <v>3</v>
      </c>
      <c r="U807" s="828">
        <v>0.33333333333333331</v>
      </c>
    </row>
    <row r="808" spans="1:21" ht="14.45" customHeight="1" x14ac:dyDescent="0.2">
      <c r="A808" s="821">
        <v>18</v>
      </c>
      <c r="B808" s="822" t="s">
        <v>1515</v>
      </c>
      <c r="C808" s="822" t="s">
        <v>1520</v>
      </c>
      <c r="D808" s="823" t="s">
        <v>2638</v>
      </c>
      <c r="E808" s="824" t="s">
        <v>1539</v>
      </c>
      <c r="F808" s="822" t="s">
        <v>1516</v>
      </c>
      <c r="G808" s="822" t="s">
        <v>1889</v>
      </c>
      <c r="H808" s="822" t="s">
        <v>329</v>
      </c>
      <c r="I808" s="822" t="s">
        <v>2098</v>
      </c>
      <c r="J808" s="822" t="s">
        <v>1891</v>
      </c>
      <c r="K808" s="822" t="s">
        <v>2099</v>
      </c>
      <c r="L808" s="825">
        <v>690.1</v>
      </c>
      <c r="M808" s="825">
        <v>2760.4</v>
      </c>
      <c r="N808" s="822">
        <v>4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18</v>
      </c>
      <c r="B809" s="822" t="s">
        <v>1515</v>
      </c>
      <c r="C809" s="822" t="s">
        <v>1520</v>
      </c>
      <c r="D809" s="823" t="s">
        <v>2638</v>
      </c>
      <c r="E809" s="824" t="s">
        <v>1539</v>
      </c>
      <c r="F809" s="822" t="s">
        <v>1516</v>
      </c>
      <c r="G809" s="822" t="s">
        <v>1893</v>
      </c>
      <c r="H809" s="822" t="s">
        <v>625</v>
      </c>
      <c r="I809" s="822" t="s">
        <v>1894</v>
      </c>
      <c r="J809" s="822" t="s">
        <v>1895</v>
      </c>
      <c r="K809" s="822" t="s">
        <v>1016</v>
      </c>
      <c r="L809" s="825">
        <v>132</v>
      </c>
      <c r="M809" s="825">
        <v>792</v>
      </c>
      <c r="N809" s="822">
        <v>6</v>
      </c>
      <c r="O809" s="826">
        <v>2</v>
      </c>
      <c r="P809" s="825">
        <v>792</v>
      </c>
      <c r="Q809" s="827">
        <v>1</v>
      </c>
      <c r="R809" s="822">
        <v>6</v>
      </c>
      <c r="S809" s="827">
        <v>1</v>
      </c>
      <c r="T809" s="826">
        <v>2</v>
      </c>
      <c r="U809" s="828">
        <v>1</v>
      </c>
    </row>
    <row r="810" spans="1:21" ht="14.45" customHeight="1" x14ac:dyDescent="0.2">
      <c r="A810" s="821">
        <v>18</v>
      </c>
      <c r="B810" s="822" t="s">
        <v>1515</v>
      </c>
      <c r="C810" s="822" t="s">
        <v>1520</v>
      </c>
      <c r="D810" s="823" t="s">
        <v>2638</v>
      </c>
      <c r="E810" s="824" t="s">
        <v>1539</v>
      </c>
      <c r="F810" s="822" t="s">
        <v>1516</v>
      </c>
      <c r="G810" s="822" t="s">
        <v>1893</v>
      </c>
      <c r="H810" s="822" t="s">
        <v>625</v>
      </c>
      <c r="I810" s="822" t="s">
        <v>1896</v>
      </c>
      <c r="J810" s="822" t="s">
        <v>1895</v>
      </c>
      <c r="K810" s="822" t="s">
        <v>1728</v>
      </c>
      <c r="L810" s="825">
        <v>439.98</v>
      </c>
      <c r="M810" s="825">
        <v>2199.9</v>
      </c>
      <c r="N810" s="822">
        <v>5</v>
      </c>
      <c r="O810" s="826">
        <v>4.5</v>
      </c>
      <c r="P810" s="825">
        <v>1319.94</v>
      </c>
      <c r="Q810" s="827">
        <v>0.6</v>
      </c>
      <c r="R810" s="822">
        <v>3</v>
      </c>
      <c r="S810" s="827">
        <v>0.6</v>
      </c>
      <c r="T810" s="826">
        <v>3</v>
      </c>
      <c r="U810" s="828">
        <v>0.66666666666666663</v>
      </c>
    </row>
    <row r="811" spans="1:21" ht="14.45" customHeight="1" x14ac:dyDescent="0.2">
      <c r="A811" s="821">
        <v>18</v>
      </c>
      <c r="B811" s="822" t="s">
        <v>1515</v>
      </c>
      <c r="C811" s="822" t="s">
        <v>1520</v>
      </c>
      <c r="D811" s="823" t="s">
        <v>2638</v>
      </c>
      <c r="E811" s="824" t="s">
        <v>1539</v>
      </c>
      <c r="F811" s="822" t="s">
        <v>1516</v>
      </c>
      <c r="G811" s="822" t="s">
        <v>1893</v>
      </c>
      <c r="H811" s="822" t="s">
        <v>329</v>
      </c>
      <c r="I811" s="822" t="s">
        <v>1897</v>
      </c>
      <c r="J811" s="822" t="s">
        <v>1898</v>
      </c>
      <c r="K811" s="822" t="s">
        <v>1016</v>
      </c>
      <c r="L811" s="825">
        <v>132</v>
      </c>
      <c r="M811" s="825">
        <v>396</v>
      </c>
      <c r="N811" s="822">
        <v>3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18</v>
      </c>
      <c r="B812" s="822" t="s">
        <v>1515</v>
      </c>
      <c r="C812" s="822" t="s">
        <v>1520</v>
      </c>
      <c r="D812" s="823" t="s">
        <v>2638</v>
      </c>
      <c r="E812" s="824" t="s">
        <v>1539</v>
      </c>
      <c r="F812" s="822" t="s">
        <v>1516</v>
      </c>
      <c r="G812" s="822" t="s">
        <v>1573</v>
      </c>
      <c r="H812" s="822" t="s">
        <v>625</v>
      </c>
      <c r="I812" s="822" t="s">
        <v>1488</v>
      </c>
      <c r="J812" s="822" t="s">
        <v>1112</v>
      </c>
      <c r="K812" s="822" t="s">
        <v>1113</v>
      </c>
      <c r="L812" s="825">
        <v>1286.6199999999999</v>
      </c>
      <c r="M812" s="825">
        <v>23159.16</v>
      </c>
      <c r="N812" s="822">
        <v>18</v>
      </c>
      <c r="O812" s="826">
        <v>7.5</v>
      </c>
      <c r="P812" s="825">
        <v>12866.2</v>
      </c>
      <c r="Q812" s="827">
        <v>0.55555555555555558</v>
      </c>
      <c r="R812" s="822">
        <v>10</v>
      </c>
      <c r="S812" s="827">
        <v>0.55555555555555558</v>
      </c>
      <c r="T812" s="826">
        <v>5</v>
      </c>
      <c r="U812" s="828">
        <v>0.66666666666666663</v>
      </c>
    </row>
    <row r="813" spans="1:21" ht="14.45" customHeight="1" x14ac:dyDescent="0.2">
      <c r="A813" s="821">
        <v>18</v>
      </c>
      <c r="B813" s="822" t="s">
        <v>1515</v>
      </c>
      <c r="C813" s="822" t="s">
        <v>1520</v>
      </c>
      <c r="D813" s="823" t="s">
        <v>2638</v>
      </c>
      <c r="E813" s="824" t="s">
        <v>1539</v>
      </c>
      <c r="F813" s="822" t="s">
        <v>1516</v>
      </c>
      <c r="G813" s="822" t="s">
        <v>1573</v>
      </c>
      <c r="H813" s="822" t="s">
        <v>625</v>
      </c>
      <c r="I813" s="822" t="s">
        <v>1917</v>
      </c>
      <c r="J813" s="822" t="s">
        <v>1112</v>
      </c>
      <c r="K813" s="822" t="s">
        <v>1918</v>
      </c>
      <c r="L813" s="825">
        <v>2573.2199999999998</v>
      </c>
      <c r="M813" s="825">
        <v>64330.499999999993</v>
      </c>
      <c r="N813" s="822">
        <v>25</v>
      </c>
      <c r="O813" s="826">
        <v>7.5</v>
      </c>
      <c r="P813" s="825">
        <v>28305.42</v>
      </c>
      <c r="Q813" s="827">
        <v>0.44</v>
      </c>
      <c r="R813" s="822">
        <v>11</v>
      </c>
      <c r="S813" s="827">
        <v>0.44</v>
      </c>
      <c r="T813" s="826">
        <v>2.5</v>
      </c>
      <c r="U813" s="828">
        <v>0.33333333333333331</v>
      </c>
    </row>
    <row r="814" spans="1:21" ht="14.45" customHeight="1" x14ac:dyDescent="0.2">
      <c r="A814" s="821">
        <v>18</v>
      </c>
      <c r="B814" s="822" t="s">
        <v>1515</v>
      </c>
      <c r="C814" s="822" t="s">
        <v>1520</v>
      </c>
      <c r="D814" s="823" t="s">
        <v>2638</v>
      </c>
      <c r="E814" s="824" t="s">
        <v>1539</v>
      </c>
      <c r="F814" s="822" t="s">
        <v>1516</v>
      </c>
      <c r="G814" s="822" t="s">
        <v>1573</v>
      </c>
      <c r="H814" s="822" t="s">
        <v>625</v>
      </c>
      <c r="I814" s="822" t="s">
        <v>1577</v>
      </c>
      <c r="J814" s="822" t="s">
        <v>1112</v>
      </c>
      <c r="K814" s="822" t="s">
        <v>1578</v>
      </c>
      <c r="L814" s="825">
        <v>84.96</v>
      </c>
      <c r="M814" s="825">
        <v>169.92</v>
      </c>
      <c r="N814" s="822">
        <v>2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18</v>
      </c>
      <c r="B815" s="822" t="s">
        <v>1515</v>
      </c>
      <c r="C815" s="822" t="s">
        <v>1520</v>
      </c>
      <c r="D815" s="823" t="s">
        <v>2638</v>
      </c>
      <c r="E815" s="824" t="s">
        <v>1539</v>
      </c>
      <c r="F815" s="822" t="s">
        <v>1516</v>
      </c>
      <c r="G815" s="822" t="s">
        <v>1925</v>
      </c>
      <c r="H815" s="822" t="s">
        <v>329</v>
      </c>
      <c r="I815" s="822" t="s">
        <v>1926</v>
      </c>
      <c r="J815" s="822" t="s">
        <v>772</v>
      </c>
      <c r="K815" s="822" t="s">
        <v>773</v>
      </c>
      <c r="L815" s="825">
        <v>51.06</v>
      </c>
      <c r="M815" s="825">
        <v>5565.5399999999991</v>
      </c>
      <c r="N815" s="822">
        <v>109</v>
      </c>
      <c r="O815" s="826">
        <v>27.5</v>
      </c>
      <c r="P815" s="825">
        <v>2910.4199999999996</v>
      </c>
      <c r="Q815" s="827">
        <v>0.52293577981651373</v>
      </c>
      <c r="R815" s="822">
        <v>57</v>
      </c>
      <c r="S815" s="827">
        <v>0.52293577981651373</v>
      </c>
      <c r="T815" s="826">
        <v>15</v>
      </c>
      <c r="U815" s="828">
        <v>0.54545454545454541</v>
      </c>
    </row>
    <row r="816" spans="1:21" ht="14.45" customHeight="1" x14ac:dyDescent="0.2">
      <c r="A816" s="821">
        <v>18</v>
      </c>
      <c r="B816" s="822" t="s">
        <v>1515</v>
      </c>
      <c r="C816" s="822" t="s">
        <v>1520</v>
      </c>
      <c r="D816" s="823" t="s">
        <v>2638</v>
      </c>
      <c r="E816" s="824" t="s">
        <v>1539</v>
      </c>
      <c r="F816" s="822" t="s">
        <v>1516</v>
      </c>
      <c r="G816" s="822" t="s">
        <v>2424</v>
      </c>
      <c r="H816" s="822" t="s">
        <v>329</v>
      </c>
      <c r="I816" s="822" t="s">
        <v>2425</v>
      </c>
      <c r="J816" s="822" t="s">
        <v>2426</v>
      </c>
      <c r="K816" s="822" t="s">
        <v>2427</v>
      </c>
      <c r="L816" s="825">
        <v>0</v>
      </c>
      <c r="M816" s="825">
        <v>0</v>
      </c>
      <c r="N816" s="822">
        <v>2</v>
      </c>
      <c r="O816" s="826">
        <v>1</v>
      </c>
      <c r="P816" s="825">
        <v>0</v>
      </c>
      <c r="Q816" s="827"/>
      <c r="R816" s="822">
        <v>2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18</v>
      </c>
      <c r="B817" s="822" t="s">
        <v>1515</v>
      </c>
      <c r="C817" s="822" t="s">
        <v>1520</v>
      </c>
      <c r="D817" s="823" t="s">
        <v>2638</v>
      </c>
      <c r="E817" s="824" t="s">
        <v>1539</v>
      </c>
      <c r="F817" s="822" t="s">
        <v>1516</v>
      </c>
      <c r="G817" s="822" t="s">
        <v>1927</v>
      </c>
      <c r="H817" s="822" t="s">
        <v>329</v>
      </c>
      <c r="I817" s="822" t="s">
        <v>1928</v>
      </c>
      <c r="J817" s="822" t="s">
        <v>1929</v>
      </c>
      <c r="K817" s="822" t="s">
        <v>1930</v>
      </c>
      <c r="L817" s="825">
        <v>59.36</v>
      </c>
      <c r="M817" s="825">
        <v>890.39999999999986</v>
      </c>
      <c r="N817" s="822">
        <v>15</v>
      </c>
      <c r="O817" s="826">
        <v>5.5</v>
      </c>
      <c r="P817" s="825">
        <v>296.79999999999995</v>
      </c>
      <c r="Q817" s="827">
        <v>0.33333333333333331</v>
      </c>
      <c r="R817" s="822">
        <v>5</v>
      </c>
      <c r="S817" s="827">
        <v>0.33333333333333331</v>
      </c>
      <c r="T817" s="826">
        <v>2</v>
      </c>
      <c r="U817" s="828">
        <v>0.36363636363636365</v>
      </c>
    </row>
    <row r="818" spans="1:21" ht="14.45" customHeight="1" x14ac:dyDescent="0.2">
      <c r="A818" s="821">
        <v>18</v>
      </c>
      <c r="B818" s="822" t="s">
        <v>1515</v>
      </c>
      <c r="C818" s="822" t="s">
        <v>1520</v>
      </c>
      <c r="D818" s="823" t="s">
        <v>2638</v>
      </c>
      <c r="E818" s="824" t="s">
        <v>1539</v>
      </c>
      <c r="F818" s="822" t="s">
        <v>1516</v>
      </c>
      <c r="G818" s="822" t="s">
        <v>1927</v>
      </c>
      <c r="H818" s="822" t="s">
        <v>329</v>
      </c>
      <c r="I818" s="822" t="s">
        <v>1931</v>
      </c>
      <c r="J818" s="822" t="s">
        <v>1929</v>
      </c>
      <c r="K818" s="822" t="s">
        <v>1932</v>
      </c>
      <c r="L818" s="825">
        <v>91.78</v>
      </c>
      <c r="M818" s="825">
        <v>917.80000000000007</v>
      </c>
      <c r="N818" s="822">
        <v>10</v>
      </c>
      <c r="O818" s="826">
        <v>2</v>
      </c>
      <c r="P818" s="825">
        <v>275.34000000000003</v>
      </c>
      <c r="Q818" s="827">
        <v>0.3</v>
      </c>
      <c r="R818" s="822">
        <v>3</v>
      </c>
      <c r="S818" s="827">
        <v>0.3</v>
      </c>
      <c r="T818" s="826">
        <v>1</v>
      </c>
      <c r="U818" s="828">
        <v>0.5</v>
      </c>
    </row>
    <row r="819" spans="1:21" ht="14.45" customHeight="1" x14ac:dyDescent="0.2">
      <c r="A819" s="821">
        <v>18</v>
      </c>
      <c r="B819" s="822" t="s">
        <v>1515</v>
      </c>
      <c r="C819" s="822" t="s">
        <v>1520</v>
      </c>
      <c r="D819" s="823" t="s">
        <v>2638</v>
      </c>
      <c r="E819" s="824" t="s">
        <v>1539</v>
      </c>
      <c r="F819" s="822" t="s">
        <v>1516</v>
      </c>
      <c r="G819" s="822" t="s">
        <v>1927</v>
      </c>
      <c r="H819" s="822" t="s">
        <v>329</v>
      </c>
      <c r="I819" s="822" t="s">
        <v>1933</v>
      </c>
      <c r="J819" s="822" t="s">
        <v>1929</v>
      </c>
      <c r="K819" s="822" t="s">
        <v>1934</v>
      </c>
      <c r="L819" s="825">
        <v>169</v>
      </c>
      <c r="M819" s="825">
        <v>1183</v>
      </c>
      <c r="N819" s="822">
        <v>7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18</v>
      </c>
      <c r="B820" s="822" t="s">
        <v>1515</v>
      </c>
      <c r="C820" s="822" t="s">
        <v>1520</v>
      </c>
      <c r="D820" s="823" t="s">
        <v>2638</v>
      </c>
      <c r="E820" s="824" t="s">
        <v>1539</v>
      </c>
      <c r="F820" s="822" t="s">
        <v>1516</v>
      </c>
      <c r="G820" s="822" t="s">
        <v>1927</v>
      </c>
      <c r="H820" s="822" t="s">
        <v>625</v>
      </c>
      <c r="I820" s="822" t="s">
        <v>1938</v>
      </c>
      <c r="J820" s="822" t="s">
        <v>1939</v>
      </c>
      <c r="K820" s="822" t="s">
        <v>1937</v>
      </c>
      <c r="L820" s="825">
        <v>183.54</v>
      </c>
      <c r="M820" s="825">
        <v>9360.5400000000009</v>
      </c>
      <c r="N820" s="822">
        <v>51</v>
      </c>
      <c r="O820" s="826">
        <v>16</v>
      </c>
      <c r="P820" s="825">
        <v>5139.12</v>
      </c>
      <c r="Q820" s="827">
        <v>0.54901960784313719</v>
      </c>
      <c r="R820" s="822">
        <v>28</v>
      </c>
      <c r="S820" s="827">
        <v>0.5490196078431373</v>
      </c>
      <c r="T820" s="826">
        <v>8.5</v>
      </c>
      <c r="U820" s="828">
        <v>0.53125</v>
      </c>
    </row>
    <row r="821" spans="1:21" ht="14.45" customHeight="1" x14ac:dyDescent="0.2">
      <c r="A821" s="821">
        <v>18</v>
      </c>
      <c r="B821" s="822" t="s">
        <v>1515</v>
      </c>
      <c r="C821" s="822" t="s">
        <v>1520</v>
      </c>
      <c r="D821" s="823" t="s">
        <v>2638</v>
      </c>
      <c r="E821" s="824" t="s">
        <v>1539</v>
      </c>
      <c r="F821" s="822" t="s">
        <v>1516</v>
      </c>
      <c r="G821" s="822" t="s">
        <v>1927</v>
      </c>
      <c r="H821" s="822" t="s">
        <v>625</v>
      </c>
      <c r="I821" s="822" t="s">
        <v>1940</v>
      </c>
      <c r="J821" s="822" t="s">
        <v>1939</v>
      </c>
      <c r="K821" s="822" t="s">
        <v>1941</v>
      </c>
      <c r="L821" s="825">
        <v>507.02</v>
      </c>
      <c r="M821" s="825">
        <v>1521.06</v>
      </c>
      <c r="N821" s="822">
        <v>3</v>
      </c>
      <c r="O821" s="826">
        <v>1</v>
      </c>
      <c r="P821" s="825">
        <v>1521.06</v>
      </c>
      <c r="Q821" s="827">
        <v>1</v>
      </c>
      <c r="R821" s="822">
        <v>3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18</v>
      </c>
      <c r="B822" s="822" t="s">
        <v>1515</v>
      </c>
      <c r="C822" s="822" t="s">
        <v>1520</v>
      </c>
      <c r="D822" s="823" t="s">
        <v>2638</v>
      </c>
      <c r="E822" s="824" t="s">
        <v>1539</v>
      </c>
      <c r="F822" s="822" t="s">
        <v>1516</v>
      </c>
      <c r="G822" s="822" t="s">
        <v>1927</v>
      </c>
      <c r="H822" s="822" t="s">
        <v>625</v>
      </c>
      <c r="I822" s="822" t="s">
        <v>1942</v>
      </c>
      <c r="J822" s="822" t="s">
        <v>1939</v>
      </c>
      <c r="K822" s="822" t="s">
        <v>1331</v>
      </c>
      <c r="L822" s="825">
        <v>338</v>
      </c>
      <c r="M822" s="825">
        <v>7774</v>
      </c>
      <c r="N822" s="822">
        <v>23</v>
      </c>
      <c r="O822" s="826">
        <v>9</v>
      </c>
      <c r="P822" s="825">
        <v>4732</v>
      </c>
      <c r="Q822" s="827">
        <v>0.60869565217391308</v>
      </c>
      <c r="R822" s="822">
        <v>14</v>
      </c>
      <c r="S822" s="827">
        <v>0.60869565217391308</v>
      </c>
      <c r="T822" s="826">
        <v>4.5</v>
      </c>
      <c r="U822" s="828">
        <v>0.5</v>
      </c>
    </row>
    <row r="823" spans="1:21" ht="14.45" customHeight="1" x14ac:dyDescent="0.2">
      <c r="A823" s="821">
        <v>18</v>
      </c>
      <c r="B823" s="822" t="s">
        <v>1515</v>
      </c>
      <c r="C823" s="822" t="s">
        <v>1520</v>
      </c>
      <c r="D823" s="823" t="s">
        <v>2638</v>
      </c>
      <c r="E823" s="824" t="s">
        <v>1539</v>
      </c>
      <c r="F823" s="822" t="s">
        <v>1516</v>
      </c>
      <c r="G823" s="822" t="s">
        <v>1927</v>
      </c>
      <c r="H823" s="822" t="s">
        <v>329</v>
      </c>
      <c r="I823" s="822" t="s">
        <v>2428</v>
      </c>
      <c r="J823" s="822" t="s">
        <v>1330</v>
      </c>
      <c r="K823" s="822" t="s">
        <v>1937</v>
      </c>
      <c r="L823" s="825">
        <v>183.54</v>
      </c>
      <c r="M823" s="825">
        <v>183.54</v>
      </c>
      <c r="N823" s="822">
        <v>1</v>
      </c>
      <c r="O823" s="826">
        <v>0.5</v>
      </c>
      <c r="P823" s="825">
        <v>183.54</v>
      </c>
      <c r="Q823" s="827">
        <v>1</v>
      </c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18</v>
      </c>
      <c r="B824" s="822" t="s">
        <v>1515</v>
      </c>
      <c r="C824" s="822" t="s">
        <v>1520</v>
      </c>
      <c r="D824" s="823" t="s">
        <v>2638</v>
      </c>
      <c r="E824" s="824" t="s">
        <v>1539</v>
      </c>
      <c r="F824" s="822" t="s">
        <v>1516</v>
      </c>
      <c r="G824" s="822" t="s">
        <v>2429</v>
      </c>
      <c r="H824" s="822" t="s">
        <v>329</v>
      </c>
      <c r="I824" s="822" t="s">
        <v>2430</v>
      </c>
      <c r="J824" s="822" t="s">
        <v>2431</v>
      </c>
      <c r="K824" s="822" t="s">
        <v>2432</v>
      </c>
      <c r="L824" s="825">
        <v>4472.93</v>
      </c>
      <c r="M824" s="825">
        <v>4472.93</v>
      </c>
      <c r="N824" s="822">
        <v>1</v>
      </c>
      <c r="O824" s="826">
        <v>1</v>
      </c>
      <c r="P824" s="825">
        <v>4472.93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18</v>
      </c>
      <c r="B825" s="822" t="s">
        <v>1515</v>
      </c>
      <c r="C825" s="822" t="s">
        <v>1520</v>
      </c>
      <c r="D825" s="823" t="s">
        <v>2638</v>
      </c>
      <c r="E825" s="824" t="s">
        <v>1539</v>
      </c>
      <c r="F825" s="822" t="s">
        <v>1516</v>
      </c>
      <c r="G825" s="822" t="s">
        <v>1581</v>
      </c>
      <c r="H825" s="822" t="s">
        <v>329</v>
      </c>
      <c r="I825" s="822" t="s">
        <v>1951</v>
      </c>
      <c r="J825" s="822" t="s">
        <v>1952</v>
      </c>
      <c r="K825" s="822" t="s">
        <v>1346</v>
      </c>
      <c r="L825" s="825">
        <v>123.2</v>
      </c>
      <c r="M825" s="825">
        <v>862.40000000000009</v>
      </c>
      <c r="N825" s="822">
        <v>7</v>
      </c>
      <c r="O825" s="826">
        <v>2</v>
      </c>
      <c r="P825" s="825">
        <v>369.6</v>
      </c>
      <c r="Q825" s="827">
        <v>0.42857142857142855</v>
      </c>
      <c r="R825" s="822">
        <v>3</v>
      </c>
      <c r="S825" s="827">
        <v>0.42857142857142855</v>
      </c>
      <c r="T825" s="826">
        <v>1</v>
      </c>
      <c r="U825" s="828">
        <v>0.5</v>
      </c>
    </row>
    <row r="826" spans="1:21" ht="14.45" customHeight="1" x14ac:dyDescent="0.2">
      <c r="A826" s="821">
        <v>18</v>
      </c>
      <c r="B826" s="822" t="s">
        <v>1515</v>
      </c>
      <c r="C826" s="822" t="s">
        <v>1520</v>
      </c>
      <c r="D826" s="823" t="s">
        <v>2638</v>
      </c>
      <c r="E826" s="824" t="s">
        <v>1539</v>
      </c>
      <c r="F826" s="822" t="s">
        <v>1516</v>
      </c>
      <c r="G826" s="822" t="s">
        <v>1581</v>
      </c>
      <c r="H826" s="822" t="s">
        <v>625</v>
      </c>
      <c r="I826" s="822" t="s">
        <v>1344</v>
      </c>
      <c r="J826" s="822" t="s">
        <v>1345</v>
      </c>
      <c r="K826" s="822" t="s">
        <v>1346</v>
      </c>
      <c r="L826" s="825">
        <v>122.96</v>
      </c>
      <c r="M826" s="825">
        <v>10328.640000000001</v>
      </c>
      <c r="N826" s="822">
        <v>84</v>
      </c>
      <c r="O826" s="826">
        <v>22.5</v>
      </c>
      <c r="P826" s="825">
        <v>3811.7600000000007</v>
      </c>
      <c r="Q826" s="827">
        <v>0.36904761904761907</v>
      </c>
      <c r="R826" s="822">
        <v>31</v>
      </c>
      <c r="S826" s="827">
        <v>0.36904761904761907</v>
      </c>
      <c r="T826" s="826">
        <v>8</v>
      </c>
      <c r="U826" s="828">
        <v>0.35555555555555557</v>
      </c>
    </row>
    <row r="827" spans="1:21" ht="14.45" customHeight="1" x14ac:dyDescent="0.2">
      <c r="A827" s="821">
        <v>18</v>
      </c>
      <c r="B827" s="822" t="s">
        <v>1515</v>
      </c>
      <c r="C827" s="822" t="s">
        <v>1520</v>
      </c>
      <c r="D827" s="823" t="s">
        <v>2638</v>
      </c>
      <c r="E827" s="824" t="s">
        <v>1539</v>
      </c>
      <c r="F827" s="822" t="s">
        <v>1516</v>
      </c>
      <c r="G827" s="822" t="s">
        <v>1581</v>
      </c>
      <c r="H827" s="822" t="s">
        <v>625</v>
      </c>
      <c r="I827" s="822" t="s">
        <v>1347</v>
      </c>
      <c r="J827" s="822" t="s">
        <v>1345</v>
      </c>
      <c r="K827" s="822" t="s">
        <v>1348</v>
      </c>
      <c r="L827" s="825">
        <v>245.91</v>
      </c>
      <c r="M827" s="825">
        <v>43771.979999999981</v>
      </c>
      <c r="N827" s="822">
        <v>178</v>
      </c>
      <c r="O827" s="826">
        <v>42</v>
      </c>
      <c r="P827" s="825">
        <v>22623.719999999994</v>
      </c>
      <c r="Q827" s="827">
        <v>0.5168539325842697</v>
      </c>
      <c r="R827" s="822">
        <v>92</v>
      </c>
      <c r="S827" s="827">
        <v>0.5168539325842697</v>
      </c>
      <c r="T827" s="826">
        <v>20.5</v>
      </c>
      <c r="U827" s="828">
        <v>0.48809523809523808</v>
      </c>
    </row>
    <row r="828" spans="1:21" ht="14.45" customHeight="1" x14ac:dyDescent="0.2">
      <c r="A828" s="821">
        <v>18</v>
      </c>
      <c r="B828" s="822" t="s">
        <v>1515</v>
      </c>
      <c r="C828" s="822" t="s">
        <v>1520</v>
      </c>
      <c r="D828" s="823" t="s">
        <v>2638</v>
      </c>
      <c r="E828" s="824" t="s">
        <v>1539</v>
      </c>
      <c r="F828" s="822" t="s">
        <v>1516</v>
      </c>
      <c r="G828" s="822" t="s">
        <v>1581</v>
      </c>
      <c r="H828" s="822" t="s">
        <v>625</v>
      </c>
      <c r="I828" s="822" t="s">
        <v>1953</v>
      </c>
      <c r="J828" s="822" t="s">
        <v>1954</v>
      </c>
      <c r="K828" s="822" t="s">
        <v>1584</v>
      </c>
      <c r="L828" s="825">
        <v>264</v>
      </c>
      <c r="M828" s="825">
        <v>3960</v>
      </c>
      <c r="N828" s="822">
        <v>15</v>
      </c>
      <c r="O828" s="826">
        <v>3.5</v>
      </c>
      <c r="P828" s="825">
        <v>792</v>
      </c>
      <c r="Q828" s="827">
        <v>0.2</v>
      </c>
      <c r="R828" s="822">
        <v>3</v>
      </c>
      <c r="S828" s="827">
        <v>0.2</v>
      </c>
      <c r="T828" s="826">
        <v>0.5</v>
      </c>
      <c r="U828" s="828">
        <v>0.14285714285714285</v>
      </c>
    </row>
    <row r="829" spans="1:21" ht="14.45" customHeight="1" x14ac:dyDescent="0.2">
      <c r="A829" s="821">
        <v>18</v>
      </c>
      <c r="B829" s="822" t="s">
        <v>1515</v>
      </c>
      <c r="C829" s="822" t="s">
        <v>1520</v>
      </c>
      <c r="D829" s="823" t="s">
        <v>2638</v>
      </c>
      <c r="E829" s="824" t="s">
        <v>1539</v>
      </c>
      <c r="F829" s="822" t="s">
        <v>1516</v>
      </c>
      <c r="G829" s="822" t="s">
        <v>1581</v>
      </c>
      <c r="H829" s="822" t="s">
        <v>625</v>
      </c>
      <c r="I829" s="822" t="s">
        <v>1955</v>
      </c>
      <c r="J829" s="822" t="s">
        <v>1954</v>
      </c>
      <c r="K829" s="822" t="s">
        <v>1744</v>
      </c>
      <c r="L829" s="825">
        <v>132</v>
      </c>
      <c r="M829" s="825">
        <v>792</v>
      </c>
      <c r="N829" s="822">
        <v>6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18</v>
      </c>
      <c r="B830" s="822" t="s">
        <v>1515</v>
      </c>
      <c r="C830" s="822" t="s">
        <v>1520</v>
      </c>
      <c r="D830" s="823" t="s">
        <v>2638</v>
      </c>
      <c r="E830" s="824" t="s">
        <v>1539</v>
      </c>
      <c r="F830" s="822" t="s">
        <v>1516</v>
      </c>
      <c r="G830" s="822" t="s">
        <v>2433</v>
      </c>
      <c r="H830" s="822" t="s">
        <v>329</v>
      </c>
      <c r="I830" s="822" t="s">
        <v>2434</v>
      </c>
      <c r="J830" s="822" t="s">
        <v>2435</v>
      </c>
      <c r="K830" s="822" t="s">
        <v>2436</v>
      </c>
      <c r="L830" s="825">
        <v>0</v>
      </c>
      <c r="M830" s="825">
        <v>0</v>
      </c>
      <c r="N830" s="822">
        <v>2</v>
      </c>
      <c r="O830" s="826">
        <v>1</v>
      </c>
      <c r="P830" s="825">
        <v>0</v>
      </c>
      <c r="Q830" s="827"/>
      <c r="R830" s="822">
        <v>2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18</v>
      </c>
      <c r="B831" s="822" t="s">
        <v>1515</v>
      </c>
      <c r="C831" s="822" t="s">
        <v>1520</v>
      </c>
      <c r="D831" s="823" t="s">
        <v>2638</v>
      </c>
      <c r="E831" s="824" t="s">
        <v>1539</v>
      </c>
      <c r="F831" s="822" t="s">
        <v>1516</v>
      </c>
      <c r="G831" s="822" t="s">
        <v>2433</v>
      </c>
      <c r="H831" s="822" t="s">
        <v>329</v>
      </c>
      <c r="I831" s="822" t="s">
        <v>2437</v>
      </c>
      <c r="J831" s="822" t="s">
        <v>2438</v>
      </c>
      <c r="K831" s="822" t="s">
        <v>2439</v>
      </c>
      <c r="L831" s="825">
        <v>0</v>
      </c>
      <c r="M831" s="825">
        <v>0</v>
      </c>
      <c r="N831" s="822">
        <v>1</v>
      </c>
      <c r="O831" s="826">
        <v>1</v>
      </c>
      <c r="P831" s="825"/>
      <c r="Q831" s="827"/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18</v>
      </c>
      <c r="B832" s="822" t="s">
        <v>1515</v>
      </c>
      <c r="C832" s="822" t="s">
        <v>1520</v>
      </c>
      <c r="D832" s="823" t="s">
        <v>2638</v>
      </c>
      <c r="E832" s="824" t="s">
        <v>1539</v>
      </c>
      <c r="F832" s="822" t="s">
        <v>1516</v>
      </c>
      <c r="G832" s="822" t="s">
        <v>2433</v>
      </c>
      <c r="H832" s="822" t="s">
        <v>329</v>
      </c>
      <c r="I832" s="822" t="s">
        <v>2440</v>
      </c>
      <c r="J832" s="822" t="s">
        <v>2441</v>
      </c>
      <c r="K832" s="822" t="s">
        <v>2442</v>
      </c>
      <c r="L832" s="825">
        <v>0</v>
      </c>
      <c r="M832" s="825">
        <v>0</v>
      </c>
      <c r="N832" s="822">
        <v>1</v>
      </c>
      <c r="O832" s="826">
        <v>1</v>
      </c>
      <c r="P832" s="825">
        <v>0</v>
      </c>
      <c r="Q832" s="827"/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18</v>
      </c>
      <c r="B833" s="822" t="s">
        <v>1515</v>
      </c>
      <c r="C833" s="822" t="s">
        <v>1520</v>
      </c>
      <c r="D833" s="823" t="s">
        <v>2638</v>
      </c>
      <c r="E833" s="824" t="s">
        <v>1539</v>
      </c>
      <c r="F833" s="822" t="s">
        <v>1516</v>
      </c>
      <c r="G833" s="822" t="s">
        <v>2288</v>
      </c>
      <c r="H833" s="822" t="s">
        <v>625</v>
      </c>
      <c r="I833" s="822" t="s">
        <v>1301</v>
      </c>
      <c r="J833" s="822" t="s">
        <v>751</v>
      </c>
      <c r="K833" s="822" t="s">
        <v>752</v>
      </c>
      <c r="L833" s="825">
        <v>0</v>
      </c>
      <c r="M833" s="825">
        <v>0</v>
      </c>
      <c r="N833" s="822">
        <v>3</v>
      </c>
      <c r="O833" s="826">
        <v>3</v>
      </c>
      <c r="P833" s="825"/>
      <c r="Q833" s="827"/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18</v>
      </c>
      <c r="B834" s="822" t="s">
        <v>1515</v>
      </c>
      <c r="C834" s="822" t="s">
        <v>1520</v>
      </c>
      <c r="D834" s="823" t="s">
        <v>2638</v>
      </c>
      <c r="E834" s="824" t="s">
        <v>1539</v>
      </c>
      <c r="F834" s="822" t="s">
        <v>1516</v>
      </c>
      <c r="G834" s="822" t="s">
        <v>1959</v>
      </c>
      <c r="H834" s="822" t="s">
        <v>625</v>
      </c>
      <c r="I834" s="822" t="s">
        <v>1960</v>
      </c>
      <c r="J834" s="822" t="s">
        <v>1397</v>
      </c>
      <c r="K834" s="822" t="s">
        <v>1618</v>
      </c>
      <c r="L834" s="825">
        <v>144.91999999999999</v>
      </c>
      <c r="M834" s="825">
        <v>1883.9599999999998</v>
      </c>
      <c r="N834" s="822">
        <v>13</v>
      </c>
      <c r="O834" s="826">
        <v>3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18</v>
      </c>
      <c r="B835" s="822" t="s">
        <v>1515</v>
      </c>
      <c r="C835" s="822" t="s">
        <v>1520</v>
      </c>
      <c r="D835" s="823" t="s">
        <v>2638</v>
      </c>
      <c r="E835" s="824" t="s">
        <v>1539</v>
      </c>
      <c r="F835" s="822" t="s">
        <v>1516</v>
      </c>
      <c r="G835" s="822" t="s">
        <v>1964</v>
      </c>
      <c r="H835" s="822" t="s">
        <v>329</v>
      </c>
      <c r="I835" s="822" t="s">
        <v>1965</v>
      </c>
      <c r="J835" s="822" t="s">
        <v>1017</v>
      </c>
      <c r="K835" s="822" t="s">
        <v>1966</v>
      </c>
      <c r="L835" s="825">
        <v>132</v>
      </c>
      <c r="M835" s="825">
        <v>396</v>
      </c>
      <c r="N835" s="822">
        <v>3</v>
      </c>
      <c r="O835" s="826">
        <v>0.5</v>
      </c>
      <c r="P835" s="825">
        <v>396</v>
      </c>
      <c r="Q835" s="827">
        <v>1</v>
      </c>
      <c r="R835" s="822">
        <v>3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18</v>
      </c>
      <c r="B836" s="822" t="s">
        <v>1515</v>
      </c>
      <c r="C836" s="822" t="s">
        <v>1520</v>
      </c>
      <c r="D836" s="823" t="s">
        <v>2638</v>
      </c>
      <c r="E836" s="824" t="s">
        <v>1539</v>
      </c>
      <c r="F836" s="822" t="s">
        <v>1516</v>
      </c>
      <c r="G836" s="822" t="s">
        <v>1967</v>
      </c>
      <c r="H836" s="822" t="s">
        <v>329</v>
      </c>
      <c r="I836" s="822" t="s">
        <v>1968</v>
      </c>
      <c r="J836" s="822" t="s">
        <v>807</v>
      </c>
      <c r="K836" s="822" t="s">
        <v>1969</v>
      </c>
      <c r="L836" s="825">
        <v>137.88</v>
      </c>
      <c r="M836" s="825">
        <v>1103.04</v>
      </c>
      <c r="N836" s="822">
        <v>8</v>
      </c>
      <c r="O836" s="826">
        <v>3.5</v>
      </c>
      <c r="P836" s="825">
        <v>413.64</v>
      </c>
      <c r="Q836" s="827">
        <v>0.375</v>
      </c>
      <c r="R836" s="822">
        <v>3</v>
      </c>
      <c r="S836" s="827">
        <v>0.375</v>
      </c>
      <c r="T836" s="826">
        <v>1</v>
      </c>
      <c r="U836" s="828">
        <v>0.2857142857142857</v>
      </c>
    </row>
    <row r="837" spans="1:21" ht="14.45" customHeight="1" x14ac:dyDescent="0.2">
      <c r="A837" s="821">
        <v>18</v>
      </c>
      <c r="B837" s="822" t="s">
        <v>1515</v>
      </c>
      <c r="C837" s="822" t="s">
        <v>1520</v>
      </c>
      <c r="D837" s="823" t="s">
        <v>2638</v>
      </c>
      <c r="E837" s="824" t="s">
        <v>1539</v>
      </c>
      <c r="F837" s="822" t="s">
        <v>1516</v>
      </c>
      <c r="G837" s="822" t="s">
        <v>1974</v>
      </c>
      <c r="H837" s="822" t="s">
        <v>329</v>
      </c>
      <c r="I837" s="822" t="s">
        <v>1975</v>
      </c>
      <c r="J837" s="822" t="s">
        <v>1976</v>
      </c>
      <c r="K837" s="822" t="s">
        <v>1977</v>
      </c>
      <c r="L837" s="825">
        <v>264</v>
      </c>
      <c r="M837" s="825">
        <v>10032</v>
      </c>
      <c r="N837" s="822">
        <v>38</v>
      </c>
      <c r="O837" s="826">
        <v>19</v>
      </c>
      <c r="P837" s="825">
        <v>3696</v>
      </c>
      <c r="Q837" s="827">
        <v>0.36842105263157893</v>
      </c>
      <c r="R837" s="822">
        <v>14</v>
      </c>
      <c r="S837" s="827">
        <v>0.36842105263157893</v>
      </c>
      <c r="T837" s="826">
        <v>4.5</v>
      </c>
      <c r="U837" s="828">
        <v>0.23684210526315788</v>
      </c>
    </row>
    <row r="838" spans="1:21" ht="14.45" customHeight="1" x14ac:dyDescent="0.2">
      <c r="A838" s="821">
        <v>18</v>
      </c>
      <c r="B838" s="822" t="s">
        <v>1515</v>
      </c>
      <c r="C838" s="822" t="s">
        <v>1520</v>
      </c>
      <c r="D838" s="823" t="s">
        <v>2638</v>
      </c>
      <c r="E838" s="824" t="s">
        <v>1539</v>
      </c>
      <c r="F838" s="822" t="s">
        <v>1516</v>
      </c>
      <c r="G838" s="822" t="s">
        <v>1974</v>
      </c>
      <c r="H838" s="822" t="s">
        <v>329</v>
      </c>
      <c r="I838" s="822" t="s">
        <v>1978</v>
      </c>
      <c r="J838" s="822" t="s">
        <v>1976</v>
      </c>
      <c r="K838" s="822" t="s">
        <v>1979</v>
      </c>
      <c r="L838" s="825">
        <v>65.989999999999995</v>
      </c>
      <c r="M838" s="825">
        <v>791.87999999999988</v>
      </c>
      <c r="N838" s="822">
        <v>12</v>
      </c>
      <c r="O838" s="826">
        <v>5.5</v>
      </c>
      <c r="P838" s="825">
        <v>461.92999999999995</v>
      </c>
      <c r="Q838" s="827">
        <v>0.58333333333333337</v>
      </c>
      <c r="R838" s="822">
        <v>7</v>
      </c>
      <c r="S838" s="827">
        <v>0.58333333333333337</v>
      </c>
      <c r="T838" s="826">
        <v>2.5</v>
      </c>
      <c r="U838" s="828">
        <v>0.45454545454545453</v>
      </c>
    </row>
    <row r="839" spans="1:21" ht="14.45" customHeight="1" x14ac:dyDescent="0.2">
      <c r="A839" s="821">
        <v>18</v>
      </c>
      <c r="B839" s="822" t="s">
        <v>1515</v>
      </c>
      <c r="C839" s="822" t="s">
        <v>1520</v>
      </c>
      <c r="D839" s="823" t="s">
        <v>2638</v>
      </c>
      <c r="E839" s="824" t="s">
        <v>1539</v>
      </c>
      <c r="F839" s="822" t="s">
        <v>1516</v>
      </c>
      <c r="G839" s="822" t="s">
        <v>1974</v>
      </c>
      <c r="H839" s="822" t="s">
        <v>329</v>
      </c>
      <c r="I839" s="822" t="s">
        <v>1980</v>
      </c>
      <c r="J839" s="822" t="s">
        <v>1981</v>
      </c>
      <c r="K839" s="822" t="s">
        <v>1982</v>
      </c>
      <c r="L839" s="825">
        <v>61.59</v>
      </c>
      <c r="M839" s="825">
        <v>739.08</v>
      </c>
      <c r="N839" s="822">
        <v>12</v>
      </c>
      <c r="O839" s="826">
        <v>1</v>
      </c>
      <c r="P839" s="825">
        <v>369.54</v>
      </c>
      <c r="Q839" s="827">
        <v>0.5</v>
      </c>
      <c r="R839" s="822">
        <v>6</v>
      </c>
      <c r="S839" s="827">
        <v>0.5</v>
      </c>
      <c r="T839" s="826">
        <v>0.5</v>
      </c>
      <c r="U839" s="828">
        <v>0.5</v>
      </c>
    </row>
    <row r="840" spans="1:21" ht="14.45" customHeight="1" x14ac:dyDescent="0.2">
      <c r="A840" s="821">
        <v>18</v>
      </c>
      <c r="B840" s="822" t="s">
        <v>1515</v>
      </c>
      <c r="C840" s="822" t="s">
        <v>1520</v>
      </c>
      <c r="D840" s="823" t="s">
        <v>2638</v>
      </c>
      <c r="E840" s="824" t="s">
        <v>1539</v>
      </c>
      <c r="F840" s="822" t="s">
        <v>1516</v>
      </c>
      <c r="G840" s="822" t="s">
        <v>1974</v>
      </c>
      <c r="H840" s="822" t="s">
        <v>329</v>
      </c>
      <c r="I840" s="822" t="s">
        <v>2106</v>
      </c>
      <c r="J840" s="822" t="s">
        <v>1981</v>
      </c>
      <c r="K840" s="822" t="s">
        <v>2107</v>
      </c>
      <c r="L840" s="825">
        <v>264</v>
      </c>
      <c r="M840" s="825">
        <v>792</v>
      </c>
      <c r="N840" s="822">
        <v>3</v>
      </c>
      <c r="O840" s="826">
        <v>0.5</v>
      </c>
      <c r="P840" s="825">
        <v>792</v>
      </c>
      <c r="Q840" s="827">
        <v>1</v>
      </c>
      <c r="R840" s="822">
        <v>3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18</v>
      </c>
      <c r="B841" s="822" t="s">
        <v>1515</v>
      </c>
      <c r="C841" s="822" t="s">
        <v>1520</v>
      </c>
      <c r="D841" s="823" t="s">
        <v>2638</v>
      </c>
      <c r="E841" s="824" t="s">
        <v>1539</v>
      </c>
      <c r="F841" s="822" t="s">
        <v>1516</v>
      </c>
      <c r="G841" s="822" t="s">
        <v>1974</v>
      </c>
      <c r="H841" s="822" t="s">
        <v>329</v>
      </c>
      <c r="I841" s="822" t="s">
        <v>2305</v>
      </c>
      <c r="J841" s="822" t="s">
        <v>1976</v>
      </c>
      <c r="K841" s="822" t="s">
        <v>2306</v>
      </c>
      <c r="L841" s="825">
        <v>98.98</v>
      </c>
      <c r="M841" s="825">
        <v>98.98</v>
      </c>
      <c r="N841" s="822">
        <v>1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18</v>
      </c>
      <c r="B842" s="822" t="s">
        <v>1515</v>
      </c>
      <c r="C842" s="822" t="s">
        <v>1520</v>
      </c>
      <c r="D842" s="823" t="s">
        <v>2638</v>
      </c>
      <c r="E842" s="824" t="s">
        <v>1539</v>
      </c>
      <c r="F842" s="822" t="s">
        <v>1516</v>
      </c>
      <c r="G842" s="822" t="s">
        <v>1587</v>
      </c>
      <c r="H842" s="822" t="s">
        <v>329</v>
      </c>
      <c r="I842" s="822" t="s">
        <v>1983</v>
      </c>
      <c r="J842" s="822" t="s">
        <v>1984</v>
      </c>
      <c r="K842" s="822" t="s">
        <v>1985</v>
      </c>
      <c r="L842" s="825">
        <v>107.38</v>
      </c>
      <c r="M842" s="825">
        <v>644.28</v>
      </c>
      <c r="N842" s="822">
        <v>6</v>
      </c>
      <c r="O842" s="826">
        <v>2.5</v>
      </c>
      <c r="P842" s="825">
        <v>322.14</v>
      </c>
      <c r="Q842" s="827">
        <v>0.5</v>
      </c>
      <c r="R842" s="822">
        <v>3</v>
      </c>
      <c r="S842" s="827">
        <v>0.5</v>
      </c>
      <c r="T842" s="826">
        <v>0.5</v>
      </c>
      <c r="U842" s="828">
        <v>0.2</v>
      </c>
    </row>
    <row r="843" spans="1:21" ht="14.45" customHeight="1" x14ac:dyDescent="0.2">
      <c r="A843" s="821">
        <v>18</v>
      </c>
      <c r="B843" s="822" t="s">
        <v>1515</v>
      </c>
      <c r="C843" s="822" t="s">
        <v>1520</v>
      </c>
      <c r="D843" s="823" t="s">
        <v>2638</v>
      </c>
      <c r="E843" s="824" t="s">
        <v>1539</v>
      </c>
      <c r="F843" s="822" t="s">
        <v>1516</v>
      </c>
      <c r="G843" s="822" t="s">
        <v>1587</v>
      </c>
      <c r="H843" s="822" t="s">
        <v>625</v>
      </c>
      <c r="I843" s="822" t="s">
        <v>1989</v>
      </c>
      <c r="J843" s="822" t="s">
        <v>1413</v>
      </c>
      <c r="K843" s="822" t="s">
        <v>967</v>
      </c>
      <c r="L843" s="825">
        <v>80.53</v>
      </c>
      <c r="M843" s="825">
        <v>2818.5499999999997</v>
      </c>
      <c r="N843" s="822">
        <v>35</v>
      </c>
      <c r="O843" s="826">
        <v>8.5</v>
      </c>
      <c r="P843" s="825">
        <v>885.82999999999993</v>
      </c>
      <c r="Q843" s="827">
        <v>0.31428571428571428</v>
      </c>
      <c r="R843" s="822">
        <v>11</v>
      </c>
      <c r="S843" s="827">
        <v>0.31428571428571428</v>
      </c>
      <c r="T843" s="826">
        <v>3</v>
      </c>
      <c r="U843" s="828">
        <v>0.35294117647058826</v>
      </c>
    </row>
    <row r="844" spans="1:21" ht="14.45" customHeight="1" x14ac:dyDescent="0.2">
      <c r="A844" s="821">
        <v>18</v>
      </c>
      <c r="B844" s="822" t="s">
        <v>1515</v>
      </c>
      <c r="C844" s="822" t="s">
        <v>1520</v>
      </c>
      <c r="D844" s="823" t="s">
        <v>2638</v>
      </c>
      <c r="E844" s="824" t="s">
        <v>1539</v>
      </c>
      <c r="F844" s="822" t="s">
        <v>1516</v>
      </c>
      <c r="G844" s="822" t="s">
        <v>1587</v>
      </c>
      <c r="H844" s="822" t="s">
        <v>329</v>
      </c>
      <c r="I844" s="822" t="s">
        <v>1990</v>
      </c>
      <c r="J844" s="822" t="s">
        <v>1987</v>
      </c>
      <c r="K844" s="822" t="s">
        <v>1991</v>
      </c>
      <c r="L844" s="825">
        <v>75.16</v>
      </c>
      <c r="M844" s="825">
        <v>150.32</v>
      </c>
      <c r="N844" s="822">
        <v>2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18</v>
      </c>
      <c r="B845" s="822" t="s">
        <v>1515</v>
      </c>
      <c r="C845" s="822" t="s">
        <v>1520</v>
      </c>
      <c r="D845" s="823" t="s">
        <v>2638</v>
      </c>
      <c r="E845" s="824" t="s">
        <v>1539</v>
      </c>
      <c r="F845" s="822" t="s">
        <v>1516</v>
      </c>
      <c r="G845" s="822" t="s">
        <v>1587</v>
      </c>
      <c r="H845" s="822" t="s">
        <v>625</v>
      </c>
      <c r="I845" s="822" t="s">
        <v>1412</v>
      </c>
      <c r="J845" s="822" t="s">
        <v>1413</v>
      </c>
      <c r="K845" s="822" t="s">
        <v>965</v>
      </c>
      <c r="L845" s="825">
        <v>161.06</v>
      </c>
      <c r="M845" s="825">
        <v>8375.1200000000008</v>
      </c>
      <c r="N845" s="822">
        <v>52</v>
      </c>
      <c r="O845" s="826">
        <v>9.5</v>
      </c>
      <c r="P845" s="825">
        <v>1932.72</v>
      </c>
      <c r="Q845" s="827">
        <v>0.23076923076923075</v>
      </c>
      <c r="R845" s="822">
        <v>12</v>
      </c>
      <c r="S845" s="827">
        <v>0.23076923076923078</v>
      </c>
      <c r="T845" s="826">
        <v>2</v>
      </c>
      <c r="U845" s="828">
        <v>0.21052631578947367</v>
      </c>
    </row>
    <row r="846" spans="1:21" ht="14.45" customHeight="1" x14ac:dyDescent="0.2">
      <c r="A846" s="821">
        <v>18</v>
      </c>
      <c r="B846" s="822" t="s">
        <v>1515</v>
      </c>
      <c r="C846" s="822" t="s">
        <v>1520</v>
      </c>
      <c r="D846" s="823" t="s">
        <v>2638</v>
      </c>
      <c r="E846" s="824" t="s">
        <v>1539</v>
      </c>
      <c r="F846" s="822" t="s">
        <v>1516</v>
      </c>
      <c r="G846" s="822" t="s">
        <v>1587</v>
      </c>
      <c r="H846" s="822" t="s">
        <v>625</v>
      </c>
      <c r="I846" s="822" t="s">
        <v>1996</v>
      </c>
      <c r="J846" s="822" t="s">
        <v>1413</v>
      </c>
      <c r="K846" s="822" t="s">
        <v>1997</v>
      </c>
      <c r="L846" s="825">
        <v>533.42999999999995</v>
      </c>
      <c r="M846" s="825">
        <v>7468.0199999999986</v>
      </c>
      <c r="N846" s="822">
        <v>14</v>
      </c>
      <c r="O846" s="826">
        <v>8</v>
      </c>
      <c r="P846" s="825">
        <v>4267.4399999999996</v>
      </c>
      <c r="Q846" s="827">
        <v>0.57142857142857151</v>
      </c>
      <c r="R846" s="822">
        <v>8</v>
      </c>
      <c r="S846" s="827">
        <v>0.5714285714285714</v>
      </c>
      <c r="T846" s="826">
        <v>3</v>
      </c>
      <c r="U846" s="828">
        <v>0.375</v>
      </c>
    </row>
    <row r="847" spans="1:21" ht="14.45" customHeight="1" x14ac:dyDescent="0.2">
      <c r="A847" s="821">
        <v>18</v>
      </c>
      <c r="B847" s="822" t="s">
        <v>1515</v>
      </c>
      <c r="C847" s="822" t="s">
        <v>1520</v>
      </c>
      <c r="D847" s="823" t="s">
        <v>2638</v>
      </c>
      <c r="E847" s="824" t="s">
        <v>1539</v>
      </c>
      <c r="F847" s="822" t="s">
        <v>1516</v>
      </c>
      <c r="G847" s="822" t="s">
        <v>1587</v>
      </c>
      <c r="H847" s="822" t="s">
        <v>329</v>
      </c>
      <c r="I847" s="822" t="s">
        <v>1998</v>
      </c>
      <c r="J847" s="822" t="s">
        <v>989</v>
      </c>
      <c r="K847" s="822" t="s">
        <v>1999</v>
      </c>
      <c r="L847" s="825">
        <v>80.53</v>
      </c>
      <c r="M847" s="825">
        <v>1449.54</v>
      </c>
      <c r="N847" s="822">
        <v>18</v>
      </c>
      <c r="O847" s="826">
        <v>2</v>
      </c>
      <c r="P847" s="825">
        <v>483.18</v>
      </c>
      <c r="Q847" s="827">
        <v>0.33333333333333337</v>
      </c>
      <c r="R847" s="822">
        <v>6</v>
      </c>
      <c r="S847" s="827">
        <v>0.33333333333333331</v>
      </c>
      <c r="T847" s="826">
        <v>0.5</v>
      </c>
      <c r="U847" s="828">
        <v>0.25</v>
      </c>
    </row>
    <row r="848" spans="1:21" ht="14.45" customHeight="1" x14ac:dyDescent="0.2">
      <c r="A848" s="821">
        <v>18</v>
      </c>
      <c r="B848" s="822" t="s">
        <v>1515</v>
      </c>
      <c r="C848" s="822" t="s">
        <v>1520</v>
      </c>
      <c r="D848" s="823" t="s">
        <v>2638</v>
      </c>
      <c r="E848" s="824" t="s">
        <v>1539</v>
      </c>
      <c r="F848" s="822" t="s">
        <v>1516</v>
      </c>
      <c r="G848" s="822" t="s">
        <v>1587</v>
      </c>
      <c r="H848" s="822" t="s">
        <v>625</v>
      </c>
      <c r="I848" s="822" t="s">
        <v>1504</v>
      </c>
      <c r="J848" s="822" t="s">
        <v>1413</v>
      </c>
      <c r="K848" s="822" t="s">
        <v>1159</v>
      </c>
      <c r="L848" s="825">
        <v>400.17</v>
      </c>
      <c r="M848" s="825">
        <v>2000.85</v>
      </c>
      <c r="N848" s="822">
        <v>5</v>
      </c>
      <c r="O848" s="826">
        <v>3.5</v>
      </c>
      <c r="P848" s="825">
        <v>1200.51</v>
      </c>
      <c r="Q848" s="827">
        <v>0.6</v>
      </c>
      <c r="R848" s="822">
        <v>3</v>
      </c>
      <c r="S848" s="827">
        <v>0.6</v>
      </c>
      <c r="T848" s="826">
        <v>2.5</v>
      </c>
      <c r="U848" s="828">
        <v>0.7142857142857143</v>
      </c>
    </row>
    <row r="849" spans="1:21" ht="14.45" customHeight="1" x14ac:dyDescent="0.2">
      <c r="A849" s="821">
        <v>18</v>
      </c>
      <c r="B849" s="822" t="s">
        <v>1515</v>
      </c>
      <c r="C849" s="822" t="s">
        <v>1520</v>
      </c>
      <c r="D849" s="823" t="s">
        <v>2638</v>
      </c>
      <c r="E849" s="824" t="s">
        <v>1539</v>
      </c>
      <c r="F849" s="822" t="s">
        <v>1516</v>
      </c>
      <c r="G849" s="822" t="s">
        <v>1587</v>
      </c>
      <c r="H849" s="822" t="s">
        <v>625</v>
      </c>
      <c r="I849" s="822" t="s">
        <v>1414</v>
      </c>
      <c r="J849" s="822" t="s">
        <v>1413</v>
      </c>
      <c r="K849" s="822" t="s">
        <v>967</v>
      </c>
      <c r="L849" s="825">
        <v>80.53</v>
      </c>
      <c r="M849" s="825">
        <v>2013.25</v>
      </c>
      <c r="N849" s="822">
        <v>25</v>
      </c>
      <c r="O849" s="826">
        <v>4</v>
      </c>
      <c r="P849" s="825">
        <v>724.77</v>
      </c>
      <c r="Q849" s="827">
        <v>0.36</v>
      </c>
      <c r="R849" s="822">
        <v>9</v>
      </c>
      <c r="S849" s="827">
        <v>0.36</v>
      </c>
      <c r="T849" s="826">
        <v>2</v>
      </c>
      <c r="U849" s="828">
        <v>0.5</v>
      </c>
    </row>
    <row r="850" spans="1:21" ht="14.45" customHeight="1" x14ac:dyDescent="0.2">
      <c r="A850" s="821">
        <v>18</v>
      </c>
      <c r="B850" s="822" t="s">
        <v>1515</v>
      </c>
      <c r="C850" s="822" t="s">
        <v>1520</v>
      </c>
      <c r="D850" s="823" t="s">
        <v>2638</v>
      </c>
      <c r="E850" s="824" t="s">
        <v>1539</v>
      </c>
      <c r="F850" s="822" t="s">
        <v>1516</v>
      </c>
      <c r="G850" s="822" t="s">
        <v>1587</v>
      </c>
      <c r="H850" s="822" t="s">
        <v>329</v>
      </c>
      <c r="I850" s="822" t="s">
        <v>2443</v>
      </c>
      <c r="J850" s="822" t="s">
        <v>1984</v>
      </c>
      <c r="K850" s="822" t="s">
        <v>1988</v>
      </c>
      <c r="L850" s="825">
        <v>150.32</v>
      </c>
      <c r="M850" s="825">
        <v>450.96</v>
      </c>
      <c r="N850" s="822">
        <v>3</v>
      </c>
      <c r="O850" s="826">
        <v>1</v>
      </c>
      <c r="P850" s="825">
        <v>450.96</v>
      </c>
      <c r="Q850" s="827">
        <v>1</v>
      </c>
      <c r="R850" s="822">
        <v>3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18</v>
      </c>
      <c r="B851" s="822" t="s">
        <v>1515</v>
      </c>
      <c r="C851" s="822" t="s">
        <v>1520</v>
      </c>
      <c r="D851" s="823" t="s">
        <v>2638</v>
      </c>
      <c r="E851" s="824" t="s">
        <v>1539</v>
      </c>
      <c r="F851" s="822" t="s">
        <v>1516</v>
      </c>
      <c r="G851" s="822" t="s">
        <v>1588</v>
      </c>
      <c r="H851" s="822" t="s">
        <v>329</v>
      </c>
      <c r="I851" s="822" t="s">
        <v>2444</v>
      </c>
      <c r="J851" s="822" t="s">
        <v>2015</v>
      </c>
      <c r="K851" s="822" t="s">
        <v>1590</v>
      </c>
      <c r="L851" s="825">
        <v>0</v>
      </c>
      <c r="M851" s="825">
        <v>0</v>
      </c>
      <c r="N851" s="822">
        <v>3</v>
      </c>
      <c r="O851" s="826">
        <v>0.5</v>
      </c>
      <c r="P851" s="825">
        <v>0</v>
      </c>
      <c r="Q851" s="827"/>
      <c r="R851" s="822">
        <v>3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18</v>
      </c>
      <c r="B852" s="822" t="s">
        <v>1515</v>
      </c>
      <c r="C852" s="822" t="s">
        <v>1520</v>
      </c>
      <c r="D852" s="823" t="s">
        <v>2638</v>
      </c>
      <c r="E852" s="824" t="s">
        <v>1539</v>
      </c>
      <c r="F852" s="822" t="s">
        <v>1516</v>
      </c>
      <c r="G852" s="822" t="s">
        <v>1588</v>
      </c>
      <c r="H852" s="822" t="s">
        <v>329</v>
      </c>
      <c r="I852" s="822" t="s">
        <v>2445</v>
      </c>
      <c r="J852" s="822" t="s">
        <v>2353</v>
      </c>
      <c r="K852" s="822" t="s">
        <v>1342</v>
      </c>
      <c r="L852" s="825">
        <v>0</v>
      </c>
      <c r="M852" s="825">
        <v>0</v>
      </c>
      <c r="N852" s="822">
        <v>1</v>
      </c>
      <c r="O852" s="826">
        <v>0.5</v>
      </c>
      <c r="P852" s="825">
        <v>0</v>
      </c>
      <c r="Q852" s="827"/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18</v>
      </c>
      <c r="B853" s="822" t="s">
        <v>1515</v>
      </c>
      <c r="C853" s="822" t="s">
        <v>1520</v>
      </c>
      <c r="D853" s="823" t="s">
        <v>2638</v>
      </c>
      <c r="E853" s="824" t="s">
        <v>1539</v>
      </c>
      <c r="F853" s="822" t="s">
        <v>1516</v>
      </c>
      <c r="G853" s="822" t="s">
        <v>1588</v>
      </c>
      <c r="H853" s="822" t="s">
        <v>625</v>
      </c>
      <c r="I853" s="822" t="s">
        <v>1341</v>
      </c>
      <c r="J853" s="822" t="s">
        <v>835</v>
      </c>
      <c r="K853" s="822" t="s">
        <v>1342</v>
      </c>
      <c r="L853" s="825">
        <v>0</v>
      </c>
      <c r="M853" s="825">
        <v>0</v>
      </c>
      <c r="N853" s="822">
        <v>13</v>
      </c>
      <c r="O853" s="826">
        <v>7.5</v>
      </c>
      <c r="P853" s="825">
        <v>0</v>
      </c>
      <c r="Q853" s="827"/>
      <c r="R853" s="822">
        <v>2</v>
      </c>
      <c r="S853" s="827">
        <v>0.15384615384615385</v>
      </c>
      <c r="T853" s="826">
        <v>1.5</v>
      </c>
      <c r="U853" s="828">
        <v>0.2</v>
      </c>
    </row>
    <row r="854" spans="1:21" ht="14.45" customHeight="1" x14ac:dyDescent="0.2">
      <c r="A854" s="821">
        <v>18</v>
      </c>
      <c r="B854" s="822" t="s">
        <v>1515</v>
      </c>
      <c r="C854" s="822" t="s">
        <v>1520</v>
      </c>
      <c r="D854" s="823" t="s">
        <v>2638</v>
      </c>
      <c r="E854" s="824" t="s">
        <v>1539</v>
      </c>
      <c r="F854" s="822" t="s">
        <v>1516</v>
      </c>
      <c r="G854" s="822" t="s">
        <v>1588</v>
      </c>
      <c r="H854" s="822" t="s">
        <v>625</v>
      </c>
      <c r="I854" s="822" t="s">
        <v>1589</v>
      </c>
      <c r="J854" s="822" t="s">
        <v>835</v>
      </c>
      <c r="K854" s="822" t="s">
        <v>1590</v>
      </c>
      <c r="L854" s="825">
        <v>0</v>
      </c>
      <c r="M854" s="825">
        <v>0</v>
      </c>
      <c r="N854" s="822">
        <v>14</v>
      </c>
      <c r="O854" s="826">
        <v>4.5</v>
      </c>
      <c r="P854" s="825">
        <v>0</v>
      </c>
      <c r="Q854" s="827"/>
      <c r="R854" s="822">
        <v>12</v>
      </c>
      <c r="S854" s="827">
        <v>0.8571428571428571</v>
      </c>
      <c r="T854" s="826">
        <v>2.5</v>
      </c>
      <c r="U854" s="828">
        <v>0.55555555555555558</v>
      </c>
    </row>
    <row r="855" spans="1:21" ht="14.45" customHeight="1" x14ac:dyDescent="0.2">
      <c r="A855" s="821">
        <v>18</v>
      </c>
      <c r="B855" s="822" t="s">
        <v>1515</v>
      </c>
      <c r="C855" s="822" t="s">
        <v>1520</v>
      </c>
      <c r="D855" s="823" t="s">
        <v>2638</v>
      </c>
      <c r="E855" s="824" t="s">
        <v>1539</v>
      </c>
      <c r="F855" s="822" t="s">
        <v>1516</v>
      </c>
      <c r="G855" s="822" t="s">
        <v>1588</v>
      </c>
      <c r="H855" s="822" t="s">
        <v>329</v>
      </c>
      <c r="I855" s="822" t="s">
        <v>2446</v>
      </c>
      <c r="J855" s="822" t="s">
        <v>2353</v>
      </c>
      <c r="K855" s="822" t="s">
        <v>1590</v>
      </c>
      <c r="L855" s="825">
        <v>0</v>
      </c>
      <c r="M855" s="825">
        <v>0</v>
      </c>
      <c r="N855" s="822">
        <v>1</v>
      </c>
      <c r="O855" s="826">
        <v>0.5</v>
      </c>
      <c r="P855" s="825"/>
      <c r="Q855" s="827"/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18</v>
      </c>
      <c r="B856" s="822" t="s">
        <v>1515</v>
      </c>
      <c r="C856" s="822" t="s">
        <v>1520</v>
      </c>
      <c r="D856" s="823" t="s">
        <v>2638</v>
      </c>
      <c r="E856" s="824" t="s">
        <v>1539</v>
      </c>
      <c r="F856" s="822" t="s">
        <v>1516</v>
      </c>
      <c r="G856" s="822" t="s">
        <v>2017</v>
      </c>
      <c r="H856" s="822" t="s">
        <v>329</v>
      </c>
      <c r="I856" s="822" t="s">
        <v>2018</v>
      </c>
      <c r="J856" s="822" t="s">
        <v>2019</v>
      </c>
      <c r="K856" s="822" t="s">
        <v>2020</v>
      </c>
      <c r="L856" s="825">
        <v>0</v>
      </c>
      <c r="M856" s="825">
        <v>0</v>
      </c>
      <c r="N856" s="822">
        <v>15</v>
      </c>
      <c r="O856" s="826">
        <v>7.5</v>
      </c>
      <c r="P856" s="825">
        <v>0</v>
      </c>
      <c r="Q856" s="827"/>
      <c r="R856" s="822">
        <v>11</v>
      </c>
      <c r="S856" s="827">
        <v>0.73333333333333328</v>
      </c>
      <c r="T856" s="826">
        <v>5.5</v>
      </c>
      <c r="U856" s="828">
        <v>0.73333333333333328</v>
      </c>
    </row>
    <row r="857" spans="1:21" ht="14.45" customHeight="1" x14ac:dyDescent="0.2">
      <c r="A857" s="821">
        <v>18</v>
      </c>
      <c r="B857" s="822" t="s">
        <v>1515</v>
      </c>
      <c r="C857" s="822" t="s">
        <v>1520</v>
      </c>
      <c r="D857" s="823" t="s">
        <v>2638</v>
      </c>
      <c r="E857" s="824" t="s">
        <v>1539</v>
      </c>
      <c r="F857" s="822" t="s">
        <v>1516</v>
      </c>
      <c r="G857" s="822" t="s">
        <v>2021</v>
      </c>
      <c r="H857" s="822" t="s">
        <v>329</v>
      </c>
      <c r="I857" s="822" t="s">
        <v>2022</v>
      </c>
      <c r="J857" s="822" t="s">
        <v>2023</v>
      </c>
      <c r="K857" s="822" t="s">
        <v>2024</v>
      </c>
      <c r="L857" s="825">
        <v>36.51</v>
      </c>
      <c r="M857" s="825">
        <v>36.51</v>
      </c>
      <c r="N857" s="822">
        <v>1</v>
      </c>
      <c r="O857" s="826">
        <v>0.5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18</v>
      </c>
      <c r="B858" s="822" t="s">
        <v>1515</v>
      </c>
      <c r="C858" s="822" t="s">
        <v>1520</v>
      </c>
      <c r="D858" s="823" t="s">
        <v>2638</v>
      </c>
      <c r="E858" s="824" t="s">
        <v>1539</v>
      </c>
      <c r="F858" s="822" t="s">
        <v>1516</v>
      </c>
      <c r="G858" s="822" t="s">
        <v>1599</v>
      </c>
      <c r="H858" s="822" t="s">
        <v>329</v>
      </c>
      <c r="I858" s="822" t="s">
        <v>1600</v>
      </c>
      <c r="J858" s="822" t="s">
        <v>1601</v>
      </c>
      <c r="K858" s="822" t="s">
        <v>1318</v>
      </c>
      <c r="L858" s="825">
        <v>726.68</v>
      </c>
      <c r="M858" s="825">
        <v>7266.7999999999993</v>
      </c>
      <c r="N858" s="822">
        <v>10</v>
      </c>
      <c r="O858" s="826">
        <v>1</v>
      </c>
      <c r="P858" s="825">
        <v>7266.7999999999993</v>
      </c>
      <c r="Q858" s="827">
        <v>1</v>
      </c>
      <c r="R858" s="822">
        <v>10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18</v>
      </c>
      <c r="B859" s="822" t="s">
        <v>1515</v>
      </c>
      <c r="C859" s="822" t="s">
        <v>1520</v>
      </c>
      <c r="D859" s="823" t="s">
        <v>2638</v>
      </c>
      <c r="E859" s="824" t="s">
        <v>1539</v>
      </c>
      <c r="F859" s="822" t="s">
        <v>1516</v>
      </c>
      <c r="G859" s="822" t="s">
        <v>1599</v>
      </c>
      <c r="H859" s="822" t="s">
        <v>329</v>
      </c>
      <c r="I859" s="822" t="s">
        <v>2072</v>
      </c>
      <c r="J859" s="822" t="s">
        <v>1601</v>
      </c>
      <c r="K859" s="822" t="s">
        <v>1316</v>
      </c>
      <c r="L859" s="825">
        <v>363.35</v>
      </c>
      <c r="M859" s="825">
        <v>4723.55</v>
      </c>
      <c r="N859" s="822">
        <v>13</v>
      </c>
      <c r="O859" s="826">
        <v>3.5</v>
      </c>
      <c r="P859" s="825">
        <v>1816.7500000000002</v>
      </c>
      <c r="Q859" s="827">
        <v>0.38461538461538464</v>
      </c>
      <c r="R859" s="822">
        <v>5</v>
      </c>
      <c r="S859" s="827">
        <v>0.38461538461538464</v>
      </c>
      <c r="T859" s="826">
        <v>1.5</v>
      </c>
      <c r="U859" s="828">
        <v>0.42857142857142855</v>
      </c>
    </row>
    <row r="860" spans="1:21" ht="14.45" customHeight="1" x14ac:dyDescent="0.2">
      <c r="A860" s="821">
        <v>18</v>
      </c>
      <c r="B860" s="822" t="s">
        <v>1515</v>
      </c>
      <c r="C860" s="822" t="s">
        <v>1520</v>
      </c>
      <c r="D860" s="823" t="s">
        <v>2638</v>
      </c>
      <c r="E860" s="824" t="s">
        <v>1539</v>
      </c>
      <c r="F860" s="822" t="s">
        <v>1516</v>
      </c>
      <c r="G860" s="822" t="s">
        <v>1560</v>
      </c>
      <c r="H860" s="822" t="s">
        <v>329</v>
      </c>
      <c r="I860" s="822" t="s">
        <v>1561</v>
      </c>
      <c r="J860" s="822" t="s">
        <v>1080</v>
      </c>
      <c r="K860" s="822" t="s">
        <v>1081</v>
      </c>
      <c r="L860" s="825">
        <v>121.92</v>
      </c>
      <c r="M860" s="825">
        <v>4632.96</v>
      </c>
      <c r="N860" s="822">
        <v>38</v>
      </c>
      <c r="O860" s="826">
        <v>8.5</v>
      </c>
      <c r="P860" s="825">
        <v>1463.04</v>
      </c>
      <c r="Q860" s="827">
        <v>0.31578947368421051</v>
      </c>
      <c r="R860" s="822">
        <v>12</v>
      </c>
      <c r="S860" s="827">
        <v>0.31578947368421051</v>
      </c>
      <c r="T860" s="826">
        <v>1.5</v>
      </c>
      <c r="U860" s="828">
        <v>0.17647058823529413</v>
      </c>
    </row>
    <row r="861" spans="1:21" ht="14.45" customHeight="1" x14ac:dyDescent="0.2">
      <c r="A861" s="821">
        <v>18</v>
      </c>
      <c r="B861" s="822" t="s">
        <v>1515</v>
      </c>
      <c r="C861" s="822" t="s">
        <v>1520</v>
      </c>
      <c r="D861" s="823" t="s">
        <v>2638</v>
      </c>
      <c r="E861" s="824" t="s">
        <v>1539</v>
      </c>
      <c r="F861" s="822" t="s">
        <v>1516</v>
      </c>
      <c r="G861" s="822" t="s">
        <v>1560</v>
      </c>
      <c r="H861" s="822" t="s">
        <v>329</v>
      </c>
      <c r="I861" s="822" t="s">
        <v>2033</v>
      </c>
      <c r="J861" s="822" t="s">
        <v>1080</v>
      </c>
      <c r="K861" s="822" t="s">
        <v>1081</v>
      </c>
      <c r="L861" s="825">
        <v>121.92</v>
      </c>
      <c r="M861" s="825">
        <v>1463.04</v>
      </c>
      <c r="N861" s="822">
        <v>12</v>
      </c>
      <c r="O861" s="826">
        <v>3.5</v>
      </c>
      <c r="P861" s="825">
        <v>853.44</v>
      </c>
      <c r="Q861" s="827">
        <v>0.58333333333333337</v>
      </c>
      <c r="R861" s="822">
        <v>7</v>
      </c>
      <c r="S861" s="827">
        <v>0.58333333333333337</v>
      </c>
      <c r="T861" s="826">
        <v>2</v>
      </c>
      <c r="U861" s="828">
        <v>0.5714285714285714</v>
      </c>
    </row>
    <row r="862" spans="1:21" ht="14.45" customHeight="1" x14ac:dyDescent="0.2">
      <c r="A862" s="821">
        <v>18</v>
      </c>
      <c r="B862" s="822" t="s">
        <v>1515</v>
      </c>
      <c r="C862" s="822" t="s">
        <v>1520</v>
      </c>
      <c r="D862" s="823" t="s">
        <v>2638</v>
      </c>
      <c r="E862" s="824" t="s">
        <v>1539</v>
      </c>
      <c r="F862" s="822" t="s">
        <v>1516</v>
      </c>
      <c r="G862" s="822" t="s">
        <v>2034</v>
      </c>
      <c r="H862" s="822" t="s">
        <v>329</v>
      </c>
      <c r="I862" s="822" t="s">
        <v>2321</v>
      </c>
      <c r="J862" s="822" t="s">
        <v>932</v>
      </c>
      <c r="K862" s="822" t="s">
        <v>935</v>
      </c>
      <c r="L862" s="825">
        <v>2008.83</v>
      </c>
      <c r="M862" s="825">
        <v>10044.15</v>
      </c>
      <c r="N862" s="822">
        <v>5</v>
      </c>
      <c r="O862" s="826">
        <v>0.5</v>
      </c>
      <c r="P862" s="825">
        <v>10044.15</v>
      </c>
      <c r="Q862" s="827">
        <v>1</v>
      </c>
      <c r="R862" s="822">
        <v>5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18</v>
      </c>
      <c r="B863" s="822" t="s">
        <v>1515</v>
      </c>
      <c r="C863" s="822" t="s">
        <v>1520</v>
      </c>
      <c r="D863" s="823" t="s">
        <v>2638</v>
      </c>
      <c r="E863" s="824" t="s">
        <v>1539</v>
      </c>
      <c r="F863" s="822" t="s">
        <v>1516</v>
      </c>
      <c r="G863" s="822" t="s">
        <v>2034</v>
      </c>
      <c r="H863" s="822" t="s">
        <v>329</v>
      </c>
      <c r="I863" s="822" t="s">
        <v>2035</v>
      </c>
      <c r="J863" s="822" t="s">
        <v>932</v>
      </c>
      <c r="K863" s="822" t="s">
        <v>936</v>
      </c>
      <c r="L863" s="825">
        <v>2031.66</v>
      </c>
      <c r="M863" s="825">
        <v>14221.62</v>
      </c>
      <c r="N863" s="822">
        <v>7</v>
      </c>
      <c r="O863" s="826">
        <v>2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18</v>
      </c>
      <c r="B864" s="822" t="s">
        <v>1515</v>
      </c>
      <c r="C864" s="822" t="s">
        <v>1520</v>
      </c>
      <c r="D864" s="823" t="s">
        <v>2638</v>
      </c>
      <c r="E864" s="824" t="s">
        <v>1539</v>
      </c>
      <c r="F864" s="822" t="s">
        <v>1516</v>
      </c>
      <c r="G864" s="822" t="s">
        <v>2034</v>
      </c>
      <c r="H864" s="822" t="s">
        <v>329</v>
      </c>
      <c r="I864" s="822" t="s">
        <v>2447</v>
      </c>
      <c r="J864" s="822" t="s">
        <v>932</v>
      </c>
      <c r="K864" s="822" t="s">
        <v>933</v>
      </c>
      <c r="L864" s="825">
        <v>2054.48</v>
      </c>
      <c r="M864" s="825">
        <v>12326.880000000001</v>
      </c>
      <c r="N864" s="822">
        <v>6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18</v>
      </c>
      <c r="B865" s="822" t="s">
        <v>1515</v>
      </c>
      <c r="C865" s="822" t="s">
        <v>1520</v>
      </c>
      <c r="D865" s="823" t="s">
        <v>2638</v>
      </c>
      <c r="E865" s="824" t="s">
        <v>1537</v>
      </c>
      <c r="F865" s="822" t="s">
        <v>1516</v>
      </c>
      <c r="G865" s="822" t="s">
        <v>1550</v>
      </c>
      <c r="H865" s="822" t="s">
        <v>625</v>
      </c>
      <c r="I865" s="822" t="s">
        <v>1398</v>
      </c>
      <c r="J865" s="822" t="s">
        <v>1338</v>
      </c>
      <c r="K865" s="822" t="s">
        <v>1399</v>
      </c>
      <c r="L865" s="825">
        <v>23.4</v>
      </c>
      <c r="M865" s="825">
        <v>210.6</v>
      </c>
      <c r="N865" s="822">
        <v>9</v>
      </c>
      <c r="O865" s="826">
        <v>4</v>
      </c>
      <c r="P865" s="825">
        <v>117</v>
      </c>
      <c r="Q865" s="827">
        <v>0.55555555555555558</v>
      </c>
      <c r="R865" s="822">
        <v>5</v>
      </c>
      <c r="S865" s="827">
        <v>0.55555555555555558</v>
      </c>
      <c r="T865" s="826">
        <v>2</v>
      </c>
      <c r="U865" s="828">
        <v>0.5</v>
      </c>
    </row>
    <row r="866" spans="1:21" ht="14.45" customHeight="1" x14ac:dyDescent="0.2">
      <c r="A866" s="821">
        <v>18</v>
      </c>
      <c r="B866" s="822" t="s">
        <v>1515</v>
      </c>
      <c r="C866" s="822" t="s">
        <v>1520</v>
      </c>
      <c r="D866" s="823" t="s">
        <v>2638</v>
      </c>
      <c r="E866" s="824" t="s">
        <v>1537</v>
      </c>
      <c r="F866" s="822" t="s">
        <v>1516</v>
      </c>
      <c r="G866" s="822" t="s">
        <v>1550</v>
      </c>
      <c r="H866" s="822" t="s">
        <v>625</v>
      </c>
      <c r="I866" s="822" t="s">
        <v>1337</v>
      </c>
      <c r="J866" s="822" t="s">
        <v>1338</v>
      </c>
      <c r="K866" s="822" t="s">
        <v>1339</v>
      </c>
      <c r="L866" s="825">
        <v>11.71</v>
      </c>
      <c r="M866" s="825">
        <v>140.52000000000001</v>
      </c>
      <c r="N866" s="822">
        <v>12</v>
      </c>
      <c r="O866" s="826">
        <v>6.5</v>
      </c>
      <c r="P866" s="825">
        <v>70.260000000000005</v>
      </c>
      <c r="Q866" s="827">
        <v>0.5</v>
      </c>
      <c r="R866" s="822">
        <v>6</v>
      </c>
      <c r="S866" s="827">
        <v>0.5</v>
      </c>
      <c r="T866" s="826">
        <v>2.5</v>
      </c>
      <c r="U866" s="828">
        <v>0.38461538461538464</v>
      </c>
    </row>
    <row r="867" spans="1:21" ht="14.45" customHeight="1" x14ac:dyDescent="0.2">
      <c r="A867" s="821">
        <v>18</v>
      </c>
      <c r="B867" s="822" t="s">
        <v>1515</v>
      </c>
      <c r="C867" s="822" t="s">
        <v>1520</v>
      </c>
      <c r="D867" s="823" t="s">
        <v>2638</v>
      </c>
      <c r="E867" s="824" t="s">
        <v>1537</v>
      </c>
      <c r="F867" s="822" t="s">
        <v>1516</v>
      </c>
      <c r="G867" s="822" t="s">
        <v>1615</v>
      </c>
      <c r="H867" s="822" t="s">
        <v>625</v>
      </c>
      <c r="I867" s="822" t="s">
        <v>1619</v>
      </c>
      <c r="J867" s="822" t="s">
        <v>1326</v>
      </c>
      <c r="K867" s="822" t="s">
        <v>1620</v>
      </c>
      <c r="L867" s="825">
        <v>1476.14</v>
      </c>
      <c r="M867" s="825">
        <v>2952.28</v>
      </c>
      <c r="N867" s="822">
        <v>2</v>
      </c>
      <c r="O867" s="826">
        <v>0.5</v>
      </c>
      <c r="P867" s="825">
        <v>2952.28</v>
      </c>
      <c r="Q867" s="827">
        <v>1</v>
      </c>
      <c r="R867" s="822">
        <v>2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18</v>
      </c>
      <c r="B868" s="822" t="s">
        <v>1515</v>
      </c>
      <c r="C868" s="822" t="s">
        <v>1520</v>
      </c>
      <c r="D868" s="823" t="s">
        <v>2638</v>
      </c>
      <c r="E868" s="824" t="s">
        <v>1537</v>
      </c>
      <c r="F868" s="822" t="s">
        <v>1516</v>
      </c>
      <c r="G868" s="822" t="s">
        <v>1615</v>
      </c>
      <c r="H868" s="822" t="s">
        <v>625</v>
      </c>
      <c r="I868" s="822" t="s">
        <v>1325</v>
      </c>
      <c r="J868" s="822" t="s">
        <v>1326</v>
      </c>
      <c r="K868" s="822" t="s">
        <v>1327</v>
      </c>
      <c r="L868" s="825">
        <v>295.22000000000003</v>
      </c>
      <c r="M868" s="825">
        <v>590.44000000000005</v>
      </c>
      <c r="N868" s="822">
        <v>2</v>
      </c>
      <c r="O868" s="826">
        <v>1.5</v>
      </c>
      <c r="P868" s="825">
        <v>295.22000000000003</v>
      </c>
      <c r="Q868" s="827">
        <v>0.5</v>
      </c>
      <c r="R868" s="822">
        <v>1</v>
      </c>
      <c r="S868" s="827">
        <v>0.5</v>
      </c>
      <c r="T868" s="826">
        <v>0.5</v>
      </c>
      <c r="U868" s="828">
        <v>0.33333333333333331</v>
      </c>
    </row>
    <row r="869" spans="1:21" ht="14.45" customHeight="1" x14ac:dyDescent="0.2">
      <c r="A869" s="821">
        <v>18</v>
      </c>
      <c r="B869" s="822" t="s">
        <v>1515</v>
      </c>
      <c r="C869" s="822" t="s">
        <v>1520</v>
      </c>
      <c r="D869" s="823" t="s">
        <v>2638</v>
      </c>
      <c r="E869" s="824" t="s">
        <v>1537</v>
      </c>
      <c r="F869" s="822" t="s">
        <v>1516</v>
      </c>
      <c r="G869" s="822" t="s">
        <v>1615</v>
      </c>
      <c r="H869" s="822" t="s">
        <v>625</v>
      </c>
      <c r="I869" s="822" t="s">
        <v>1621</v>
      </c>
      <c r="J869" s="822" t="s">
        <v>985</v>
      </c>
      <c r="K869" s="822" t="s">
        <v>1622</v>
      </c>
      <c r="L869" s="825">
        <v>305.5</v>
      </c>
      <c r="M869" s="825">
        <v>305.5</v>
      </c>
      <c r="N869" s="822">
        <v>1</v>
      </c>
      <c r="O869" s="826">
        <v>1</v>
      </c>
      <c r="P869" s="825">
        <v>305.5</v>
      </c>
      <c r="Q869" s="827">
        <v>1</v>
      </c>
      <c r="R869" s="822">
        <v>1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18</v>
      </c>
      <c r="B870" s="822" t="s">
        <v>1515</v>
      </c>
      <c r="C870" s="822" t="s">
        <v>1520</v>
      </c>
      <c r="D870" s="823" t="s">
        <v>2638</v>
      </c>
      <c r="E870" s="824" t="s">
        <v>1537</v>
      </c>
      <c r="F870" s="822" t="s">
        <v>1516</v>
      </c>
      <c r="G870" s="822" t="s">
        <v>1627</v>
      </c>
      <c r="H870" s="822" t="s">
        <v>625</v>
      </c>
      <c r="I870" s="822" t="s">
        <v>1499</v>
      </c>
      <c r="J870" s="822" t="s">
        <v>1334</v>
      </c>
      <c r="K870" s="822" t="s">
        <v>1500</v>
      </c>
      <c r="L870" s="825">
        <v>1945.04</v>
      </c>
      <c r="M870" s="825">
        <v>3890.08</v>
      </c>
      <c r="N870" s="822">
        <v>2</v>
      </c>
      <c r="O870" s="826">
        <v>0.5</v>
      </c>
      <c r="P870" s="825">
        <v>3890.08</v>
      </c>
      <c r="Q870" s="827">
        <v>1</v>
      </c>
      <c r="R870" s="822">
        <v>2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18</v>
      </c>
      <c r="B871" s="822" t="s">
        <v>1515</v>
      </c>
      <c r="C871" s="822" t="s">
        <v>1520</v>
      </c>
      <c r="D871" s="823" t="s">
        <v>2638</v>
      </c>
      <c r="E871" s="824" t="s">
        <v>1537</v>
      </c>
      <c r="F871" s="822" t="s">
        <v>1516</v>
      </c>
      <c r="G871" s="822" t="s">
        <v>1627</v>
      </c>
      <c r="H871" s="822" t="s">
        <v>625</v>
      </c>
      <c r="I871" s="822" t="s">
        <v>1631</v>
      </c>
      <c r="J871" s="822" t="s">
        <v>1632</v>
      </c>
      <c r="K871" s="822" t="s">
        <v>1335</v>
      </c>
      <c r="L871" s="825">
        <v>1296.7</v>
      </c>
      <c r="M871" s="825">
        <v>1296.7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18</v>
      </c>
      <c r="B872" s="822" t="s">
        <v>1515</v>
      </c>
      <c r="C872" s="822" t="s">
        <v>1520</v>
      </c>
      <c r="D872" s="823" t="s">
        <v>2638</v>
      </c>
      <c r="E872" s="824" t="s">
        <v>1537</v>
      </c>
      <c r="F872" s="822" t="s">
        <v>1516</v>
      </c>
      <c r="G872" s="822" t="s">
        <v>1640</v>
      </c>
      <c r="H872" s="822" t="s">
        <v>329</v>
      </c>
      <c r="I872" s="822" t="s">
        <v>1641</v>
      </c>
      <c r="J872" s="822" t="s">
        <v>614</v>
      </c>
      <c r="K872" s="822" t="s">
        <v>1642</v>
      </c>
      <c r="L872" s="825">
        <v>66.17</v>
      </c>
      <c r="M872" s="825">
        <v>66.17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18</v>
      </c>
      <c r="B873" s="822" t="s">
        <v>1515</v>
      </c>
      <c r="C873" s="822" t="s">
        <v>1520</v>
      </c>
      <c r="D873" s="823" t="s">
        <v>2638</v>
      </c>
      <c r="E873" s="824" t="s">
        <v>1537</v>
      </c>
      <c r="F873" s="822" t="s">
        <v>1516</v>
      </c>
      <c r="G873" s="822" t="s">
        <v>1643</v>
      </c>
      <c r="H873" s="822" t="s">
        <v>329</v>
      </c>
      <c r="I873" s="822" t="s">
        <v>1644</v>
      </c>
      <c r="J873" s="822" t="s">
        <v>1645</v>
      </c>
      <c r="K873" s="822" t="s">
        <v>1646</v>
      </c>
      <c r="L873" s="825">
        <v>0</v>
      </c>
      <c r="M873" s="825">
        <v>0</v>
      </c>
      <c r="N873" s="822">
        <v>1</v>
      </c>
      <c r="O873" s="826">
        <v>0.5</v>
      </c>
      <c r="P873" s="825"/>
      <c r="Q873" s="827"/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18</v>
      </c>
      <c r="B874" s="822" t="s">
        <v>1515</v>
      </c>
      <c r="C874" s="822" t="s">
        <v>1520</v>
      </c>
      <c r="D874" s="823" t="s">
        <v>2638</v>
      </c>
      <c r="E874" s="824" t="s">
        <v>1537</v>
      </c>
      <c r="F874" s="822" t="s">
        <v>1516</v>
      </c>
      <c r="G874" s="822" t="s">
        <v>1551</v>
      </c>
      <c r="H874" s="822" t="s">
        <v>625</v>
      </c>
      <c r="I874" s="822" t="s">
        <v>1552</v>
      </c>
      <c r="J874" s="822" t="s">
        <v>1553</v>
      </c>
      <c r="K874" s="822" t="s">
        <v>1016</v>
      </c>
      <c r="L874" s="825">
        <v>132</v>
      </c>
      <c r="M874" s="825">
        <v>396</v>
      </c>
      <c r="N874" s="822">
        <v>3</v>
      </c>
      <c r="O874" s="826">
        <v>1.5</v>
      </c>
      <c r="P874" s="825">
        <v>264</v>
      </c>
      <c r="Q874" s="827">
        <v>0.66666666666666663</v>
      </c>
      <c r="R874" s="822">
        <v>2</v>
      </c>
      <c r="S874" s="827">
        <v>0.66666666666666663</v>
      </c>
      <c r="T874" s="826">
        <v>1</v>
      </c>
      <c r="U874" s="828">
        <v>0.66666666666666663</v>
      </c>
    </row>
    <row r="875" spans="1:21" ht="14.45" customHeight="1" x14ac:dyDescent="0.2">
      <c r="A875" s="821">
        <v>18</v>
      </c>
      <c r="B875" s="822" t="s">
        <v>1515</v>
      </c>
      <c r="C875" s="822" t="s">
        <v>1520</v>
      </c>
      <c r="D875" s="823" t="s">
        <v>2638</v>
      </c>
      <c r="E875" s="824" t="s">
        <v>1537</v>
      </c>
      <c r="F875" s="822" t="s">
        <v>1516</v>
      </c>
      <c r="G875" s="822" t="s">
        <v>1670</v>
      </c>
      <c r="H875" s="822" t="s">
        <v>329</v>
      </c>
      <c r="I875" s="822" t="s">
        <v>1673</v>
      </c>
      <c r="J875" s="822" t="s">
        <v>647</v>
      </c>
      <c r="K875" s="822" t="s">
        <v>1674</v>
      </c>
      <c r="L875" s="825">
        <v>93.61</v>
      </c>
      <c r="M875" s="825">
        <v>187.22</v>
      </c>
      <c r="N875" s="822">
        <v>2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18</v>
      </c>
      <c r="B876" s="822" t="s">
        <v>1515</v>
      </c>
      <c r="C876" s="822" t="s">
        <v>1520</v>
      </c>
      <c r="D876" s="823" t="s">
        <v>2638</v>
      </c>
      <c r="E876" s="824" t="s">
        <v>1537</v>
      </c>
      <c r="F876" s="822" t="s">
        <v>1516</v>
      </c>
      <c r="G876" s="822" t="s">
        <v>1670</v>
      </c>
      <c r="H876" s="822" t="s">
        <v>329</v>
      </c>
      <c r="I876" s="822" t="s">
        <v>1675</v>
      </c>
      <c r="J876" s="822" t="s">
        <v>647</v>
      </c>
      <c r="K876" s="822" t="s">
        <v>1676</v>
      </c>
      <c r="L876" s="825">
        <v>46.81</v>
      </c>
      <c r="M876" s="825">
        <v>374.48</v>
      </c>
      <c r="N876" s="822">
        <v>8</v>
      </c>
      <c r="O876" s="826">
        <v>2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18</v>
      </c>
      <c r="B877" s="822" t="s">
        <v>1515</v>
      </c>
      <c r="C877" s="822" t="s">
        <v>1520</v>
      </c>
      <c r="D877" s="823" t="s">
        <v>2638</v>
      </c>
      <c r="E877" s="824" t="s">
        <v>1537</v>
      </c>
      <c r="F877" s="822" t="s">
        <v>1516</v>
      </c>
      <c r="G877" s="822" t="s">
        <v>1670</v>
      </c>
      <c r="H877" s="822" t="s">
        <v>329</v>
      </c>
      <c r="I877" s="822" t="s">
        <v>1677</v>
      </c>
      <c r="J877" s="822" t="s">
        <v>647</v>
      </c>
      <c r="K877" s="822" t="s">
        <v>1678</v>
      </c>
      <c r="L877" s="825">
        <v>93.61</v>
      </c>
      <c r="M877" s="825">
        <v>280.83</v>
      </c>
      <c r="N877" s="822">
        <v>3</v>
      </c>
      <c r="O877" s="826">
        <v>2.5</v>
      </c>
      <c r="P877" s="825">
        <v>93.61</v>
      </c>
      <c r="Q877" s="827">
        <v>0.33333333333333337</v>
      </c>
      <c r="R877" s="822">
        <v>1</v>
      </c>
      <c r="S877" s="827">
        <v>0.33333333333333331</v>
      </c>
      <c r="T877" s="826">
        <v>0.5</v>
      </c>
      <c r="U877" s="828">
        <v>0.2</v>
      </c>
    </row>
    <row r="878" spans="1:21" ht="14.45" customHeight="1" x14ac:dyDescent="0.2">
      <c r="A878" s="821">
        <v>18</v>
      </c>
      <c r="B878" s="822" t="s">
        <v>1515</v>
      </c>
      <c r="C878" s="822" t="s">
        <v>1520</v>
      </c>
      <c r="D878" s="823" t="s">
        <v>2638</v>
      </c>
      <c r="E878" s="824" t="s">
        <v>1537</v>
      </c>
      <c r="F878" s="822" t="s">
        <v>1516</v>
      </c>
      <c r="G878" s="822" t="s">
        <v>2448</v>
      </c>
      <c r="H878" s="822" t="s">
        <v>329</v>
      </c>
      <c r="I878" s="822" t="s">
        <v>2449</v>
      </c>
      <c r="J878" s="822" t="s">
        <v>2450</v>
      </c>
      <c r="K878" s="822" t="s">
        <v>2451</v>
      </c>
      <c r="L878" s="825">
        <v>93.49</v>
      </c>
      <c r="M878" s="825">
        <v>186.98</v>
      </c>
      <c r="N878" s="822">
        <v>2</v>
      </c>
      <c r="O878" s="826">
        <v>1</v>
      </c>
      <c r="P878" s="825">
        <v>186.98</v>
      </c>
      <c r="Q878" s="827">
        <v>1</v>
      </c>
      <c r="R878" s="822">
        <v>2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18</v>
      </c>
      <c r="B879" s="822" t="s">
        <v>1515</v>
      </c>
      <c r="C879" s="822" t="s">
        <v>1520</v>
      </c>
      <c r="D879" s="823" t="s">
        <v>2638</v>
      </c>
      <c r="E879" s="824" t="s">
        <v>1537</v>
      </c>
      <c r="F879" s="822" t="s">
        <v>1516</v>
      </c>
      <c r="G879" s="822" t="s">
        <v>1702</v>
      </c>
      <c r="H879" s="822" t="s">
        <v>329</v>
      </c>
      <c r="I879" s="822" t="s">
        <v>1703</v>
      </c>
      <c r="J879" s="822" t="s">
        <v>1704</v>
      </c>
      <c r="K879" s="822" t="s">
        <v>1705</v>
      </c>
      <c r="L879" s="825">
        <v>561.76</v>
      </c>
      <c r="M879" s="825">
        <v>561.76</v>
      </c>
      <c r="N879" s="822">
        <v>1</v>
      </c>
      <c r="O879" s="826">
        <v>0.5</v>
      </c>
      <c r="P879" s="825">
        <v>561.76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18</v>
      </c>
      <c r="B880" s="822" t="s">
        <v>1515</v>
      </c>
      <c r="C880" s="822" t="s">
        <v>1520</v>
      </c>
      <c r="D880" s="823" t="s">
        <v>2638</v>
      </c>
      <c r="E880" s="824" t="s">
        <v>1537</v>
      </c>
      <c r="F880" s="822" t="s">
        <v>1516</v>
      </c>
      <c r="G880" s="822" t="s">
        <v>1564</v>
      </c>
      <c r="H880" s="822" t="s">
        <v>625</v>
      </c>
      <c r="I880" s="822" t="s">
        <v>1350</v>
      </c>
      <c r="J880" s="822" t="s">
        <v>1351</v>
      </c>
      <c r="K880" s="822" t="s">
        <v>1352</v>
      </c>
      <c r="L880" s="825">
        <v>122.96</v>
      </c>
      <c r="M880" s="825">
        <v>1475.52</v>
      </c>
      <c r="N880" s="822">
        <v>12</v>
      </c>
      <c r="O880" s="826">
        <v>4.5</v>
      </c>
      <c r="P880" s="825">
        <v>491.84</v>
      </c>
      <c r="Q880" s="827">
        <v>0.33333333333333331</v>
      </c>
      <c r="R880" s="822">
        <v>4</v>
      </c>
      <c r="S880" s="827">
        <v>0.33333333333333331</v>
      </c>
      <c r="T880" s="826">
        <v>2.5</v>
      </c>
      <c r="U880" s="828">
        <v>0.55555555555555558</v>
      </c>
    </row>
    <row r="881" spans="1:21" ht="14.45" customHeight="1" x14ac:dyDescent="0.2">
      <c r="A881" s="821">
        <v>18</v>
      </c>
      <c r="B881" s="822" t="s">
        <v>1515</v>
      </c>
      <c r="C881" s="822" t="s">
        <v>1520</v>
      </c>
      <c r="D881" s="823" t="s">
        <v>2638</v>
      </c>
      <c r="E881" s="824" t="s">
        <v>1537</v>
      </c>
      <c r="F881" s="822" t="s">
        <v>1516</v>
      </c>
      <c r="G881" s="822" t="s">
        <v>1564</v>
      </c>
      <c r="H881" s="822" t="s">
        <v>625</v>
      </c>
      <c r="I881" s="822" t="s">
        <v>1353</v>
      </c>
      <c r="J881" s="822" t="s">
        <v>1351</v>
      </c>
      <c r="K881" s="822" t="s">
        <v>1354</v>
      </c>
      <c r="L881" s="825">
        <v>245.9</v>
      </c>
      <c r="M881" s="825">
        <v>245.9</v>
      </c>
      <c r="N881" s="822">
        <v>1</v>
      </c>
      <c r="O881" s="826">
        <v>0.5</v>
      </c>
      <c r="P881" s="825">
        <v>245.9</v>
      </c>
      <c r="Q881" s="827">
        <v>1</v>
      </c>
      <c r="R881" s="822">
        <v>1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18</v>
      </c>
      <c r="B882" s="822" t="s">
        <v>1515</v>
      </c>
      <c r="C882" s="822" t="s">
        <v>1520</v>
      </c>
      <c r="D882" s="823" t="s">
        <v>2638</v>
      </c>
      <c r="E882" s="824" t="s">
        <v>1537</v>
      </c>
      <c r="F882" s="822" t="s">
        <v>1516</v>
      </c>
      <c r="G882" s="822" t="s">
        <v>1741</v>
      </c>
      <c r="H882" s="822" t="s">
        <v>625</v>
      </c>
      <c r="I882" s="822" t="s">
        <v>1745</v>
      </c>
      <c r="J882" s="822" t="s">
        <v>1743</v>
      </c>
      <c r="K882" s="822" t="s">
        <v>1584</v>
      </c>
      <c r="L882" s="825">
        <v>132</v>
      </c>
      <c r="M882" s="825">
        <v>264</v>
      </c>
      <c r="N882" s="822">
        <v>2</v>
      </c>
      <c r="O882" s="826">
        <v>0.5</v>
      </c>
      <c r="P882" s="825">
        <v>264</v>
      </c>
      <c r="Q882" s="827">
        <v>1</v>
      </c>
      <c r="R882" s="822">
        <v>2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18</v>
      </c>
      <c r="B883" s="822" t="s">
        <v>1515</v>
      </c>
      <c r="C883" s="822" t="s">
        <v>1520</v>
      </c>
      <c r="D883" s="823" t="s">
        <v>2638</v>
      </c>
      <c r="E883" s="824" t="s">
        <v>1537</v>
      </c>
      <c r="F883" s="822" t="s">
        <v>1516</v>
      </c>
      <c r="G883" s="822" t="s">
        <v>669</v>
      </c>
      <c r="H883" s="822" t="s">
        <v>329</v>
      </c>
      <c r="I883" s="822" t="s">
        <v>1747</v>
      </c>
      <c r="J883" s="822" t="s">
        <v>1748</v>
      </c>
      <c r="K883" s="822" t="s">
        <v>1749</v>
      </c>
      <c r="L883" s="825">
        <v>51.51</v>
      </c>
      <c r="M883" s="825">
        <v>154.53</v>
      </c>
      <c r="N883" s="822">
        <v>3</v>
      </c>
      <c r="O883" s="826">
        <v>1.5</v>
      </c>
      <c r="P883" s="825">
        <v>103.02</v>
      </c>
      <c r="Q883" s="827">
        <v>0.66666666666666663</v>
      </c>
      <c r="R883" s="822">
        <v>2</v>
      </c>
      <c r="S883" s="827">
        <v>0.66666666666666663</v>
      </c>
      <c r="T883" s="826">
        <v>1</v>
      </c>
      <c r="U883" s="828">
        <v>0.66666666666666663</v>
      </c>
    </row>
    <row r="884" spans="1:21" ht="14.45" customHeight="1" x14ac:dyDescent="0.2">
      <c r="A884" s="821">
        <v>18</v>
      </c>
      <c r="B884" s="822" t="s">
        <v>1515</v>
      </c>
      <c r="C884" s="822" t="s">
        <v>1520</v>
      </c>
      <c r="D884" s="823" t="s">
        <v>2638</v>
      </c>
      <c r="E884" s="824" t="s">
        <v>1537</v>
      </c>
      <c r="F884" s="822" t="s">
        <v>1516</v>
      </c>
      <c r="G884" s="822" t="s">
        <v>1753</v>
      </c>
      <c r="H884" s="822" t="s">
        <v>329</v>
      </c>
      <c r="I884" s="822" t="s">
        <v>1756</v>
      </c>
      <c r="J884" s="822" t="s">
        <v>1755</v>
      </c>
      <c r="K884" s="822" t="s">
        <v>743</v>
      </c>
      <c r="L884" s="825">
        <v>13.77</v>
      </c>
      <c r="M884" s="825">
        <v>13.77</v>
      </c>
      <c r="N884" s="822">
        <v>1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18</v>
      </c>
      <c r="B885" s="822" t="s">
        <v>1515</v>
      </c>
      <c r="C885" s="822" t="s">
        <v>1520</v>
      </c>
      <c r="D885" s="823" t="s">
        <v>2638</v>
      </c>
      <c r="E885" s="824" t="s">
        <v>1537</v>
      </c>
      <c r="F885" s="822" t="s">
        <v>1516</v>
      </c>
      <c r="G885" s="822" t="s">
        <v>1760</v>
      </c>
      <c r="H885" s="822" t="s">
        <v>329</v>
      </c>
      <c r="I885" s="822" t="s">
        <v>2452</v>
      </c>
      <c r="J885" s="822" t="s">
        <v>1762</v>
      </c>
      <c r="K885" s="822" t="s">
        <v>1800</v>
      </c>
      <c r="L885" s="825">
        <v>82.31</v>
      </c>
      <c r="M885" s="825">
        <v>164.62</v>
      </c>
      <c r="N885" s="822">
        <v>2</v>
      </c>
      <c r="O885" s="826">
        <v>0.5</v>
      </c>
      <c r="P885" s="825">
        <v>164.62</v>
      </c>
      <c r="Q885" s="827">
        <v>1</v>
      </c>
      <c r="R885" s="822">
        <v>2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18</v>
      </c>
      <c r="B886" s="822" t="s">
        <v>1515</v>
      </c>
      <c r="C886" s="822" t="s">
        <v>1520</v>
      </c>
      <c r="D886" s="823" t="s">
        <v>2638</v>
      </c>
      <c r="E886" s="824" t="s">
        <v>1537</v>
      </c>
      <c r="F886" s="822" t="s">
        <v>1516</v>
      </c>
      <c r="G886" s="822" t="s">
        <v>1771</v>
      </c>
      <c r="H886" s="822" t="s">
        <v>329</v>
      </c>
      <c r="I886" s="822" t="s">
        <v>1772</v>
      </c>
      <c r="J886" s="822" t="s">
        <v>1773</v>
      </c>
      <c r="K886" s="822" t="s">
        <v>1774</v>
      </c>
      <c r="L886" s="825">
        <v>24.37</v>
      </c>
      <c r="M886" s="825">
        <v>438.65999999999997</v>
      </c>
      <c r="N886" s="822">
        <v>18</v>
      </c>
      <c r="O886" s="826">
        <v>11.5</v>
      </c>
      <c r="P886" s="825">
        <v>170.59</v>
      </c>
      <c r="Q886" s="827">
        <v>0.38888888888888895</v>
      </c>
      <c r="R886" s="822">
        <v>7</v>
      </c>
      <c r="S886" s="827">
        <v>0.3888888888888889</v>
      </c>
      <c r="T886" s="826">
        <v>5</v>
      </c>
      <c r="U886" s="828">
        <v>0.43478260869565216</v>
      </c>
    </row>
    <row r="887" spans="1:21" ht="14.45" customHeight="1" x14ac:dyDescent="0.2">
      <c r="A887" s="821">
        <v>18</v>
      </c>
      <c r="B887" s="822" t="s">
        <v>1515</v>
      </c>
      <c r="C887" s="822" t="s">
        <v>1520</v>
      </c>
      <c r="D887" s="823" t="s">
        <v>2638</v>
      </c>
      <c r="E887" s="824" t="s">
        <v>1537</v>
      </c>
      <c r="F887" s="822" t="s">
        <v>1516</v>
      </c>
      <c r="G887" s="822" t="s">
        <v>1771</v>
      </c>
      <c r="H887" s="822" t="s">
        <v>329</v>
      </c>
      <c r="I887" s="822" t="s">
        <v>1775</v>
      </c>
      <c r="J887" s="822" t="s">
        <v>1773</v>
      </c>
      <c r="K887" s="822" t="s">
        <v>1776</v>
      </c>
      <c r="L887" s="825">
        <v>38.590000000000003</v>
      </c>
      <c r="M887" s="825">
        <v>77.180000000000007</v>
      </c>
      <c r="N887" s="822">
        <v>2</v>
      </c>
      <c r="O887" s="826">
        <v>0.5</v>
      </c>
      <c r="P887" s="825">
        <v>77.180000000000007</v>
      </c>
      <c r="Q887" s="827">
        <v>1</v>
      </c>
      <c r="R887" s="822">
        <v>2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18</v>
      </c>
      <c r="B888" s="822" t="s">
        <v>1515</v>
      </c>
      <c r="C888" s="822" t="s">
        <v>1520</v>
      </c>
      <c r="D888" s="823" t="s">
        <v>2638</v>
      </c>
      <c r="E888" s="824" t="s">
        <v>1537</v>
      </c>
      <c r="F888" s="822" t="s">
        <v>1516</v>
      </c>
      <c r="G888" s="822" t="s">
        <v>1777</v>
      </c>
      <c r="H888" s="822" t="s">
        <v>329</v>
      </c>
      <c r="I888" s="822" t="s">
        <v>1783</v>
      </c>
      <c r="J888" s="822" t="s">
        <v>711</v>
      </c>
      <c r="K888" s="822" t="s">
        <v>714</v>
      </c>
      <c r="L888" s="825">
        <v>85.83</v>
      </c>
      <c r="M888" s="825">
        <v>1029.96</v>
      </c>
      <c r="N888" s="822">
        <v>12</v>
      </c>
      <c r="O888" s="826">
        <v>2</v>
      </c>
      <c r="P888" s="825">
        <v>514.98</v>
      </c>
      <c r="Q888" s="827">
        <v>0.5</v>
      </c>
      <c r="R888" s="822">
        <v>6</v>
      </c>
      <c r="S888" s="827">
        <v>0.5</v>
      </c>
      <c r="T888" s="826">
        <v>1</v>
      </c>
      <c r="U888" s="828">
        <v>0.5</v>
      </c>
    </row>
    <row r="889" spans="1:21" ht="14.45" customHeight="1" x14ac:dyDescent="0.2">
      <c r="A889" s="821">
        <v>18</v>
      </c>
      <c r="B889" s="822" t="s">
        <v>1515</v>
      </c>
      <c r="C889" s="822" t="s">
        <v>1520</v>
      </c>
      <c r="D889" s="823" t="s">
        <v>2638</v>
      </c>
      <c r="E889" s="824" t="s">
        <v>1537</v>
      </c>
      <c r="F889" s="822" t="s">
        <v>1516</v>
      </c>
      <c r="G889" s="822" t="s">
        <v>1777</v>
      </c>
      <c r="H889" s="822" t="s">
        <v>329</v>
      </c>
      <c r="I889" s="822" t="s">
        <v>1784</v>
      </c>
      <c r="J889" s="822" t="s">
        <v>711</v>
      </c>
      <c r="K889" s="822" t="s">
        <v>712</v>
      </c>
      <c r="L889" s="825">
        <v>343.29</v>
      </c>
      <c r="M889" s="825">
        <v>1029.8700000000001</v>
      </c>
      <c r="N889" s="822">
        <v>3</v>
      </c>
      <c r="O889" s="826">
        <v>0.5</v>
      </c>
      <c r="P889" s="825">
        <v>1029.8700000000001</v>
      </c>
      <c r="Q889" s="827">
        <v>1</v>
      </c>
      <c r="R889" s="822">
        <v>3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18</v>
      </c>
      <c r="B890" s="822" t="s">
        <v>1515</v>
      </c>
      <c r="C890" s="822" t="s">
        <v>1520</v>
      </c>
      <c r="D890" s="823" t="s">
        <v>2638</v>
      </c>
      <c r="E890" s="824" t="s">
        <v>1537</v>
      </c>
      <c r="F890" s="822" t="s">
        <v>1516</v>
      </c>
      <c r="G890" s="822" t="s">
        <v>1785</v>
      </c>
      <c r="H890" s="822" t="s">
        <v>329</v>
      </c>
      <c r="I890" s="822" t="s">
        <v>1793</v>
      </c>
      <c r="J890" s="822" t="s">
        <v>774</v>
      </c>
      <c r="K890" s="822" t="s">
        <v>1794</v>
      </c>
      <c r="L890" s="825">
        <v>213.07</v>
      </c>
      <c r="M890" s="825">
        <v>213.07</v>
      </c>
      <c r="N890" s="822">
        <v>1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18</v>
      </c>
      <c r="B891" s="822" t="s">
        <v>1515</v>
      </c>
      <c r="C891" s="822" t="s">
        <v>1520</v>
      </c>
      <c r="D891" s="823" t="s">
        <v>2638</v>
      </c>
      <c r="E891" s="824" t="s">
        <v>1537</v>
      </c>
      <c r="F891" s="822" t="s">
        <v>1516</v>
      </c>
      <c r="G891" s="822" t="s">
        <v>1785</v>
      </c>
      <c r="H891" s="822" t="s">
        <v>329</v>
      </c>
      <c r="I891" s="822" t="s">
        <v>2116</v>
      </c>
      <c r="J891" s="822" t="s">
        <v>2117</v>
      </c>
      <c r="K891" s="822" t="s">
        <v>1812</v>
      </c>
      <c r="L891" s="825">
        <v>45.01</v>
      </c>
      <c r="M891" s="825">
        <v>135.03</v>
      </c>
      <c r="N891" s="822">
        <v>3</v>
      </c>
      <c r="O891" s="826">
        <v>0.5</v>
      </c>
      <c r="P891" s="825">
        <v>135.03</v>
      </c>
      <c r="Q891" s="827">
        <v>1</v>
      </c>
      <c r="R891" s="822">
        <v>3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18</v>
      </c>
      <c r="B892" s="822" t="s">
        <v>1515</v>
      </c>
      <c r="C892" s="822" t="s">
        <v>1520</v>
      </c>
      <c r="D892" s="823" t="s">
        <v>2638</v>
      </c>
      <c r="E892" s="824" t="s">
        <v>1537</v>
      </c>
      <c r="F892" s="822" t="s">
        <v>1516</v>
      </c>
      <c r="G892" s="822" t="s">
        <v>1785</v>
      </c>
      <c r="H892" s="822" t="s">
        <v>329</v>
      </c>
      <c r="I892" s="822" t="s">
        <v>2453</v>
      </c>
      <c r="J892" s="822" t="s">
        <v>1787</v>
      </c>
      <c r="K892" s="822" t="s">
        <v>1794</v>
      </c>
      <c r="L892" s="825">
        <v>213.07</v>
      </c>
      <c r="M892" s="825">
        <v>426.14</v>
      </c>
      <c r="N892" s="822">
        <v>2</v>
      </c>
      <c r="O892" s="826">
        <v>0.5</v>
      </c>
      <c r="P892" s="825">
        <v>426.14</v>
      </c>
      <c r="Q892" s="827">
        <v>1</v>
      </c>
      <c r="R892" s="822">
        <v>2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18</v>
      </c>
      <c r="B893" s="822" t="s">
        <v>1515</v>
      </c>
      <c r="C893" s="822" t="s">
        <v>1520</v>
      </c>
      <c r="D893" s="823" t="s">
        <v>2638</v>
      </c>
      <c r="E893" s="824" t="s">
        <v>1537</v>
      </c>
      <c r="F893" s="822" t="s">
        <v>1516</v>
      </c>
      <c r="G893" s="822" t="s">
        <v>1785</v>
      </c>
      <c r="H893" s="822" t="s">
        <v>329</v>
      </c>
      <c r="I893" s="822" t="s">
        <v>1797</v>
      </c>
      <c r="J893" s="822" t="s">
        <v>774</v>
      </c>
      <c r="K893" s="822" t="s">
        <v>1393</v>
      </c>
      <c r="L893" s="825">
        <v>22.5</v>
      </c>
      <c r="M893" s="825">
        <v>90</v>
      </c>
      <c r="N893" s="822">
        <v>4</v>
      </c>
      <c r="O893" s="826">
        <v>1.5</v>
      </c>
      <c r="P893" s="825">
        <v>22.5</v>
      </c>
      <c r="Q893" s="827">
        <v>0.25</v>
      </c>
      <c r="R893" s="822">
        <v>1</v>
      </c>
      <c r="S893" s="827">
        <v>0.25</v>
      </c>
      <c r="T893" s="826">
        <v>0.5</v>
      </c>
      <c r="U893" s="828">
        <v>0.33333333333333331</v>
      </c>
    </row>
    <row r="894" spans="1:21" ht="14.45" customHeight="1" x14ac:dyDescent="0.2">
      <c r="A894" s="821">
        <v>18</v>
      </c>
      <c r="B894" s="822" t="s">
        <v>1515</v>
      </c>
      <c r="C894" s="822" t="s">
        <v>1520</v>
      </c>
      <c r="D894" s="823" t="s">
        <v>2638</v>
      </c>
      <c r="E894" s="824" t="s">
        <v>1537</v>
      </c>
      <c r="F894" s="822" t="s">
        <v>1516</v>
      </c>
      <c r="G894" s="822" t="s">
        <v>1785</v>
      </c>
      <c r="H894" s="822" t="s">
        <v>329</v>
      </c>
      <c r="I894" s="822" t="s">
        <v>2454</v>
      </c>
      <c r="J894" s="822" t="s">
        <v>774</v>
      </c>
      <c r="K894" s="822" t="s">
        <v>2107</v>
      </c>
      <c r="L894" s="825">
        <v>852.31</v>
      </c>
      <c r="M894" s="825">
        <v>852.31</v>
      </c>
      <c r="N894" s="822">
        <v>1</v>
      </c>
      <c r="O894" s="826">
        <v>0.5</v>
      </c>
      <c r="P894" s="825">
        <v>852.31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18</v>
      </c>
      <c r="B895" s="822" t="s">
        <v>1515</v>
      </c>
      <c r="C895" s="822" t="s">
        <v>1520</v>
      </c>
      <c r="D895" s="823" t="s">
        <v>2638</v>
      </c>
      <c r="E895" s="824" t="s">
        <v>1537</v>
      </c>
      <c r="F895" s="822" t="s">
        <v>1516</v>
      </c>
      <c r="G895" s="822" t="s">
        <v>1785</v>
      </c>
      <c r="H895" s="822" t="s">
        <v>329</v>
      </c>
      <c r="I895" s="822" t="s">
        <v>1805</v>
      </c>
      <c r="J895" s="822" t="s">
        <v>1806</v>
      </c>
      <c r="K895" s="822" t="s">
        <v>1807</v>
      </c>
      <c r="L895" s="825">
        <v>366.71</v>
      </c>
      <c r="M895" s="825">
        <v>366.71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18</v>
      </c>
      <c r="B896" s="822" t="s">
        <v>1515</v>
      </c>
      <c r="C896" s="822" t="s">
        <v>1520</v>
      </c>
      <c r="D896" s="823" t="s">
        <v>2638</v>
      </c>
      <c r="E896" s="824" t="s">
        <v>1537</v>
      </c>
      <c r="F896" s="822" t="s">
        <v>1516</v>
      </c>
      <c r="G896" s="822" t="s">
        <v>1785</v>
      </c>
      <c r="H896" s="822" t="s">
        <v>329</v>
      </c>
      <c r="I896" s="822" t="s">
        <v>1808</v>
      </c>
      <c r="J896" s="822" t="s">
        <v>774</v>
      </c>
      <c r="K896" s="822" t="s">
        <v>1802</v>
      </c>
      <c r="L896" s="825">
        <v>228.19</v>
      </c>
      <c r="M896" s="825">
        <v>228.19</v>
      </c>
      <c r="N896" s="822">
        <v>1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18</v>
      </c>
      <c r="B897" s="822" t="s">
        <v>1515</v>
      </c>
      <c r="C897" s="822" t="s">
        <v>1520</v>
      </c>
      <c r="D897" s="823" t="s">
        <v>2638</v>
      </c>
      <c r="E897" s="824" t="s">
        <v>1537</v>
      </c>
      <c r="F897" s="822" t="s">
        <v>1516</v>
      </c>
      <c r="G897" s="822" t="s">
        <v>1817</v>
      </c>
      <c r="H897" s="822" t="s">
        <v>625</v>
      </c>
      <c r="I897" s="822" t="s">
        <v>1305</v>
      </c>
      <c r="J897" s="822" t="s">
        <v>1306</v>
      </c>
      <c r="K897" s="822" t="s">
        <v>1307</v>
      </c>
      <c r="L897" s="825">
        <v>366.31</v>
      </c>
      <c r="M897" s="825">
        <v>366.31</v>
      </c>
      <c r="N897" s="822">
        <v>1</v>
      </c>
      <c r="O897" s="826">
        <v>0.5</v>
      </c>
      <c r="P897" s="825">
        <v>366.31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18</v>
      </c>
      <c r="B898" s="822" t="s">
        <v>1515</v>
      </c>
      <c r="C898" s="822" t="s">
        <v>1520</v>
      </c>
      <c r="D898" s="823" t="s">
        <v>2638</v>
      </c>
      <c r="E898" s="824" t="s">
        <v>1537</v>
      </c>
      <c r="F898" s="822" t="s">
        <v>1516</v>
      </c>
      <c r="G898" s="822" t="s">
        <v>1823</v>
      </c>
      <c r="H898" s="822" t="s">
        <v>625</v>
      </c>
      <c r="I898" s="822" t="s">
        <v>1824</v>
      </c>
      <c r="J898" s="822" t="s">
        <v>709</v>
      </c>
      <c r="K898" s="822" t="s">
        <v>1825</v>
      </c>
      <c r="L898" s="825">
        <v>516.71</v>
      </c>
      <c r="M898" s="825">
        <v>516.71</v>
      </c>
      <c r="N898" s="822">
        <v>1</v>
      </c>
      <c r="O898" s="826">
        <v>0.5</v>
      </c>
      <c r="P898" s="825">
        <v>516.71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18</v>
      </c>
      <c r="B899" s="822" t="s">
        <v>1515</v>
      </c>
      <c r="C899" s="822" t="s">
        <v>1520</v>
      </c>
      <c r="D899" s="823" t="s">
        <v>2638</v>
      </c>
      <c r="E899" s="824" t="s">
        <v>1537</v>
      </c>
      <c r="F899" s="822" t="s">
        <v>1516</v>
      </c>
      <c r="G899" s="822" t="s">
        <v>1823</v>
      </c>
      <c r="H899" s="822" t="s">
        <v>625</v>
      </c>
      <c r="I899" s="822" t="s">
        <v>2401</v>
      </c>
      <c r="J899" s="822" t="s">
        <v>709</v>
      </c>
      <c r="K899" s="822" t="s">
        <v>2402</v>
      </c>
      <c r="L899" s="825">
        <v>55.37</v>
      </c>
      <c r="M899" s="825">
        <v>55.37</v>
      </c>
      <c r="N899" s="822">
        <v>1</v>
      </c>
      <c r="O899" s="826">
        <v>0.5</v>
      </c>
      <c r="P899" s="825">
        <v>55.37</v>
      </c>
      <c r="Q899" s="827">
        <v>1</v>
      </c>
      <c r="R899" s="822">
        <v>1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18</v>
      </c>
      <c r="B900" s="822" t="s">
        <v>1515</v>
      </c>
      <c r="C900" s="822" t="s">
        <v>1520</v>
      </c>
      <c r="D900" s="823" t="s">
        <v>2638</v>
      </c>
      <c r="E900" s="824" t="s">
        <v>1537</v>
      </c>
      <c r="F900" s="822" t="s">
        <v>1516</v>
      </c>
      <c r="G900" s="822" t="s">
        <v>1823</v>
      </c>
      <c r="H900" s="822" t="s">
        <v>625</v>
      </c>
      <c r="I900" s="822" t="s">
        <v>1826</v>
      </c>
      <c r="J900" s="822" t="s">
        <v>709</v>
      </c>
      <c r="K900" s="822" t="s">
        <v>1827</v>
      </c>
      <c r="L900" s="825">
        <v>110.73</v>
      </c>
      <c r="M900" s="825">
        <v>442.92</v>
      </c>
      <c r="N900" s="822">
        <v>4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18</v>
      </c>
      <c r="B901" s="822" t="s">
        <v>1515</v>
      </c>
      <c r="C901" s="822" t="s">
        <v>1520</v>
      </c>
      <c r="D901" s="823" t="s">
        <v>2638</v>
      </c>
      <c r="E901" s="824" t="s">
        <v>1537</v>
      </c>
      <c r="F901" s="822" t="s">
        <v>1516</v>
      </c>
      <c r="G901" s="822" t="s">
        <v>1823</v>
      </c>
      <c r="H901" s="822" t="s">
        <v>625</v>
      </c>
      <c r="I901" s="822" t="s">
        <v>1309</v>
      </c>
      <c r="J901" s="822" t="s">
        <v>709</v>
      </c>
      <c r="K901" s="822" t="s">
        <v>1310</v>
      </c>
      <c r="L901" s="825">
        <v>221.44</v>
      </c>
      <c r="M901" s="825">
        <v>442.88</v>
      </c>
      <c r="N901" s="822">
        <v>2</v>
      </c>
      <c r="O901" s="826">
        <v>0.5</v>
      </c>
      <c r="P901" s="825">
        <v>442.88</v>
      </c>
      <c r="Q901" s="827">
        <v>1</v>
      </c>
      <c r="R901" s="822">
        <v>2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18</v>
      </c>
      <c r="B902" s="822" t="s">
        <v>1515</v>
      </c>
      <c r="C902" s="822" t="s">
        <v>1520</v>
      </c>
      <c r="D902" s="823" t="s">
        <v>2638</v>
      </c>
      <c r="E902" s="824" t="s">
        <v>1537</v>
      </c>
      <c r="F902" s="822" t="s">
        <v>1516</v>
      </c>
      <c r="G902" s="822" t="s">
        <v>1835</v>
      </c>
      <c r="H902" s="822" t="s">
        <v>329</v>
      </c>
      <c r="I902" s="822" t="s">
        <v>1836</v>
      </c>
      <c r="J902" s="822" t="s">
        <v>723</v>
      </c>
      <c r="K902" s="822" t="s">
        <v>724</v>
      </c>
      <c r="L902" s="825">
        <v>202.03</v>
      </c>
      <c r="M902" s="825">
        <v>606.09</v>
      </c>
      <c r="N902" s="822">
        <v>3</v>
      </c>
      <c r="O902" s="826">
        <v>1</v>
      </c>
      <c r="P902" s="825">
        <v>202.03</v>
      </c>
      <c r="Q902" s="827">
        <v>0.33333333333333331</v>
      </c>
      <c r="R902" s="822">
        <v>1</v>
      </c>
      <c r="S902" s="827">
        <v>0.33333333333333331</v>
      </c>
      <c r="T902" s="826">
        <v>0.5</v>
      </c>
      <c r="U902" s="828">
        <v>0.5</v>
      </c>
    </row>
    <row r="903" spans="1:21" ht="14.45" customHeight="1" x14ac:dyDescent="0.2">
      <c r="A903" s="821">
        <v>18</v>
      </c>
      <c r="B903" s="822" t="s">
        <v>1515</v>
      </c>
      <c r="C903" s="822" t="s">
        <v>1520</v>
      </c>
      <c r="D903" s="823" t="s">
        <v>2638</v>
      </c>
      <c r="E903" s="824" t="s">
        <v>1537</v>
      </c>
      <c r="F903" s="822" t="s">
        <v>1516</v>
      </c>
      <c r="G903" s="822" t="s">
        <v>1838</v>
      </c>
      <c r="H903" s="822" t="s">
        <v>329</v>
      </c>
      <c r="I903" s="822" t="s">
        <v>1839</v>
      </c>
      <c r="J903" s="822" t="s">
        <v>1840</v>
      </c>
      <c r="K903" s="822" t="s">
        <v>1626</v>
      </c>
      <c r="L903" s="825">
        <v>137.88</v>
      </c>
      <c r="M903" s="825">
        <v>689.4</v>
      </c>
      <c r="N903" s="822">
        <v>5</v>
      </c>
      <c r="O903" s="826">
        <v>2.5</v>
      </c>
      <c r="P903" s="825">
        <v>413.64</v>
      </c>
      <c r="Q903" s="827">
        <v>0.6</v>
      </c>
      <c r="R903" s="822">
        <v>3</v>
      </c>
      <c r="S903" s="827">
        <v>0.6</v>
      </c>
      <c r="T903" s="826">
        <v>1.5</v>
      </c>
      <c r="U903" s="828">
        <v>0.6</v>
      </c>
    </row>
    <row r="904" spans="1:21" ht="14.45" customHeight="1" x14ac:dyDescent="0.2">
      <c r="A904" s="821">
        <v>18</v>
      </c>
      <c r="B904" s="822" t="s">
        <v>1515</v>
      </c>
      <c r="C904" s="822" t="s">
        <v>1520</v>
      </c>
      <c r="D904" s="823" t="s">
        <v>2638</v>
      </c>
      <c r="E904" s="824" t="s">
        <v>1537</v>
      </c>
      <c r="F904" s="822" t="s">
        <v>1516</v>
      </c>
      <c r="G904" s="822" t="s">
        <v>1841</v>
      </c>
      <c r="H904" s="822" t="s">
        <v>329</v>
      </c>
      <c r="I904" s="822" t="s">
        <v>1844</v>
      </c>
      <c r="J904" s="822" t="s">
        <v>1843</v>
      </c>
      <c r="K904" s="822" t="s">
        <v>1845</v>
      </c>
      <c r="L904" s="825">
        <v>4298.01</v>
      </c>
      <c r="M904" s="825">
        <v>4298.01</v>
      </c>
      <c r="N904" s="822">
        <v>1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18</v>
      </c>
      <c r="B905" s="822" t="s">
        <v>1515</v>
      </c>
      <c r="C905" s="822" t="s">
        <v>1520</v>
      </c>
      <c r="D905" s="823" t="s">
        <v>2638</v>
      </c>
      <c r="E905" s="824" t="s">
        <v>1537</v>
      </c>
      <c r="F905" s="822" t="s">
        <v>1516</v>
      </c>
      <c r="G905" s="822" t="s">
        <v>1554</v>
      </c>
      <c r="H905" s="822" t="s">
        <v>329</v>
      </c>
      <c r="I905" s="822" t="s">
        <v>1850</v>
      </c>
      <c r="J905" s="822" t="s">
        <v>742</v>
      </c>
      <c r="K905" s="822" t="s">
        <v>743</v>
      </c>
      <c r="L905" s="825">
        <v>80.53</v>
      </c>
      <c r="M905" s="825">
        <v>724.77</v>
      </c>
      <c r="N905" s="822">
        <v>9</v>
      </c>
      <c r="O905" s="826">
        <v>5</v>
      </c>
      <c r="P905" s="825">
        <v>322.12</v>
      </c>
      <c r="Q905" s="827">
        <v>0.44444444444444448</v>
      </c>
      <c r="R905" s="822">
        <v>4</v>
      </c>
      <c r="S905" s="827">
        <v>0.44444444444444442</v>
      </c>
      <c r="T905" s="826">
        <v>3</v>
      </c>
      <c r="U905" s="828">
        <v>0.6</v>
      </c>
    </row>
    <row r="906" spans="1:21" ht="14.45" customHeight="1" x14ac:dyDescent="0.2">
      <c r="A906" s="821">
        <v>18</v>
      </c>
      <c r="B906" s="822" t="s">
        <v>1515</v>
      </c>
      <c r="C906" s="822" t="s">
        <v>1520</v>
      </c>
      <c r="D906" s="823" t="s">
        <v>2638</v>
      </c>
      <c r="E906" s="824" t="s">
        <v>1537</v>
      </c>
      <c r="F906" s="822" t="s">
        <v>1516</v>
      </c>
      <c r="G906" s="822" t="s">
        <v>1554</v>
      </c>
      <c r="H906" s="822" t="s">
        <v>625</v>
      </c>
      <c r="I906" s="822" t="s">
        <v>1556</v>
      </c>
      <c r="J906" s="822" t="s">
        <v>911</v>
      </c>
      <c r="K906" s="822" t="s">
        <v>1409</v>
      </c>
      <c r="L906" s="825">
        <v>161.06</v>
      </c>
      <c r="M906" s="825">
        <v>805.3</v>
      </c>
      <c r="N906" s="822">
        <v>5</v>
      </c>
      <c r="O906" s="826">
        <v>2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18</v>
      </c>
      <c r="B907" s="822" t="s">
        <v>1515</v>
      </c>
      <c r="C907" s="822" t="s">
        <v>1520</v>
      </c>
      <c r="D907" s="823" t="s">
        <v>2638</v>
      </c>
      <c r="E907" s="824" t="s">
        <v>1537</v>
      </c>
      <c r="F907" s="822" t="s">
        <v>1516</v>
      </c>
      <c r="G907" s="822" t="s">
        <v>1554</v>
      </c>
      <c r="H907" s="822" t="s">
        <v>625</v>
      </c>
      <c r="I907" s="822" t="s">
        <v>1856</v>
      </c>
      <c r="J907" s="822" t="s">
        <v>911</v>
      </c>
      <c r="K907" s="822" t="s">
        <v>912</v>
      </c>
      <c r="L907" s="825">
        <v>241.59</v>
      </c>
      <c r="M907" s="825">
        <v>241.59</v>
      </c>
      <c r="N907" s="822">
        <v>1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18</v>
      </c>
      <c r="B908" s="822" t="s">
        <v>1515</v>
      </c>
      <c r="C908" s="822" t="s">
        <v>1520</v>
      </c>
      <c r="D908" s="823" t="s">
        <v>2638</v>
      </c>
      <c r="E908" s="824" t="s">
        <v>1537</v>
      </c>
      <c r="F908" s="822" t="s">
        <v>1516</v>
      </c>
      <c r="G908" s="822" t="s">
        <v>1554</v>
      </c>
      <c r="H908" s="822" t="s">
        <v>329</v>
      </c>
      <c r="I908" s="822" t="s">
        <v>1857</v>
      </c>
      <c r="J908" s="822" t="s">
        <v>742</v>
      </c>
      <c r="K908" s="822" t="s">
        <v>744</v>
      </c>
      <c r="L908" s="825">
        <v>241.59</v>
      </c>
      <c r="M908" s="825">
        <v>241.59</v>
      </c>
      <c r="N908" s="822">
        <v>1</v>
      </c>
      <c r="O908" s="826">
        <v>0.5</v>
      </c>
      <c r="P908" s="825">
        <v>241.59</v>
      </c>
      <c r="Q908" s="827">
        <v>1</v>
      </c>
      <c r="R908" s="822">
        <v>1</v>
      </c>
      <c r="S908" s="827">
        <v>1</v>
      </c>
      <c r="T908" s="826">
        <v>0.5</v>
      </c>
      <c r="U908" s="828">
        <v>1</v>
      </c>
    </row>
    <row r="909" spans="1:21" ht="14.45" customHeight="1" x14ac:dyDescent="0.2">
      <c r="A909" s="821">
        <v>18</v>
      </c>
      <c r="B909" s="822" t="s">
        <v>1515</v>
      </c>
      <c r="C909" s="822" t="s">
        <v>1520</v>
      </c>
      <c r="D909" s="823" t="s">
        <v>2638</v>
      </c>
      <c r="E909" s="824" t="s">
        <v>1537</v>
      </c>
      <c r="F909" s="822" t="s">
        <v>1516</v>
      </c>
      <c r="G909" s="822" t="s">
        <v>1557</v>
      </c>
      <c r="H909" s="822" t="s">
        <v>329</v>
      </c>
      <c r="I909" s="822" t="s">
        <v>1864</v>
      </c>
      <c r="J909" s="822" t="s">
        <v>1865</v>
      </c>
      <c r="K909" s="822" t="s">
        <v>1316</v>
      </c>
      <c r="L909" s="825">
        <v>84.47</v>
      </c>
      <c r="M909" s="825">
        <v>337.88</v>
      </c>
      <c r="N909" s="822">
        <v>4</v>
      </c>
      <c r="O909" s="826">
        <v>1.5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18</v>
      </c>
      <c r="B910" s="822" t="s">
        <v>1515</v>
      </c>
      <c r="C910" s="822" t="s">
        <v>1520</v>
      </c>
      <c r="D910" s="823" t="s">
        <v>2638</v>
      </c>
      <c r="E910" s="824" t="s">
        <v>1537</v>
      </c>
      <c r="F910" s="822" t="s">
        <v>1516</v>
      </c>
      <c r="G910" s="822" t="s">
        <v>1557</v>
      </c>
      <c r="H910" s="822" t="s">
        <v>329</v>
      </c>
      <c r="I910" s="822" t="s">
        <v>2240</v>
      </c>
      <c r="J910" s="822" t="s">
        <v>1865</v>
      </c>
      <c r="K910" s="822" t="s">
        <v>1318</v>
      </c>
      <c r="L910" s="825">
        <v>152.97999999999999</v>
      </c>
      <c r="M910" s="825">
        <v>152.97999999999999</v>
      </c>
      <c r="N910" s="822">
        <v>1</v>
      </c>
      <c r="O910" s="826">
        <v>0.5</v>
      </c>
      <c r="P910" s="825">
        <v>152.97999999999999</v>
      </c>
      <c r="Q910" s="827">
        <v>1</v>
      </c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18</v>
      </c>
      <c r="B911" s="822" t="s">
        <v>1515</v>
      </c>
      <c r="C911" s="822" t="s">
        <v>1520</v>
      </c>
      <c r="D911" s="823" t="s">
        <v>2638</v>
      </c>
      <c r="E911" s="824" t="s">
        <v>1537</v>
      </c>
      <c r="F911" s="822" t="s">
        <v>1516</v>
      </c>
      <c r="G911" s="822" t="s">
        <v>1557</v>
      </c>
      <c r="H911" s="822" t="s">
        <v>625</v>
      </c>
      <c r="I911" s="822" t="s">
        <v>1317</v>
      </c>
      <c r="J911" s="822" t="s">
        <v>754</v>
      </c>
      <c r="K911" s="822" t="s">
        <v>1318</v>
      </c>
      <c r="L911" s="825">
        <v>152.97999999999999</v>
      </c>
      <c r="M911" s="825">
        <v>764.89999999999986</v>
      </c>
      <c r="N911" s="822">
        <v>5</v>
      </c>
      <c r="O911" s="826">
        <v>2</v>
      </c>
      <c r="P911" s="825">
        <v>305.95999999999998</v>
      </c>
      <c r="Q911" s="827">
        <v>0.4</v>
      </c>
      <c r="R911" s="822">
        <v>2</v>
      </c>
      <c r="S911" s="827">
        <v>0.4</v>
      </c>
      <c r="T911" s="826">
        <v>1</v>
      </c>
      <c r="U911" s="828">
        <v>0.5</v>
      </c>
    </row>
    <row r="912" spans="1:21" ht="14.45" customHeight="1" x14ac:dyDescent="0.2">
      <c r="A912" s="821">
        <v>18</v>
      </c>
      <c r="B912" s="822" t="s">
        <v>1515</v>
      </c>
      <c r="C912" s="822" t="s">
        <v>1520</v>
      </c>
      <c r="D912" s="823" t="s">
        <v>2638</v>
      </c>
      <c r="E912" s="824" t="s">
        <v>1537</v>
      </c>
      <c r="F912" s="822" t="s">
        <v>1516</v>
      </c>
      <c r="G912" s="822" t="s">
        <v>1557</v>
      </c>
      <c r="H912" s="822" t="s">
        <v>625</v>
      </c>
      <c r="I912" s="822" t="s">
        <v>1315</v>
      </c>
      <c r="J912" s="822" t="s">
        <v>754</v>
      </c>
      <c r="K912" s="822" t="s">
        <v>1316</v>
      </c>
      <c r="L912" s="825">
        <v>84.47</v>
      </c>
      <c r="M912" s="825">
        <v>253.41</v>
      </c>
      <c r="N912" s="822">
        <v>3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18</v>
      </c>
      <c r="B913" s="822" t="s">
        <v>1515</v>
      </c>
      <c r="C913" s="822" t="s">
        <v>1520</v>
      </c>
      <c r="D913" s="823" t="s">
        <v>2638</v>
      </c>
      <c r="E913" s="824" t="s">
        <v>1537</v>
      </c>
      <c r="F913" s="822" t="s">
        <v>1516</v>
      </c>
      <c r="G913" s="822" t="s">
        <v>1557</v>
      </c>
      <c r="H913" s="822" t="s">
        <v>625</v>
      </c>
      <c r="I913" s="822" t="s">
        <v>1873</v>
      </c>
      <c r="J913" s="822" t="s">
        <v>754</v>
      </c>
      <c r="K913" s="822" t="s">
        <v>1313</v>
      </c>
      <c r="L913" s="825">
        <v>152.97999999999999</v>
      </c>
      <c r="M913" s="825">
        <v>458.93999999999994</v>
      </c>
      <c r="N913" s="822">
        <v>3</v>
      </c>
      <c r="O913" s="826">
        <v>1</v>
      </c>
      <c r="P913" s="825">
        <v>152.97999999999999</v>
      </c>
      <c r="Q913" s="827">
        <v>0.33333333333333337</v>
      </c>
      <c r="R913" s="822">
        <v>1</v>
      </c>
      <c r="S913" s="827">
        <v>0.33333333333333331</v>
      </c>
      <c r="T913" s="826">
        <v>0.5</v>
      </c>
      <c r="U913" s="828">
        <v>0.5</v>
      </c>
    </row>
    <row r="914" spans="1:21" ht="14.45" customHeight="1" x14ac:dyDescent="0.2">
      <c r="A914" s="821">
        <v>18</v>
      </c>
      <c r="B914" s="822" t="s">
        <v>1515</v>
      </c>
      <c r="C914" s="822" t="s">
        <v>1520</v>
      </c>
      <c r="D914" s="823" t="s">
        <v>2638</v>
      </c>
      <c r="E914" s="824" t="s">
        <v>1537</v>
      </c>
      <c r="F914" s="822" t="s">
        <v>1516</v>
      </c>
      <c r="G914" s="822" t="s">
        <v>1886</v>
      </c>
      <c r="H914" s="822" t="s">
        <v>329</v>
      </c>
      <c r="I914" s="822" t="s">
        <v>1887</v>
      </c>
      <c r="J914" s="822" t="s">
        <v>1888</v>
      </c>
      <c r="K914" s="822" t="s">
        <v>1678</v>
      </c>
      <c r="L914" s="825">
        <v>46.81</v>
      </c>
      <c r="M914" s="825">
        <v>468.1</v>
      </c>
      <c r="N914" s="822">
        <v>10</v>
      </c>
      <c r="O914" s="826">
        <v>4.5</v>
      </c>
      <c r="P914" s="825">
        <v>140.43</v>
      </c>
      <c r="Q914" s="827">
        <v>0.3</v>
      </c>
      <c r="R914" s="822">
        <v>3</v>
      </c>
      <c r="S914" s="827">
        <v>0.3</v>
      </c>
      <c r="T914" s="826">
        <v>1</v>
      </c>
      <c r="U914" s="828">
        <v>0.22222222222222221</v>
      </c>
    </row>
    <row r="915" spans="1:21" ht="14.45" customHeight="1" x14ac:dyDescent="0.2">
      <c r="A915" s="821">
        <v>18</v>
      </c>
      <c r="B915" s="822" t="s">
        <v>1515</v>
      </c>
      <c r="C915" s="822" t="s">
        <v>1520</v>
      </c>
      <c r="D915" s="823" t="s">
        <v>2638</v>
      </c>
      <c r="E915" s="824" t="s">
        <v>1537</v>
      </c>
      <c r="F915" s="822" t="s">
        <v>1516</v>
      </c>
      <c r="G915" s="822" t="s">
        <v>1893</v>
      </c>
      <c r="H915" s="822" t="s">
        <v>625</v>
      </c>
      <c r="I915" s="822" t="s">
        <v>1894</v>
      </c>
      <c r="J915" s="822" t="s">
        <v>1895</v>
      </c>
      <c r="K915" s="822" t="s">
        <v>1016</v>
      </c>
      <c r="L915" s="825">
        <v>132</v>
      </c>
      <c r="M915" s="825">
        <v>528</v>
      </c>
      <c r="N915" s="822">
        <v>4</v>
      </c>
      <c r="O915" s="826">
        <v>1.5</v>
      </c>
      <c r="P915" s="825">
        <v>396</v>
      </c>
      <c r="Q915" s="827">
        <v>0.75</v>
      </c>
      <c r="R915" s="822">
        <v>3</v>
      </c>
      <c r="S915" s="827">
        <v>0.75</v>
      </c>
      <c r="T915" s="826">
        <v>0.5</v>
      </c>
      <c r="U915" s="828">
        <v>0.33333333333333331</v>
      </c>
    </row>
    <row r="916" spans="1:21" ht="14.45" customHeight="1" x14ac:dyDescent="0.2">
      <c r="A916" s="821">
        <v>18</v>
      </c>
      <c r="B916" s="822" t="s">
        <v>1515</v>
      </c>
      <c r="C916" s="822" t="s">
        <v>1520</v>
      </c>
      <c r="D916" s="823" t="s">
        <v>2638</v>
      </c>
      <c r="E916" s="824" t="s">
        <v>1537</v>
      </c>
      <c r="F916" s="822" t="s">
        <v>1516</v>
      </c>
      <c r="G916" s="822" t="s">
        <v>1573</v>
      </c>
      <c r="H916" s="822" t="s">
        <v>329</v>
      </c>
      <c r="I916" s="822" t="s">
        <v>2100</v>
      </c>
      <c r="J916" s="822" t="s">
        <v>1575</v>
      </c>
      <c r="K916" s="822" t="s">
        <v>2101</v>
      </c>
      <c r="L916" s="825">
        <v>84.65</v>
      </c>
      <c r="M916" s="825">
        <v>169.3</v>
      </c>
      <c r="N916" s="822">
        <v>2</v>
      </c>
      <c r="O916" s="826">
        <v>0.5</v>
      </c>
      <c r="P916" s="825">
        <v>169.3</v>
      </c>
      <c r="Q916" s="827">
        <v>1</v>
      </c>
      <c r="R916" s="822">
        <v>2</v>
      </c>
      <c r="S916" s="827">
        <v>1</v>
      </c>
      <c r="T916" s="826">
        <v>0.5</v>
      </c>
      <c r="U916" s="828">
        <v>1</v>
      </c>
    </row>
    <row r="917" spans="1:21" ht="14.45" customHeight="1" x14ac:dyDescent="0.2">
      <c r="A917" s="821">
        <v>18</v>
      </c>
      <c r="B917" s="822" t="s">
        <v>1515</v>
      </c>
      <c r="C917" s="822" t="s">
        <v>1520</v>
      </c>
      <c r="D917" s="823" t="s">
        <v>2638</v>
      </c>
      <c r="E917" s="824" t="s">
        <v>1537</v>
      </c>
      <c r="F917" s="822" t="s">
        <v>1516</v>
      </c>
      <c r="G917" s="822" t="s">
        <v>1573</v>
      </c>
      <c r="H917" s="822" t="s">
        <v>625</v>
      </c>
      <c r="I917" s="822" t="s">
        <v>1917</v>
      </c>
      <c r="J917" s="822" t="s">
        <v>1112</v>
      </c>
      <c r="K917" s="822" t="s">
        <v>1918</v>
      </c>
      <c r="L917" s="825">
        <v>2573.2199999999998</v>
      </c>
      <c r="M917" s="825">
        <v>2573.2199999999998</v>
      </c>
      <c r="N917" s="822">
        <v>1</v>
      </c>
      <c r="O917" s="826">
        <v>0.5</v>
      </c>
      <c r="P917" s="825">
        <v>2573.2199999999998</v>
      </c>
      <c r="Q917" s="827">
        <v>1</v>
      </c>
      <c r="R917" s="822">
        <v>1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18</v>
      </c>
      <c r="B918" s="822" t="s">
        <v>1515</v>
      </c>
      <c r="C918" s="822" t="s">
        <v>1520</v>
      </c>
      <c r="D918" s="823" t="s">
        <v>2638</v>
      </c>
      <c r="E918" s="824" t="s">
        <v>1537</v>
      </c>
      <c r="F918" s="822" t="s">
        <v>1516</v>
      </c>
      <c r="G918" s="822" t="s">
        <v>1573</v>
      </c>
      <c r="H918" s="822" t="s">
        <v>329</v>
      </c>
      <c r="I918" s="822" t="s">
        <v>1921</v>
      </c>
      <c r="J918" s="822" t="s">
        <v>1922</v>
      </c>
      <c r="K918" s="822" t="s">
        <v>1910</v>
      </c>
      <c r="L918" s="825">
        <v>169.29</v>
      </c>
      <c r="M918" s="825">
        <v>338.58</v>
      </c>
      <c r="N918" s="822">
        <v>2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18</v>
      </c>
      <c r="B919" s="822" t="s">
        <v>1515</v>
      </c>
      <c r="C919" s="822" t="s">
        <v>1520</v>
      </c>
      <c r="D919" s="823" t="s">
        <v>2638</v>
      </c>
      <c r="E919" s="824" t="s">
        <v>1537</v>
      </c>
      <c r="F919" s="822" t="s">
        <v>1516</v>
      </c>
      <c r="G919" s="822" t="s">
        <v>1573</v>
      </c>
      <c r="H919" s="822" t="s">
        <v>329</v>
      </c>
      <c r="I919" s="822" t="s">
        <v>2455</v>
      </c>
      <c r="J919" s="822" t="s">
        <v>2456</v>
      </c>
      <c r="K919" s="822" t="s">
        <v>2457</v>
      </c>
      <c r="L919" s="825">
        <v>338.58</v>
      </c>
      <c r="M919" s="825">
        <v>1015.74</v>
      </c>
      <c r="N919" s="822">
        <v>3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18</v>
      </c>
      <c r="B920" s="822" t="s">
        <v>1515</v>
      </c>
      <c r="C920" s="822" t="s">
        <v>1520</v>
      </c>
      <c r="D920" s="823" t="s">
        <v>2638</v>
      </c>
      <c r="E920" s="824" t="s">
        <v>1537</v>
      </c>
      <c r="F920" s="822" t="s">
        <v>1516</v>
      </c>
      <c r="G920" s="822" t="s">
        <v>1573</v>
      </c>
      <c r="H920" s="822" t="s">
        <v>329</v>
      </c>
      <c r="I920" s="822" t="s">
        <v>1923</v>
      </c>
      <c r="J920" s="822" t="s">
        <v>1924</v>
      </c>
      <c r="K920" s="822" t="s">
        <v>1912</v>
      </c>
      <c r="L920" s="825">
        <v>338.58</v>
      </c>
      <c r="M920" s="825">
        <v>677.16</v>
      </c>
      <c r="N920" s="822">
        <v>2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18</v>
      </c>
      <c r="B921" s="822" t="s">
        <v>1515</v>
      </c>
      <c r="C921" s="822" t="s">
        <v>1520</v>
      </c>
      <c r="D921" s="823" t="s">
        <v>2638</v>
      </c>
      <c r="E921" s="824" t="s">
        <v>1537</v>
      </c>
      <c r="F921" s="822" t="s">
        <v>1516</v>
      </c>
      <c r="G921" s="822" t="s">
        <v>1573</v>
      </c>
      <c r="H921" s="822" t="s">
        <v>329</v>
      </c>
      <c r="I921" s="822" t="s">
        <v>2458</v>
      </c>
      <c r="J921" s="822" t="s">
        <v>2456</v>
      </c>
      <c r="K921" s="822" t="s">
        <v>2459</v>
      </c>
      <c r="L921" s="825">
        <v>2573.2199999999998</v>
      </c>
      <c r="M921" s="825">
        <v>5146.4399999999996</v>
      </c>
      <c r="N921" s="822">
        <v>2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18</v>
      </c>
      <c r="B922" s="822" t="s">
        <v>1515</v>
      </c>
      <c r="C922" s="822" t="s">
        <v>1520</v>
      </c>
      <c r="D922" s="823" t="s">
        <v>2638</v>
      </c>
      <c r="E922" s="824" t="s">
        <v>1537</v>
      </c>
      <c r="F922" s="822" t="s">
        <v>1516</v>
      </c>
      <c r="G922" s="822" t="s">
        <v>1573</v>
      </c>
      <c r="H922" s="822" t="s">
        <v>329</v>
      </c>
      <c r="I922" s="822" t="s">
        <v>2458</v>
      </c>
      <c r="J922" s="822" t="s">
        <v>2456</v>
      </c>
      <c r="K922" s="822" t="s">
        <v>2459</v>
      </c>
      <c r="L922" s="825">
        <v>507.88</v>
      </c>
      <c r="M922" s="825">
        <v>1015.76</v>
      </c>
      <c r="N922" s="822">
        <v>2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18</v>
      </c>
      <c r="B923" s="822" t="s">
        <v>1515</v>
      </c>
      <c r="C923" s="822" t="s">
        <v>1520</v>
      </c>
      <c r="D923" s="823" t="s">
        <v>2638</v>
      </c>
      <c r="E923" s="824" t="s">
        <v>1537</v>
      </c>
      <c r="F923" s="822" t="s">
        <v>1516</v>
      </c>
      <c r="G923" s="822" t="s">
        <v>1925</v>
      </c>
      <c r="H923" s="822" t="s">
        <v>329</v>
      </c>
      <c r="I923" s="822" t="s">
        <v>1926</v>
      </c>
      <c r="J923" s="822" t="s">
        <v>772</v>
      </c>
      <c r="K923" s="822" t="s">
        <v>773</v>
      </c>
      <c r="L923" s="825">
        <v>51.06</v>
      </c>
      <c r="M923" s="825">
        <v>459.54</v>
      </c>
      <c r="N923" s="822">
        <v>9</v>
      </c>
      <c r="O923" s="826">
        <v>5.5</v>
      </c>
      <c r="P923" s="825">
        <v>204.24</v>
      </c>
      <c r="Q923" s="827">
        <v>0.44444444444444442</v>
      </c>
      <c r="R923" s="822">
        <v>4</v>
      </c>
      <c r="S923" s="827">
        <v>0.44444444444444442</v>
      </c>
      <c r="T923" s="826">
        <v>3</v>
      </c>
      <c r="U923" s="828">
        <v>0.54545454545454541</v>
      </c>
    </row>
    <row r="924" spans="1:21" ht="14.45" customHeight="1" x14ac:dyDescent="0.2">
      <c r="A924" s="821">
        <v>18</v>
      </c>
      <c r="B924" s="822" t="s">
        <v>1515</v>
      </c>
      <c r="C924" s="822" t="s">
        <v>1520</v>
      </c>
      <c r="D924" s="823" t="s">
        <v>2638</v>
      </c>
      <c r="E924" s="824" t="s">
        <v>1537</v>
      </c>
      <c r="F924" s="822" t="s">
        <v>1516</v>
      </c>
      <c r="G924" s="822" t="s">
        <v>1927</v>
      </c>
      <c r="H924" s="822" t="s">
        <v>625</v>
      </c>
      <c r="I924" s="822" t="s">
        <v>1938</v>
      </c>
      <c r="J924" s="822" t="s">
        <v>1939</v>
      </c>
      <c r="K924" s="822" t="s">
        <v>1937</v>
      </c>
      <c r="L924" s="825">
        <v>183.54</v>
      </c>
      <c r="M924" s="825">
        <v>550.62</v>
      </c>
      <c r="N924" s="822">
        <v>3</v>
      </c>
      <c r="O924" s="826">
        <v>2</v>
      </c>
      <c r="P924" s="825">
        <v>183.54</v>
      </c>
      <c r="Q924" s="827">
        <v>0.33333333333333331</v>
      </c>
      <c r="R924" s="822">
        <v>1</v>
      </c>
      <c r="S924" s="827">
        <v>0.33333333333333331</v>
      </c>
      <c r="T924" s="826">
        <v>0.5</v>
      </c>
      <c r="U924" s="828">
        <v>0.25</v>
      </c>
    </row>
    <row r="925" spans="1:21" ht="14.45" customHeight="1" x14ac:dyDescent="0.2">
      <c r="A925" s="821">
        <v>18</v>
      </c>
      <c r="B925" s="822" t="s">
        <v>1515</v>
      </c>
      <c r="C925" s="822" t="s">
        <v>1520</v>
      </c>
      <c r="D925" s="823" t="s">
        <v>2638</v>
      </c>
      <c r="E925" s="824" t="s">
        <v>1537</v>
      </c>
      <c r="F925" s="822" t="s">
        <v>1516</v>
      </c>
      <c r="G925" s="822" t="s">
        <v>1927</v>
      </c>
      <c r="H925" s="822" t="s">
        <v>625</v>
      </c>
      <c r="I925" s="822" t="s">
        <v>1942</v>
      </c>
      <c r="J925" s="822" t="s">
        <v>1939</v>
      </c>
      <c r="K925" s="822" t="s">
        <v>1331</v>
      </c>
      <c r="L925" s="825">
        <v>338</v>
      </c>
      <c r="M925" s="825">
        <v>2028</v>
      </c>
      <c r="N925" s="822">
        <v>6</v>
      </c>
      <c r="O925" s="826">
        <v>5</v>
      </c>
      <c r="P925" s="825">
        <v>1014</v>
      </c>
      <c r="Q925" s="827">
        <v>0.5</v>
      </c>
      <c r="R925" s="822">
        <v>3</v>
      </c>
      <c r="S925" s="827">
        <v>0.5</v>
      </c>
      <c r="T925" s="826">
        <v>2.5</v>
      </c>
      <c r="U925" s="828">
        <v>0.5</v>
      </c>
    </row>
    <row r="926" spans="1:21" ht="14.45" customHeight="1" x14ac:dyDescent="0.2">
      <c r="A926" s="821">
        <v>18</v>
      </c>
      <c r="B926" s="822" t="s">
        <v>1515</v>
      </c>
      <c r="C926" s="822" t="s">
        <v>1520</v>
      </c>
      <c r="D926" s="823" t="s">
        <v>2638</v>
      </c>
      <c r="E926" s="824" t="s">
        <v>1537</v>
      </c>
      <c r="F926" s="822" t="s">
        <v>1516</v>
      </c>
      <c r="G926" s="822" t="s">
        <v>1581</v>
      </c>
      <c r="H926" s="822" t="s">
        <v>625</v>
      </c>
      <c r="I926" s="822" t="s">
        <v>1344</v>
      </c>
      <c r="J926" s="822" t="s">
        <v>1345</v>
      </c>
      <c r="K926" s="822" t="s">
        <v>1346</v>
      </c>
      <c r="L926" s="825">
        <v>122.96</v>
      </c>
      <c r="M926" s="825">
        <v>3196.96</v>
      </c>
      <c r="N926" s="822">
        <v>26</v>
      </c>
      <c r="O926" s="826">
        <v>8.5</v>
      </c>
      <c r="P926" s="825">
        <v>1106.6399999999999</v>
      </c>
      <c r="Q926" s="827">
        <v>0.34615384615384609</v>
      </c>
      <c r="R926" s="822">
        <v>9</v>
      </c>
      <c r="S926" s="827">
        <v>0.34615384615384615</v>
      </c>
      <c r="T926" s="826">
        <v>4</v>
      </c>
      <c r="U926" s="828">
        <v>0.47058823529411764</v>
      </c>
    </row>
    <row r="927" spans="1:21" ht="14.45" customHeight="1" x14ac:dyDescent="0.2">
      <c r="A927" s="821">
        <v>18</v>
      </c>
      <c r="B927" s="822" t="s">
        <v>1515</v>
      </c>
      <c r="C927" s="822" t="s">
        <v>1520</v>
      </c>
      <c r="D927" s="823" t="s">
        <v>2638</v>
      </c>
      <c r="E927" s="824" t="s">
        <v>1537</v>
      </c>
      <c r="F927" s="822" t="s">
        <v>1516</v>
      </c>
      <c r="G927" s="822" t="s">
        <v>1581</v>
      </c>
      <c r="H927" s="822" t="s">
        <v>625</v>
      </c>
      <c r="I927" s="822" t="s">
        <v>1347</v>
      </c>
      <c r="J927" s="822" t="s">
        <v>1345</v>
      </c>
      <c r="K927" s="822" t="s">
        <v>1348</v>
      </c>
      <c r="L927" s="825">
        <v>245.91</v>
      </c>
      <c r="M927" s="825">
        <v>4918.2</v>
      </c>
      <c r="N927" s="822">
        <v>20</v>
      </c>
      <c r="O927" s="826">
        <v>3.5</v>
      </c>
      <c r="P927" s="825">
        <v>1229.55</v>
      </c>
      <c r="Q927" s="827">
        <v>0.25</v>
      </c>
      <c r="R927" s="822">
        <v>5</v>
      </c>
      <c r="S927" s="827">
        <v>0.25</v>
      </c>
      <c r="T927" s="826">
        <v>1.5</v>
      </c>
      <c r="U927" s="828">
        <v>0.42857142857142855</v>
      </c>
    </row>
    <row r="928" spans="1:21" ht="14.45" customHeight="1" x14ac:dyDescent="0.2">
      <c r="A928" s="821">
        <v>18</v>
      </c>
      <c r="B928" s="822" t="s">
        <v>1515</v>
      </c>
      <c r="C928" s="822" t="s">
        <v>1520</v>
      </c>
      <c r="D928" s="823" t="s">
        <v>2638</v>
      </c>
      <c r="E928" s="824" t="s">
        <v>1537</v>
      </c>
      <c r="F928" s="822" t="s">
        <v>1516</v>
      </c>
      <c r="G928" s="822" t="s">
        <v>1959</v>
      </c>
      <c r="H928" s="822" t="s">
        <v>329</v>
      </c>
      <c r="I928" s="822" t="s">
        <v>1961</v>
      </c>
      <c r="J928" s="822" t="s">
        <v>1962</v>
      </c>
      <c r="K928" s="822" t="s">
        <v>1963</v>
      </c>
      <c r="L928" s="825">
        <v>72.45</v>
      </c>
      <c r="M928" s="825">
        <v>217.35000000000002</v>
      </c>
      <c r="N928" s="822">
        <v>3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18</v>
      </c>
      <c r="B929" s="822" t="s">
        <v>1515</v>
      </c>
      <c r="C929" s="822" t="s">
        <v>1520</v>
      </c>
      <c r="D929" s="823" t="s">
        <v>2638</v>
      </c>
      <c r="E929" s="824" t="s">
        <v>1537</v>
      </c>
      <c r="F929" s="822" t="s">
        <v>1516</v>
      </c>
      <c r="G929" s="822" t="s">
        <v>1959</v>
      </c>
      <c r="H929" s="822" t="s">
        <v>625</v>
      </c>
      <c r="I929" s="822" t="s">
        <v>2289</v>
      </c>
      <c r="J929" s="822" t="s">
        <v>1397</v>
      </c>
      <c r="K929" s="822" t="s">
        <v>1327</v>
      </c>
      <c r="L929" s="825">
        <v>90.86</v>
      </c>
      <c r="M929" s="825">
        <v>90.86</v>
      </c>
      <c r="N929" s="822">
        <v>1</v>
      </c>
      <c r="O929" s="826">
        <v>0.5</v>
      </c>
      <c r="P929" s="825">
        <v>90.86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18</v>
      </c>
      <c r="B930" s="822" t="s">
        <v>1515</v>
      </c>
      <c r="C930" s="822" t="s">
        <v>1520</v>
      </c>
      <c r="D930" s="823" t="s">
        <v>2638</v>
      </c>
      <c r="E930" s="824" t="s">
        <v>1537</v>
      </c>
      <c r="F930" s="822" t="s">
        <v>1516</v>
      </c>
      <c r="G930" s="822" t="s">
        <v>2460</v>
      </c>
      <c r="H930" s="822" t="s">
        <v>625</v>
      </c>
      <c r="I930" s="822" t="s">
        <v>2461</v>
      </c>
      <c r="J930" s="822" t="s">
        <v>2462</v>
      </c>
      <c r="K930" s="822" t="s">
        <v>2463</v>
      </c>
      <c r="L930" s="825">
        <v>659.9</v>
      </c>
      <c r="M930" s="825">
        <v>659.9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18</v>
      </c>
      <c r="B931" s="822" t="s">
        <v>1515</v>
      </c>
      <c r="C931" s="822" t="s">
        <v>1520</v>
      </c>
      <c r="D931" s="823" t="s">
        <v>2638</v>
      </c>
      <c r="E931" s="824" t="s">
        <v>1537</v>
      </c>
      <c r="F931" s="822" t="s">
        <v>1516</v>
      </c>
      <c r="G931" s="822" t="s">
        <v>1964</v>
      </c>
      <c r="H931" s="822" t="s">
        <v>329</v>
      </c>
      <c r="I931" s="822" t="s">
        <v>1965</v>
      </c>
      <c r="J931" s="822" t="s">
        <v>1017</v>
      </c>
      <c r="K931" s="822" t="s">
        <v>1966</v>
      </c>
      <c r="L931" s="825">
        <v>132</v>
      </c>
      <c r="M931" s="825">
        <v>132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18</v>
      </c>
      <c r="B932" s="822" t="s">
        <v>1515</v>
      </c>
      <c r="C932" s="822" t="s">
        <v>1520</v>
      </c>
      <c r="D932" s="823" t="s">
        <v>2638</v>
      </c>
      <c r="E932" s="824" t="s">
        <v>1537</v>
      </c>
      <c r="F932" s="822" t="s">
        <v>1516</v>
      </c>
      <c r="G932" s="822" t="s">
        <v>1967</v>
      </c>
      <c r="H932" s="822" t="s">
        <v>329</v>
      </c>
      <c r="I932" s="822" t="s">
        <v>1968</v>
      </c>
      <c r="J932" s="822" t="s">
        <v>807</v>
      </c>
      <c r="K932" s="822" t="s">
        <v>1969</v>
      </c>
      <c r="L932" s="825">
        <v>137.88</v>
      </c>
      <c r="M932" s="825">
        <v>137.88</v>
      </c>
      <c r="N932" s="822">
        <v>1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18</v>
      </c>
      <c r="B933" s="822" t="s">
        <v>1515</v>
      </c>
      <c r="C933" s="822" t="s">
        <v>1520</v>
      </c>
      <c r="D933" s="823" t="s">
        <v>2638</v>
      </c>
      <c r="E933" s="824" t="s">
        <v>1537</v>
      </c>
      <c r="F933" s="822" t="s">
        <v>1516</v>
      </c>
      <c r="G933" s="822" t="s">
        <v>1974</v>
      </c>
      <c r="H933" s="822" t="s">
        <v>329</v>
      </c>
      <c r="I933" s="822" t="s">
        <v>1975</v>
      </c>
      <c r="J933" s="822" t="s">
        <v>1976</v>
      </c>
      <c r="K933" s="822" t="s">
        <v>1977</v>
      </c>
      <c r="L933" s="825">
        <v>264</v>
      </c>
      <c r="M933" s="825">
        <v>792</v>
      </c>
      <c r="N933" s="822">
        <v>3</v>
      </c>
      <c r="O933" s="826">
        <v>2</v>
      </c>
      <c r="P933" s="825">
        <v>264</v>
      </c>
      <c r="Q933" s="827">
        <v>0.33333333333333331</v>
      </c>
      <c r="R933" s="822">
        <v>1</v>
      </c>
      <c r="S933" s="827">
        <v>0.33333333333333331</v>
      </c>
      <c r="T933" s="826">
        <v>0.5</v>
      </c>
      <c r="U933" s="828">
        <v>0.25</v>
      </c>
    </row>
    <row r="934" spans="1:21" ht="14.45" customHeight="1" x14ac:dyDescent="0.2">
      <c r="A934" s="821">
        <v>18</v>
      </c>
      <c r="B934" s="822" t="s">
        <v>1515</v>
      </c>
      <c r="C934" s="822" t="s">
        <v>1520</v>
      </c>
      <c r="D934" s="823" t="s">
        <v>2638</v>
      </c>
      <c r="E934" s="824" t="s">
        <v>1537</v>
      </c>
      <c r="F934" s="822" t="s">
        <v>1516</v>
      </c>
      <c r="G934" s="822" t="s">
        <v>1974</v>
      </c>
      <c r="H934" s="822" t="s">
        <v>329</v>
      </c>
      <c r="I934" s="822" t="s">
        <v>1978</v>
      </c>
      <c r="J934" s="822" t="s">
        <v>1976</v>
      </c>
      <c r="K934" s="822" t="s">
        <v>1979</v>
      </c>
      <c r="L934" s="825">
        <v>65.989999999999995</v>
      </c>
      <c r="M934" s="825">
        <v>1121.83</v>
      </c>
      <c r="N934" s="822">
        <v>17</v>
      </c>
      <c r="O934" s="826">
        <v>7</v>
      </c>
      <c r="P934" s="825">
        <v>659.9</v>
      </c>
      <c r="Q934" s="827">
        <v>0.58823529411764708</v>
      </c>
      <c r="R934" s="822">
        <v>10</v>
      </c>
      <c r="S934" s="827">
        <v>0.58823529411764708</v>
      </c>
      <c r="T934" s="826">
        <v>5</v>
      </c>
      <c r="U934" s="828">
        <v>0.7142857142857143</v>
      </c>
    </row>
    <row r="935" spans="1:21" ht="14.45" customHeight="1" x14ac:dyDescent="0.2">
      <c r="A935" s="821">
        <v>18</v>
      </c>
      <c r="B935" s="822" t="s">
        <v>1515</v>
      </c>
      <c r="C935" s="822" t="s">
        <v>1520</v>
      </c>
      <c r="D935" s="823" t="s">
        <v>2638</v>
      </c>
      <c r="E935" s="824" t="s">
        <v>1537</v>
      </c>
      <c r="F935" s="822" t="s">
        <v>1516</v>
      </c>
      <c r="G935" s="822" t="s">
        <v>1974</v>
      </c>
      <c r="H935" s="822" t="s">
        <v>329</v>
      </c>
      <c r="I935" s="822" t="s">
        <v>2305</v>
      </c>
      <c r="J935" s="822" t="s">
        <v>1976</v>
      </c>
      <c r="K935" s="822" t="s">
        <v>2306</v>
      </c>
      <c r="L935" s="825">
        <v>98.98</v>
      </c>
      <c r="M935" s="825">
        <v>98.98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18</v>
      </c>
      <c r="B936" s="822" t="s">
        <v>1515</v>
      </c>
      <c r="C936" s="822" t="s">
        <v>1520</v>
      </c>
      <c r="D936" s="823" t="s">
        <v>2638</v>
      </c>
      <c r="E936" s="824" t="s">
        <v>1537</v>
      </c>
      <c r="F936" s="822" t="s">
        <v>1516</v>
      </c>
      <c r="G936" s="822" t="s">
        <v>1587</v>
      </c>
      <c r="H936" s="822" t="s">
        <v>625</v>
      </c>
      <c r="I936" s="822" t="s">
        <v>1989</v>
      </c>
      <c r="J936" s="822" t="s">
        <v>1413</v>
      </c>
      <c r="K936" s="822" t="s">
        <v>967</v>
      </c>
      <c r="L936" s="825">
        <v>80.53</v>
      </c>
      <c r="M936" s="825">
        <v>1127.42</v>
      </c>
      <c r="N936" s="822">
        <v>14</v>
      </c>
      <c r="O936" s="826">
        <v>3</v>
      </c>
      <c r="P936" s="825">
        <v>483.18</v>
      </c>
      <c r="Q936" s="827">
        <v>0.42857142857142855</v>
      </c>
      <c r="R936" s="822">
        <v>6</v>
      </c>
      <c r="S936" s="827">
        <v>0.42857142857142855</v>
      </c>
      <c r="T936" s="826">
        <v>1</v>
      </c>
      <c r="U936" s="828">
        <v>0.33333333333333331</v>
      </c>
    </row>
    <row r="937" spans="1:21" ht="14.45" customHeight="1" x14ac:dyDescent="0.2">
      <c r="A937" s="821">
        <v>18</v>
      </c>
      <c r="B937" s="822" t="s">
        <v>1515</v>
      </c>
      <c r="C937" s="822" t="s">
        <v>1520</v>
      </c>
      <c r="D937" s="823" t="s">
        <v>2638</v>
      </c>
      <c r="E937" s="824" t="s">
        <v>1537</v>
      </c>
      <c r="F937" s="822" t="s">
        <v>1516</v>
      </c>
      <c r="G937" s="822" t="s">
        <v>1587</v>
      </c>
      <c r="H937" s="822" t="s">
        <v>625</v>
      </c>
      <c r="I937" s="822" t="s">
        <v>1412</v>
      </c>
      <c r="J937" s="822" t="s">
        <v>1413</v>
      </c>
      <c r="K937" s="822" t="s">
        <v>965</v>
      </c>
      <c r="L937" s="825">
        <v>161.06</v>
      </c>
      <c r="M937" s="825">
        <v>1288.48</v>
      </c>
      <c r="N937" s="822">
        <v>8</v>
      </c>
      <c r="O937" s="826">
        <v>2.5</v>
      </c>
      <c r="P937" s="825">
        <v>322.12</v>
      </c>
      <c r="Q937" s="827">
        <v>0.25</v>
      </c>
      <c r="R937" s="822">
        <v>2</v>
      </c>
      <c r="S937" s="827">
        <v>0.25</v>
      </c>
      <c r="T937" s="826">
        <v>1</v>
      </c>
      <c r="U937" s="828">
        <v>0.4</v>
      </c>
    </row>
    <row r="938" spans="1:21" ht="14.45" customHeight="1" x14ac:dyDescent="0.2">
      <c r="A938" s="821">
        <v>18</v>
      </c>
      <c r="B938" s="822" t="s">
        <v>1515</v>
      </c>
      <c r="C938" s="822" t="s">
        <v>1520</v>
      </c>
      <c r="D938" s="823" t="s">
        <v>2638</v>
      </c>
      <c r="E938" s="824" t="s">
        <v>1537</v>
      </c>
      <c r="F938" s="822" t="s">
        <v>1516</v>
      </c>
      <c r="G938" s="822" t="s">
        <v>1587</v>
      </c>
      <c r="H938" s="822" t="s">
        <v>329</v>
      </c>
      <c r="I938" s="822" t="s">
        <v>1998</v>
      </c>
      <c r="J938" s="822" t="s">
        <v>989</v>
      </c>
      <c r="K938" s="822" t="s">
        <v>1999</v>
      </c>
      <c r="L938" s="825">
        <v>80.53</v>
      </c>
      <c r="M938" s="825">
        <v>161.06</v>
      </c>
      <c r="N938" s="822">
        <v>2</v>
      </c>
      <c r="O938" s="826">
        <v>0.5</v>
      </c>
      <c r="P938" s="825">
        <v>161.06</v>
      </c>
      <c r="Q938" s="827">
        <v>1</v>
      </c>
      <c r="R938" s="822">
        <v>2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18</v>
      </c>
      <c r="B939" s="822" t="s">
        <v>1515</v>
      </c>
      <c r="C939" s="822" t="s">
        <v>1520</v>
      </c>
      <c r="D939" s="823" t="s">
        <v>2638</v>
      </c>
      <c r="E939" s="824" t="s">
        <v>1537</v>
      </c>
      <c r="F939" s="822" t="s">
        <v>1516</v>
      </c>
      <c r="G939" s="822" t="s">
        <v>1587</v>
      </c>
      <c r="H939" s="822" t="s">
        <v>329</v>
      </c>
      <c r="I939" s="822" t="s">
        <v>2000</v>
      </c>
      <c r="J939" s="822" t="s">
        <v>989</v>
      </c>
      <c r="K939" s="822" t="s">
        <v>2001</v>
      </c>
      <c r="L939" s="825">
        <v>161.06</v>
      </c>
      <c r="M939" s="825">
        <v>322.12</v>
      </c>
      <c r="N939" s="822">
        <v>2</v>
      </c>
      <c r="O939" s="826">
        <v>0.5</v>
      </c>
      <c r="P939" s="825">
        <v>322.12</v>
      </c>
      <c r="Q939" s="827">
        <v>1</v>
      </c>
      <c r="R939" s="822">
        <v>2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18</v>
      </c>
      <c r="B940" s="822" t="s">
        <v>1515</v>
      </c>
      <c r="C940" s="822" t="s">
        <v>1520</v>
      </c>
      <c r="D940" s="823" t="s">
        <v>2638</v>
      </c>
      <c r="E940" s="824" t="s">
        <v>1537</v>
      </c>
      <c r="F940" s="822" t="s">
        <v>1516</v>
      </c>
      <c r="G940" s="822" t="s">
        <v>1587</v>
      </c>
      <c r="H940" s="822" t="s">
        <v>625</v>
      </c>
      <c r="I940" s="822" t="s">
        <v>1414</v>
      </c>
      <c r="J940" s="822" t="s">
        <v>1413</v>
      </c>
      <c r="K940" s="822" t="s">
        <v>967</v>
      </c>
      <c r="L940" s="825">
        <v>80.53</v>
      </c>
      <c r="M940" s="825">
        <v>161.06</v>
      </c>
      <c r="N940" s="822">
        <v>2</v>
      </c>
      <c r="O940" s="826">
        <v>1</v>
      </c>
      <c r="P940" s="825">
        <v>161.06</v>
      </c>
      <c r="Q940" s="827">
        <v>1</v>
      </c>
      <c r="R940" s="822">
        <v>2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18</v>
      </c>
      <c r="B941" s="822" t="s">
        <v>1515</v>
      </c>
      <c r="C941" s="822" t="s">
        <v>1520</v>
      </c>
      <c r="D941" s="823" t="s">
        <v>2638</v>
      </c>
      <c r="E941" s="824" t="s">
        <v>1537</v>
      </c>
      <c r="F941" s="822" t="s">
        <v>1516</v>
      </c>
      <c r="G941" s="822" t="s">
        <v>1588</v>
      </c>
      <c r="H941" s="822" t="s">
        <v>329</v>
      </c>
      <c r="I941" s="822" t="s">
        <v>2162</v>
      </c>
      <c r="J941" s="822" t="s">
        <v>2010</v>
      </c>
      <c r="K941" s="822" t="s">
        <v>1590</v>
      </c>
      <c r="L941" s="825">
        <v>0</v>
      </c>
      <c r="M941" s="825">
        <v>0</v>
      </c>
      <c r="N941" s="822">
        <v>3</v>
      </c>
      <c r="O941" s="826">
        <v>2</v>
      </c>
      <c r="P941" s="825"/>
      <c r="Q941" s="827"/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18</v>
      </c>
      <c r="B942" s="822" t="s">
        <v>1515</v>
      </c>
      <c r="C942" s="822" t="s">
        <v>1520</v>
      </c>
      <c r="D942" s="823" t="s">
        <v>2638</v>
      </c>
      <c r="E942" s="824" t="s">
        <v>1537</v>
      </c>
      <c r="F942" s="822" t="s">
        <v>1516</v>
      </c>
      <c r="G942" s="822" t="s">
        <v>1588</v>
      </c>
      <c r="H942" s="822" t="s">
        <v>625</v>
      </c>
      <c r="I942" s="822" t="s">
        <v>1341</v>
      </c>
      <c r="J942" s="822" t="s">
        <v>835</v>
      </c>
      <c r="K942" s="822" t="s">
        <v>1342</v>
      </c>
      <c r="L942" s="825">
        <v>0</v>
      </c>
      <c r="M942" s="825">
        <v>0</v>
      </c>
      <c r="N942" s="822">
        <v>1</v>
      </c>
      <c r="O942" s="826">
        <v>1</v>
      </c>
      <c r="P942" s="825">
        <v>0</v>
      </c>
      <c r="Q942" s="827"/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18</v>
      </c>
      <c r="B943" s="822" t="s">
        <v>1515</v>
      </c>
      <c r="C943" s="822" t="s">
        <v>1520</v>
      </c>
      <c r="D943" s="823" t="s">
        <v>2638</v>
      </c>
      <c r="E943" s="824" t="s">
        <v>1537</v>
      </c>
      <c r="F943" s="822" t="s">
        <v>1516</v>
      </c>
      <c r="G943" s="822" t="s">
        <v>1588</v>
      </c>
      <c r="H943" s="822" t="s">
        <v>625</v>
      </c>
      <c r="I943" s="822" t="s">
        <v>1589</v>
      </c>
      <c r="J943" s="822" t="s">
        <v>835</v>
      </c>
      <c r="K943" s="822" t="s">
        <v>1590</v>
      </c>
      <c r="L943" s="825">
        <v>0</v>
      </c>
      <c r="M943" s="825">
        <v>0</v>
      </c>
      <c r="N943" s="822">
        <v>3</v>
      </c>
      <c r="O943" s="826">
        <v>2.5</v>
      </c>
      <c r="P943" s="825">
        <v>0</v>
      </c>
      <c r="Q943" s="827"/>
      <c r="R943" s="822">
        <v>3</v>
      </c>
      <c r="S943" s="827">
        <v>1</v>
      </c>
      <c r="T943" s="826">
        <v>2.5</v>
      </c>
      <c r="U943" s="828">
        <v>1</v>
      </c>
    </row>
    <row r="944" spans="1:21" ht="14.45" customHeight="1" x14ac:dyDescent="0.2">
      <c r="A944" s="821">
        <v>18</v>
      </c>
      <c r="B944" s="822" t="s">
        <v>1515</v>
      </c>
      <c r="C944" s="822" t="s">
        <v>1520</v>
      </c>
      <c r="D944" s="823" t="s">
        <v>2638</v>
      </c>
      <c r="E944" s="824" t="s">
        <v>1537</v>
      </c>
      <c r="F944" s="822" t="s">
        <v>1516</v>
      </c>
      <c r="G944" s="822" t="s">
        <v>1588</v>
      </c>
      <c r="H944" s="822" t="s">
        <v>329</v>
      </c>
      <c r="I944" s="822" t="s">
        <v>2464</v>
      </c>
      <c r="J944" s="822" t="s">
        <v>2013</v>
      </c>
      <c r="K944" s="822" t="s">
        <v>2465</v>
      </c>
      <c r="L944" s="825">
        <v>0</v>
      </c>
      <c r="M944" s="825">
        <v>0</v>
      </c>
      <c r="N944" s="822">
        <v>1</v>
      </c>
      <c r="O944" s="826">
        <v>0.5</v>
      </c>
      <c r="P944" s="825"/>
      <c r="Q944" s="827"/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18</v>
      </c>
      <c r="B945" s="822" t="s">
        <v>1515</v>
      </c>
      <c r="C945" s="822" t="s">
        <v>1520</v>
      </c>
      <c r="D945" s="823" t="s">
        <v>2638</v>
      </c>
      <c r="E945" s="824" t="s">
        <v>1537</v>
      </c>
      <c r="F945" s="822" t="s">
        <v>1516</v>
      </c>
      <c r="G945" s="822" t="s">
        <v>1599</v>
      </c>
      <c r="H945" s="822" t="s">
        <v>329</v>
      </c>
      <c r="I945" s="822" t="s">
        <v>2072</v>
      </c>
      <c r="J945" s="822" t="s">
        <v>1601</v>
      </c>
      <c r="K945" s="822" t="s">
        <v>1316</v>
      </c>
      <c r="L945" s="825">
        <v>363.35</v>
      </c>
      <c r="M945" s="825">
        <v>363.35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18</v>
      </c>
      <c r="B946" s="822" t="s">
        <v>1515</v>
      </c>
      <c r="C946" s="822" t="s">
        <v>1520</v>
      </c>
      <c r="D946" s="823" t="s">
        <v>2638</v>
      </c>
      <c r="E946" s="824" t="s">
        <v>1537</v>
      </c>
      <c r="F946" s="822" t="s">
        <v>1516</v>
      </c>
      <c r="G946" s="822" t="s">
        <v>1560</v>
      </c>
      <c r="H946" s="822" t="s">
        <v>329</v>
      </c>
      <c r="I946" s="822" t="s">
        <v>1561</v>
      </c>
      <c r="J946" s="822" t="s">
        <v>1080</v>
      </c>
      <c r="K946" s="822" t="s">
        <v>1081</v>
      </c>
      <c r="L946" s="825">
        <v>121.92</v>
      </c>
      <c r="M946" s="825">
        <v>121.92</v>
      </c>
      <c r="N946" s="822">
        <v>1</v>
      </c>
      <c r="O946" s="826">
        <v>1</v>
      </c>
      <c r="P946" s="825">
        <v>121.92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18</v>
      </c>
      <c r="B947" s="822" t="s">
        <v>1515</v>
      </c>
      <c r="C947" s="822" t="s">
        <v>1520</v>
      </c>
      <c r="D947" s="823" t="s">
        <v>2638</v>
      </c>
      <c r="E947" s="824" t="s">
        <v>1537</v>
      </c>
      <c r="F947" s="822" t="s">
        <v>1516</v>
      </c>
      <c r="G947" s="822" t="s">
        <v>2034</v>
      </c>
      <c r="H947" s="822" t="s">
        <v>329</v>
      </c>
      <c r="I947" s="822" t="s">
        <v>2322</v>
      </c>
      <c r="J947" s="822" t="s">
        <v>932</v>
      </c>
      <c r="K947" s="822" t="s">
        <v>934</v>
      </c>
      <c r="L947" s="825">
        <v>2077.31</v>
      </c>
      <c r="M947" s="825">
        <v>2077.31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18</v>
      </c>
      <c r="B948" s="822" t="s">
        <v>1515</v>
      </c>
      <c r="C948" s="822" t="s">
        <v>1520</v>
      </c>
      <c r="D948" s="823" t="s">
        <v>2638</v>
      </c>
      <c r="E948" s="824" t="s">
        <v>1540</v>
      </c>
      <c r="F948" s="822" t="s">
        <v>1516</v>
      </c>
      <c r="G948" s="822" t="s">
        <v>1606</v>
      </c>
      <c r="H948" s="822" t="s">
        <v>329</v>
      </c>
      <c r="I948" s="822" t="s">
        <v>1607</v>
      </c>
      <c r="J948" s="822" t="s">
        <v>1608</v>
      </c>
      <c r="K948" s="822" t="s">
        <v>1598</v>
      </c>
      <c r="L948" s="825">
        <v>1048.3499999999999</v>
      </c>
      <c r="M948" s="825">
        <v>1048.3499999999999</v>
      </c>
      <c r="N948" s="822">
        <v>1</v>
      </c>
      <c r="O948" s="826">
        <v>0.5</v>
      </c>
      <c r="P948" s="825">
        <v>1048.3499999999999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18</v>
      </c>
      <c r="B949" s="822" t="s">
        <v>1515</v>
      </c>
      <c r="C949" s="822" t="s">
        <v>1520</v>
      </c>
      <c r="D949" s="823" t="s">
        <v>2638</v>
      </c>
      <c r="E949" s="824" t="s">
        <v>1540</v>
      </c>
      <c r="F949" s="822" t="s">
        <v>1516</v>
      </c>
      <c r="G949" s="822" t="s">
        <v>1550</v>
      </c>
      <c r="H949" s="822" t="s">
        <v>625</v>
      </c>
      <c r="I949" s="822" t="s">
        <v>1337</v>
      </c>
      <c r="J949" s="822" t="s">
        <v>1338</v>
      </c>
      <c r="K949" s="822" t="s">
        <v>1339</v>
      </c>
      <c r="L949" s="825">
        <v>11.71</v>
      </c>
      <c r="M949" s="825">
        <v>35.130000000000003</v>
      </c>
      <c r="N949" s="822">
        <v>3</v>
      </c>
      <c r="O949" s="826">
        <v>2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18</v>
      </c>
      <c r="B950" s="822" t="s">
        <v>1515</v>
      </c>
      <c r="C950" s="822" t="s">
        <v>1520</v>
      </c>
      <c r="D950" s="823" t="s">
        <v>2638</v>
      </c>
      <c r="E950" s="824" t="s">
        <v>1540</v>
      </c>
      <c r="F950" s="822" t="s">
        <v>1516</v>
      </c>
      <c r="G950" s="822" t="s">
        <v>1640</v>
      </c>
      <c r="H950" s="822" t="s">
        <v>329</v>
      </c>
      <c r="I950" s="822" t="s">
        <v>1641</v>
      </c>
      <c r="J950" s="822" t="s">
        <v>614</v>
      </c>
      <c r="K950" s="822" t="s">
        <v>1642</v>
      </c>
      <c r="L950" s="825">
        <v>66.17</v>
      </c>
      <c r="M950" s="825">
        <v>66.17</v>
      </c>
      <c r="N950" s="822">
        <v>1</v>
      </c>
      <c r="O950" s="826">
        <v>0.5</v>
      </c>
      <c r="P950" s="825">
        <v>66.17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18</v>
      </c>
      <c r="B951" s="822" t="s">
        <v>1515</v>
      </c>
      <c r="C951" s="822" t="s">
        <v>1520</v>
      </c>
      <c r="D951" s="823" t="s">
        <v>2638</v>
      </c>
      <c r="E951" s="824" t="s">
        <v>1540</v>
      </c>
      <c r="F951" s="822" t="s">
        <v>1516</v>
      </c>
      <c r="G951" s="822" t="s">
        <v>1643</v>
      </c>
      <c r="H951" s="822" t="s">
        <v>329</v>
      </c>
      <c r="I951" s="822" t="s">
        <v>1647</v>
      </c>
      <c r="J951" s="822" t="s">
        <v>1645</v>
      </c>
      <c r="K951" s="822" t="s">
        <v>1648</v>
      </c>
      <c r="L951" s="825">
        <v>0</v>
      </c>
      <c r="M951" s="825">
        <v>0</v>
      </c>
      <c r="N951" s="822">
        <v>1</v>
      </c>
      <c r="O951" s="826">
        <v>1</v>
      </c>
      <c r="P951" s="825">
        <v>0</v>
      </c>
      <c r="Q951" s="827"/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18</v>
      </c>
      <c r="B952" s="822" t="s">
        <v>1515</v>
      </c>
      <c r="C952" s="822" t="s">
        <v>1520</v>
      </c>
      <c r="D952" s="823" t="s">
        <v>2638</v>
      </c>
      <c r="E952" s="824" t="s">
        <v>1540</v>
      </c>
      <c r="F952" s="822" t="s">
        <v>1516</v>
      </c>
      <c r="G952" s="822" t="s">
        <v>2466</v>
      </c>
      <c r="H952" s="822" t="s">
        <v>329</v>
      </c>
      <c r="I952" s="822" t="s">
        <v>2467</v>
      </c>
      <c r="J952" s="822" t="s">
        <v>2468</v>
      </c>
      <c r="K952" s="822" t="s">
        <v>2469</v>
      </c>
      <c r="L952" s="825">
        <v>95.03</v>
      </c>
      <c r="M952" s="825">
        <v>95.03</v>
      </c>
      <c r="N952" s="822">
        <v>1</v>
      </c>
      <c r="O952" s="826">
        <v>1</v>
      </c>
      <c r="P952" s="825">
        <v>95.03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18</v>
      </c>
      <c r="B953" s="822" t="s">
        <v>1515</v>
      </c>
      <c r="C953" s="822" t="s">
        <v>1520</v>
      </c>
      <c r="D953" s="823" t="s">
        <v>2638</v>
      </c>
      <c r="E953" s="824" t="s">
        <v>1540</v>
      </c>
      <c r="F953" s="822" t="s">
        <v>1516</v>
      </c>
      <c r="G953" s="822" t="s">
        <v>2470</v>
      </c>
      <c r="H953" s="822" t="s">
        <v>329</v>
      </c>
      <c r="I953" s="822" t="s">
        <v>2471</v>
      </c>
      <c r="J953" s="822" t="s">
        <v>2472</v>
      </c>
      <c r="K953" s="822" t="s">
        <v>2473</v>
      </c>
      <c r="L953" s="825">
        <v>58.86</v>
      </c>
      <c r="M953" s="825">
        <v>58.86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18</v>
      </c>
      <c r="B954" s="822" t="s">
        <v>1515</v>
      </c>
      <c r="C954" s="822" t="s">
        <v>1520</v>
      </c>
      <c r="D954" s="823" t="s">
        <v>2638</v>
      </c>
      <c r="E954" s="824" t="s">
        <v>1540</v>
      </c>
      <c r="F954" s="822" t="s">
        <v>1516</v>
      </c>
      <c r="G954" s="822" t="s">
        <v>1551</v>
      </c>
      <c r="H954" s="822" t="s">
        <v>625</v>
      </c>
      <c r="I954" s="822" t="s">
        <v>1659</v>
      </c>
      <c r="J954" s="822" t="s">
        <v>1553</v>
      </c>
      <c r="K954" s="822" t="s">
        <v>1660</v>
      </c>
      <c r="L954" s="825">
        <v>264</v>
      </c>
      <c r="M954" s="825">
        <v>264</v>
      </c>
      <c r="N954" s="822">
        <v>1</v>
      </c>
      <c r="O954" s="826">
        <v>0.5</v>
      </c>
      <c r="P954" s="825">
        <v>264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18</v>
      </c>
      <c r="B955" s="822" t="s">
        <v>1515</v>
      </c>
      <c r="C955" s="822" t="s">
        <v>1520</v>
      </c>
      <c r="D955" s="823" t="s">
        <v>2638</v>
      </c>
      <c r="E955" s="824" t="s">
        <v>1540</v>
      </c>
      <c r="F955" s="822" t="s">
        <v>1516</v>
      </c>
      <c r="G955" s="822" t="s">
        <v>1670</v>
      </c>
      <c r="H955" s="822" t="s">
        <v>329</v>
      </c>
      <c r="I955" s="822" t="s">
        <v>1677</v>
      </c>
      <c r="J955" s="822" t="s">
        <v>647</v>
      </c>
      <c r="K955" s="822" t="s">
        <v>1678</v>
      </c>
      <c r="L955" s="825">
        <v>93.61</v>
      </c>
      <c r="M955" s="825">
        <v>187.22</v>
      </c>
      <c r="N955" s="822">
        <v>2</v>
      </c>
      <c r="O955" s="826">
        <v>1.5</v>
      </c>
      <c r="P955" s="825">
        <v>187.22</v>
      </c>
      <c r="Q955" s="827">
        <v>1</v>
      </c>
      <c r="R955" s="822">
        <v>2</v>
      </c>
      <c r="S955" s="827">
        <v>1</v>
      </c>
      <c r="T955" s="826">
        <v>1.5</v>
      </c>
      <c r="U955" s="828">
        <v>1</v>
      </c>
    </row>
    <row r="956" spans="1:21" ht="14.45" customHeight="1" x14ac:dyDescent="0.2">
      <c r="A956" s="821">
        <v>18</v>
      </c>
      <c r="B956" s="822" t="s">
        <v>1515</v>
      </c>
      <c r="C956" s="822" t="s">
        <v>1520</v>
      </c>
      <c r="D956" s="823" t="s">
        <v>2638</v>
      </c>
      <c r="E956" s="824" t="s">
        <v>1540</v>
      </c>
      <c r="F956" s="822" t="s">
        <v>1516</v>
      </c>
      <c r="G956" s="822" t="s">
        <v>1684</v>
      </c>
      <c r="H956" s="822" t="s">
        <v>329</v>
      </c>
      <c r="I956" s="822" t="s">
        <v>2186</v>
      </c>
      <c r="J956" s="822" t="s">
        <v>2187</v>
      </c>
      <c r="K956" s="822" t="s">
        <v>1316</v>
      </c>
      <c r="L956" s="825">
        <v>264.22000000000003</v>
      </c>
      <c r="M956" s="825">
        <v>528.44000000000005</v>
      </c>
      <c r="N956" s="822">
        <v>2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18</v>
      </c>
      <c r="B957" s="822" t="s">
        <v>1515</v>
      </c>
      <c r="C957" s="822" t="s">
        <v>1520</v>
      </c>
      <c r="D957" s="823" t="s">
        <v>2638</v>
      </c>
      <c r="E957" s="824" t="s">
        <v>1540</v>
      </c>
      <c r="F957" s="822" t="s">
        <v>1516</v>
      </c>
      <c r="G957" s="822" t="s">
        <v>1696</v>
      </c>
      <c r="H957" s="822" t="s">
        <v>329</v>
      </c>
      <c r="I957" s="822" t="s">
        <v>1700</v>
      </c>
      <c r="J957" s="822" t="s">
        <v>1698</v>
      </c>
      <c r="K957" s="822" t="s">
        <v>1701</v>
      </c>
      <c r="L957" s="825">
        <v>80.319999999999993</v>
      </c>
      <c r="M957" s="825">
        <v>80.319999999999993</v>
      </c>
      <c r="N957" s="822">
        <v>1</v>
      </c>
      <c r="O957" s="826">
        <v>0.5</v>
      </c>
      <c r="P957" s="825">
        <v>80.319999999999993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18</v>
      </c>
      <c r="B958" s="822" t="s">
        <v>1515</v>
      </c>
      <c r="C958" s="822" t="s">
        <v>1520</v>
      </c>
      <c r="D958" s="823" t="s">
        <v>2638</v>
      </c>
      <c r="E958" s="824" t="s">
        <v>1540</v>
      </c>
      <c r="F958" s="822" t="s">
        <v>1516</v>
      </c>
      <c r="G958" s="822" t="s">
        <v>1564</v>
      </c>
      <c r="H958" s="822" t="s">
        <v>329</v>
      </c>
      <c r="I958" s="822" t="s">
        <v>1717</v>
      </c>
      <c r="J958" s="822" t="s">
        <v>1712</v>
      </c>
      <c r="K958" s="822" t="s">
        <v>1687</v>
      </c>
      <c r="L958" s="825">
        <v>431.18</v>
      </c>
      <c r="M958" s="825">
        <v>862.36</v>
      </c>
      <c r="N958" s="822">
        <v>2</v>
      </c>
      <c r="O958" s="826">
        <v>1</v>
      </c>
      <c r="P958" s="825">
        <v>862.36</v>
      </c>
      <c r="Q958" s="827">
        <v>1</v>
      </c>
      <c r="R958" s="822">
        <v>2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18</v>
      </c>
      <c r="B959" s="822" t="s">
        <v>1515</v>
      </c>
      <c r="C959" s="822" t="s">
        <v>1520</v>
      </c>
      <c r="D959" s="823" t="s">
        <v>2638</v>
      </c>
      <c r="E959" s="824" t="s">
        <v>1540</v>
      </c>
      <c r="F959" s="822" t="s">
        <v>1516</v>
      </c>
      <c r="G959" s="822" t="s">
        <v>1564</v>
      </c>
      <c r="H959" s="822" t="s">
        <v>625</v>
      </c>
      <c r="I959" s="822" t="s">
        <v>1350</v>
      </c>
      <c r="J959" s="822" t="s">
        <v>1351</v>
      </c>
      <c r="K959" s="822" t="s">
        <v>1352</v>
      </c>
      <c r="L959" s="825">
        <v>122.96</v>
      </c>
      <c r="M959" s="825">
        <v>245.92</v>
      </c>
      <c r="N959" s="822">
        <v>2</v>
      </c>
      <c r="O959" s="826">
        <v>1</v>
      </c>
      <c r="P959" s="825">
        <v>122.96</v>
      </c>
      <c r="Q959" s="827">
        <v>0.5</v>
      </c>
      <c r="R959" s="822">
        <v>1</v>
      </c>
      <c r="S959" s="827">
        <v>0.5</v>
      </c>
      <c r="T959" s="826">
        <v>0.5</v>
      </c>
      <c r="U959" s="828">
        <v>0.5</v>
      </c>
    </row>
    <row r="960" spans="1:21" ht="14.45" customHeight="1" x14ac:dyDescent="0.2">
      <c r="A960" s="821">
        <v>18</v>
      </c>
      <c r="B960" s="822" t="s">
        <v>1515</v>
      </c>
      <c r="C960" s="822" t="s">
        <v>1520</v>
      </c>
      <c r="D960" s="823" t="s">
        <v>2638</v>
      </c>
      <c r="E960" s="824" t="s">
        <v>1540</v>
      </c>
      <c r="F960" s="822" t="s">
        <v>1516</v>
      </c>
      <c r="G960" s="822" t="s">
        <v>2138</v>
      </c>
      <c r="H960" s="822" t="s">
        <v>625</v>
      </c>
      <c r="I960" s="822" t="s">
        <v>1294</v>
      </c>
      <c r="J960" s="822" t="s">
        <v>691</v>
      </c>
      <c r="K960" s="822" t="s">
        <v>1295</v>
      </c>
      <c r="L960" s="825">
        <v>386.73</v>
      </c>
      <c r="M960" s="825">
        <v>773.46</v>
      </c>
      <c r="N960" s="822">
        <v>2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18</v>
      </c>
      <c r="B961" s="822" t="s">
        <v>1515</v>
      </c>
      <c r="C961" s="822" t="s">
        <v>1520</v>
      </c>
      <c r="D961" s="823" t="s">
        <v>2638</v>
      </c>
      <c r="E961" s="824" t="s">
        <v>1540</v>
      </c>
      <c r="F961" s="822" t="s">
        <v>1516</v>
      </c>
      <c r="G961" s="822" t="s">
        <v>2138</v>
      </c>
      <c r="H961" s="822" t="s">
        <v>625</v>
      </c>
      <c r="I961" s="822" t="s">
        <v>2139</v>
      </c>
      <c r="J961" s="822" t="s">
        <v>691</v>
      </c>
      <c r="K961" s="822" t="s">
        <v>2140</v>
      </c>
      <c r="L961" s="825">
        <v>773.45</v>
      </c>
      <c r="M961" s="825">
        <v>773.45</v>
      </c>
      <c r="N961" s="822">
        <v>1</v>
      </c>
      <c r="O961" s="826">
        <v>1</v>
      </c>
      <c r="P961" s="825">
        <v>773.45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18</v>
      </c>
      <c r="B962" s="822" t="s">
        <v>1515</v>
      </c>
      <c r="C962" s="822" t="s">
        <v>1520</v>
      </c>
      <c r="D962" s="823" t="s">
        <v>2638</v>
      </c>
      <c r="E962" s="824" t="s">
        <v>1540</v>
      </c>
      <c r="F962" s="822" t="s">
        <v>1516</v>
      </c>
      <c r="G962" s="822" t="s">
        <v>1785</v>
      </c>
      <c r="H962" s="822" t="s">
        <v>329</v>
      </c>
      <c r="I962" s="822" t="s">
        <v>1796</v>
      </c>
      <c r="J962" s="822" t="s">
        <v>774</v>
      </c>
      <c r="K962" s="822" t="s">
        <v>927</v>
      </c>
      <c r="L962" s="825">
        <v>106.54</v>
      </c>
      <c r="M962" s="825">
        <v>213.08</v>
      </c>
      <c r="N962" s="822">
        <v>2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18</v>
      </c>
      <c r="B963" s="822" t="s">
        <v>1515</v>
      </c>
      <c r="C963" s="822" t="s">
        <v>1520</v>
      </c>
      <c r="D963" s="823" t="s">
        <v>2638</v>
      </c>
      <c r="E963" s="824" t="s">
        <v>1540</v>
      </c>
      <c r="F963" s="822" t="s">
        <v>1516</v>
      </c>
      <c r="G963" s="822" t="s">
        <v>1785</v>
      </c>
      <c r="H963" s="822" t="s">
        <v>329</v>
      </c>
      <c r="I963" s="822" t="s">
        <v>2474</v>
      </c>
      <c r="J963" s="822" t="s">
        <v>774</v>
      </c>
      <c r="K963" s="822" t="s">
        <v>1804</v>
      </c>
      <c r="L963" s="825">
        <v>851.48</v>
      </c>
      <c r="M963" s="825">
        <v>851.48</v>
      </c>
      <c r="N963" s="822">
        <v>1</v>
      </c>
      <c r="O963" s="826">
        <v>0.5</v>
      </c>
      <c r="P963" s="825">
        <v>851.48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18</v>
      </c>
      <c r="B964" s="822" t="s">
        <v>1515</v>
      </c>
      <c r="C964" s="822" t="s">
        <v>1520</v>
      </c>
      <c r="D964" s="823" t="s">
        <v>2638</v>
      </c>
      <c r="E964" s="824" t="s">
        <v>1540</v>
      </c>
      <c r="F964" s="822" t="s">
        <v>1516</v>
      </c>
      <c r="G964" s="822" t="s">
        <v>1817</v>
      </c>
      <c r="H964" s="822" t="s">
        <v>625</v>
      </c>
      <c r="I964" s="822" t="s">
        <v>2207</v>
      </c>
      <c r="J964" s="822" t="s">
        <v>1306</v>
      </c>
      <c r="K964" s="822" t="s">
        <v>2208</v>
      </c>
      <c r="L964" s="825">
        <v>109.89</v>
      </c>
      <c r="M964" s="825">
        <v>109.89</v>
      </c>
      <c r="N964" s="822">
        <v>1</v>
      </c>
      <c r="O964" s="826">
        <v>0.5</v>
      </c>
      <c r="P964" s="825">
        <v>109.89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18</v>
      </c>
      <c r="B965" s="822" t="s">
        <v>1515</v>
      </c>
      <c r="C965" s="822" t="s">
        <v>1520</v>
      </c>
      <c r="D965" s="823" t="s">
        <v>2638</v>
      </c>
      <c r="E965" s="824" t="s">
        <v>1540</v>
      </c>
      <c r="F965" s="822" t="s">
        <v>1516</v>
      </c>
      <c r="G965" s="822" t="s">
        <v>1823</v>
      </c>
      <c r="H965" s="822" t="s">
        <v>625</v>
      </c>
      <c r="I965" s="822" t="s">
        <v>1824</v>
      </c>
      <c r="J965" s="822" t="s">
        <v>709</v>
      </c>
      <c r="K965" s="822" t="s">
        <v>1825</v>
      </c>
      <c r="L965" s="825">
        <v>516.71</v>
      </c>
      <c r="M965" s="825">
        <v>516.71</v>
      </c>
      <c r="N965" s="822">
        <v>1</v>
      </c>
      <c r="O965" s="826">
        <v>0.5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18</v>
      </c>
      <c r="B966" s="822" t="s">
        <v>1515</v>
      </c>
      <c r="C966" s="822" t="s">
        <v>1520</v>
      </c>
      <c r="D966" s="823" t="s">
        <v>2638</v>
      </c>
      <c r="E966" s="824" t="s">
        <v>1540</v>
      </c>
      <c r="F966" s="822" t="s">
        <v>1516</v>
      </c>
      <c r="G966" s="822" t="s">
        <v>1841</v>
      </c>
      <c r="H966" s="822" t="s">
        <v>329</v>
      </c>
      <c r="I966" s="822" t="s">
        <v>2157</v>
      </c>
      <c r="J966" s="822" t="s">
        <v>1843</v>
      </c>
      <c r="K966" s="822" t="s">
        <v>1354</v>
      </c>
      <c r="L966" s="825">
        <v>686.34</v>
      </c>
      <c r="M966" s="825">
        <v>686.34</v>
      </c>
      <c r="N966" s="822">
        <v>1</v>
      </c>
      <c r="O966" s="826">
        <v>1</v>
      </c>
      <c r="P966" s="825">
        <v>686.34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18</v>
      </c>
      <c r="B967" s="822" t="s">
        <v>1515</v>
      </c>
      <c r="C967" s="822" t="s">
        <v>1520</v>
      </c>
      <c r="D967" s="823" t="s">
        <v>2638</v>
      </c>
      <c r="E967" s="824" t="s">
        <v>1540</v>
      </c>
      <c r="F967" s="822" t="s">
        <v>1516</v>
      </c>
      <c r="G967" s="822" t="s">
        <v>1841</v>
      </c>
      <c r="H967" s="822" t="s">
        <v>329</v>
      </c>
      <c r="I967" s="822" t="s">
        <v>2212</v>
      </c>
      <c r="J967" s="822" t="s">
        <v>1843</v>
      </c>
      <c r="K967" s="822" t="s">
        <v>2213</v>
      </c>
      <c r="L967" s="825">
        <v>428.97</v>
      </c>
      <c r="M967" s="825">
        <v>428.97</v>
      </c>
      <c r="N967" s="822">
        <v>1</v>
      </c>
      <c r="O967" s="826">
        <v>1</v>
      </c>
      <c r="P967" s="825">
        <v>428.97</v>
      </c>
      <c r="Q967" s="827">
        <v>1</v>
      </c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18</v>
      </c>
      <c r="B968" s="822" t="s">
        <v>1515</v>
      </c>
      <c r="C968" s="822" t="s">
        <v>1520</v>
      </c>
      <c r="D968" s="823" t="s">
        <v>2638</v>
      </c>
      <c r="E968" s="824" t="s">
        <v>1540</v>
      </c>
      <c r="F968" s="822" t="s">
        <v>1516</v>
      </c>
      <c r="G968" s="822" t="s">
        <v>1841</v>
      </c>
      <c r="H968" s="822" t="s">
        <v>329</v>
      </c>
      <c r="I968" s="822" t="s">
        <v>2214</v>
      </c>
      <c r="J968" s="822" t="s">
        <v>2215</v>
      </c>
      <c r="K968" s="822" t="s">
        <v>1318</v>
      </c>
      <c r="L968" s="825">
        <v>343.18</v>
      </c>
      <c r="M968" s="825">
        <v>686.36</v>
      </c>
      <c r="N968" s="822">
        <v>2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18</v>
      </c>
      <c r="B969" s="822" t="s">
        <v>1515</v>
      </c>
      <c r="C969" s="822" t="s">
        <v>1520</v>
      </c>
      <c r="D969" s="823" t="s">
        <v>2638</v>
      </c>
      <c r="E969" s="824" t="s">
        <v>1540</v>
      </c>
      <c r="F969" s="822" t="s">
        <v>1516</v>
      </c>
      <c r="G969" s="822" t="s">
        <v>1554</v>
      </c>
      <c r="H969" s="822" t="s">
        <v>329</v>
      </c>
      <c r="I969" s="822" t="s">
        <v>1850</v>
      </c>
      <c r="J969" s="822" t="s">
        <v>742</v>
      </c>
      <c r="K969" s="822" t="s">
        <v>743</v>
      </c>
      <c r="L969" s="825">
        <v>80.53</v>
      </c>
      <c r="M969" s="825">
        <v>80.53</v>
      </c>
      <c r="N969" s="822">
        <v>1</v>
      </c>
      <c r="O969" s="826">
        <v>0.5</v>
      </c>
      <c r="P969" s="825">
        <v>80.53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18</v>
      </c>
      <c r="B970" s="822" t="s">
        <v>1515</v>
      </c>
      <c r="C970" s="822" t="s">
        <v>1520</v>
      </c>
      <c r="D970" s="823" t="s">
        <v>2638</v>
      </c>
      <c r="E970" s="824" t="s">
        <v>1540</v>
      </c>
      <c r="F970" s="822" t="s">
        <v>1516</v>
      </c>
      <c r="G970" s="822" t="s">
        <v>1554</v>
      </c>
      <c r="H970" s="822" t="s">
        <v>329</v>
      </c>
      <c r="I970" s="822" t="s">
        <v>1555</v>
      </c>
      <c r="J970" s="822" t="s">
        <v>742</v>
      </c>
      <c r="K970" s="822" t="s">
        <v>1086</v>
      </c>
      <c r="L970" s="825">
        <v>161.06</v>
      </c>
      <c r="M970" s="825">
        <v>322.12</v>
      </c>
      <c r="N970" s="822">
        <v>2</v>
      </c>
      <c r="O970" s="826">
        <v>1</v>
      </c>
      <c r="P970" s="825">
        <v>161.06</v>
      </c>
      <c r="Q970" s="827">
        <v>0.5</v>
      </c>
      <c r="R970" s="822">
        <v>1</v>
      </c>
      <c r="S970" s="827">
        <v>0.5</v>
      </c>
      <c r="T970" s="826">
        <v>0.5</v>
      </c>
      <c r="U970" s="828">
        <v>0.5</v>
      </c>
    </row>
    <row r="971" spans="1:21" ht="14.45" customHeight="1" x14ac:dyDescent="0.2">
      <c r="A971" s="821">
        <v>18</v>
      </c>
      <c r="B971" s="822" t="s">
        <v>1515</v>
      </c>
      <c r="C971" s="822" t="s">
        <v>1520</v>
      </c>
      <c r="D971" s="823" t="s">
        <v>2638</v>
      </c>
      <c r="E971" s="824" t="s">
        <v>1540</v>
      </c>
      <c r="F971" s="822" t="s">
        <v>1516</v>
      </c>
      <c r="G971" s="822" t="s">
        <v>1554</v>
      </c>
      <c r="H971" s="822" t="s">
        <v>329</v>
      </c>
      <c r="I971" s="822" t="s">
        <v>1855</v>
      </c>
      <c r="J971" s="822" t="s">
        <v>1854</v>
      </c>
      <c r="K971" s="822" t="s">
        <v>1849</v>
      </c>
      <c r="L971" s="825">
        <v>80.53</v>
      </c>
      <c r="M971" s="825">
        <v>241.59</v>
      </c>
      <c r="N971" s="822">
        <v>3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18</v>
      </c>
      <c r="B972" s="822" t="s">
        <v>1515</v>
      </c>
      <c r="C972" s="822" t="s">
        <v>1520</v>
      </c>
      <c r="D972" s="823" t="s">
        <v>2638</v>
      </c>
      <c r="E972" s="824" t="s">
        <v>1540</v>
      </c>
      <c r="F972" s="822" t="s">
        <v>1516</v>
      </c>
      <c r="G972" s="822" t="s">
        <v>1554</v>
      </c>
      <c r="H972" s="822" t="s">
        <v>329</v>
      </c>
      <c r="I972" s="822" t="s">
        <v>1857</v>
      </c>
      <c r="J972" s="822" t="s">
        <v>742</v>
      </c>
      <c r="K972" s="822" t="s">
        <v>744</v>
      </c>
      <c r="L972" s="825">
        <v>241.59</v>
      </c>
      <c r="M972" s="825">
        <v>241.59</v>
      </c>
      <c r="N972" s="822">
        <v>1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18</v>
      </c>
      <c r="B973" s="822" t="s">
        <v>1515</v>
      </c>
      <c r="C973" s="822" t="s">
        <v>1520</v>
      </c>
      <c r="D973" s="823" t="s">
        <v>2638</v>
      </c>
      <c r="E973" s="824" t="s">
        <v>1540</v>
      </c>
      <c r="F973" s="822" t="s">
        <v>1516</v>
      </c>
      <c r="G973" s="822" t="s">
        <v>1557</v>
      </c>
      <c r="H973" s="822" t="s">
        <v>329</v>
      </c>
      <c r="I973" s="822" t="s">
        <v>1864</v>
      </c>
      <c r="J973" s="822" t="s">
        <v>1865</v>
      </c>
      <c r="K973" s="822" t="s">
        <v>1316</v>
      </c>
      <c r="L973" s="825">
        <v>84.47</v>
      </c>
      <c r="M973" s="825">
        <v>84.47</v>
      </c>
      <c r="N973" s="822">
        <v>1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18</v>
      </c>
      <c r="B974" s="822" t="s">
        <v>1515</v>
      </c>
      <c r="C974" s="822" t="s">
        <v>1520</v>
      </c>
      <c r="D974" s="823" t="s">
        <v>2638</v>
      </c>
      <c r="E974" s="824" t="s">
        <v>1540</v>
      </c>
      <c r="F974" s="822" t="s">
        <v>1516</v>
      </c>
      <c r="G974" s="822" t="s">
        <v>1893</v>
      </c>
      <c r="H974" s="822" t="s">
        <v>625</v>
      </c>
      <c r="I974" s="822" t="s">
        <v>1894</v>
      </c>
      <c r="J974" s="822" t="s">
        <v>1895</v>
      </c>
      <c r="K974" s="822" t="s">
        <v>1016</v>
      </c>
      <c r="L974" s="825">
        <v>132</v>
      </c>
      <c r="M974" s="825">
        <v>132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18</v>
      </c>
      <c r="B975" s="822" t="s">
        <v>1515</v>
      </c>
      <c r="C975" s="822" t="s">
        <v>1520</v>
      </c>
      <c r="D975" s="823" t="s">
        <v>2638</v>
      </c>
      <c r="E975" s="824" t="s">
        <v>1540</v>
      </c>
      <c r="F975" s="822" t="s">
        <v>1516</v>
      </c>
      <c r="G975" s="822" t="s">
        <v>1573</v>
      </c>
      <c r="H975" s="822" t="s">
        <v>329</v>
      </c>
      <c r="I975" s="822" t="s">
        <v>2267</v>
      </c>
      <c r="J975" s="822" t="s">
        <v>1575</v>
      </c>
      <c r="K975" s="822" t="s">
        <v>2268</v>
      </c>
      <c r="L975" s="825">
        <v>42.33</v>
      </c>
      <c r="M975" s="825">
        <v>84.66</v>
      </c>
      <c r="N975" s="822">
        <v>2</v>
      </c>
      <c r="O975" s="826">
        <v>0.5</v>
      </c>
      <c r="P975" s="825">
        <v>84.66</v>
      </c>
      <c r="Q975" s="827">
        <v>1</v>
      </c>
      <c r="R975" s="822">
        <v>2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18</v>
      </c>
      <c r="B976" s="822" t="s">
        <v>1515</v>
      </c>
      <c r="C976" s="822" t="s">
        <v>1520</v>
      </c>
      <c r="D976" s="823" t="s">
        <v>2638</v>
      </c>
      <c r="E976" s="824" t="s">
        <v>1540</v>
      </c>
      <c r="F976" s="822" t="s">
        <v>1516</v>
      </c>
      <c r="G976" s="822" t="s">
        <v>1925</v>
      </c>
      <c r="H976" s="822" t="s">
        <v>329</v>
      </c>
      <c r="I976" s="822" t="s">
        <v>1926</v>
      </c>
      <c r="J976" s="822" t="s">
        <v>772</v>
      </c>
      <c r="K976" s="822" t="s">
        <v>773</v>
      </c>
      <c r="L976" s="825">
        <v>51.06</v>
      </c>
      <c r="M976" s="825">
        <v>255.3</v>
      </c>
      <c r="N976" s="822">
        <v>5</v>
      </c>
      <c r="O976" s="826">
        <v>1.5</v>
      </c>
      <c r="P976" s="825">
        <v>51.06</v>
      </c>
      <c r="Q976" s="827">
        <v>0.2</v>
      </c>
      <c r="R976" s="822">
        <v>1</v>
      </c>
      <c r="S976" s="827">
        <v>0.2</v>
      </c>
      <c r="T976" s="826">
        <v>0.5</v>
      </c>
      <c r="U976" s="828">
        <v>0.33333333333333331</v>
      </c>
    </row>
    <row r="977" spans="1:21" ht="14.45" customHeight="1" x14ac:dyDescent="0.2">
      <c r="A977" s="821">
        <v>18</v>
      </c>
      <c r="B977" s="822" t="s">
        <v>1515</v>
      </c>
      <c r="C977" s="822" t="s">
        <v>1520</v>
      </c>
      <c r="D977" s="823" t="s">
        <v>2638</v>
      </c>
      <c r="E977" s="824" t="s">
        <v>1540</v>
      </c>
      <c r="F977" s="822" t="s">
        <v>1516</v>
      </c>
      <c r="G977" s="822" t="s">
        <v>1927</v>
      </c>
      <c r="H977" s="822" t="s">
        <v>625</v>
      </c>
      <c r="I977" s="822" t="s">
        <v>1942</v>
      </c>
      <c r="J977" s="822" t="s">
        <v>1939</v>
      </c>
      <c r="K977" s="822" t="s">
        <v>1331</v>
      </c>
      <c r="L977" s="825">
        <v>338</v>
      </c>
      <c r="M977" s="825">
        <v>1014</v>
      </c>
      <c r="N977" s="822">
        <v>3</v>
      </c>
      <c r="O977" s="826">
        <v>1.5</v>
      </c>
      <c r="P977" s="825">
        <v>676</v>
      </c>
      <c r="Q977" s="827">
        <v>0.66666666666666663</v>
      </c>
      <c r="R977" s="822">
        <v>2</v>
      </c>
      <c r="S977" s="827">
        <v>0.66666666666666663</v>
      </c>
      <c r="T977" s="826">
        <v>1</v>
      </c>
      <c r="U977" s="828">
        <v>0.66666666666666663</v>
      </c>
    </row>
    <row r="978" spans="1:21" ht="14.45" customHeight="1" x14ac:dyDescent="0.2">
      <c r="A978" s="821">
        <v>18</v>
      </c>
      <c r="B978" s="822" t="s">
        <v>1515</v>
      </c>
      <c r="C978" s="822" t="s">
        <v>1520</v>
      </c>
      <c r="D978" s="823" t="s">
        <v>2638</v>
      </c>
      <c r="E978" s="824" t="s">
        <v>1540</v>
      </c>
      <c r="F978" s="822" t="s">
        <v>1516</v>
      </c>
      <c r="G978" s="822" t="s">
        <v>1581</v>
      </c>
      <c r="H978" s="822" t="s">
        <v>625</v>
      </c>
      <c r="I978" s="822" t="s">
        <v>1344</v>
      </c>
      <c r="J978" s="822" t="s">
        <v>1345</v>
      </c>
      <c r="K978" s="822" t="s">
        <v>1346</v>
      </c>
      <c r="L978" s="825">
        <v>122.96</v>
      </c>
      <c r="M978" s="825">
        <v>122.96</v>
      </c>
      <c r="N978" s="822">
        <v>1</v>
      </c>
      <c r="O978" s="826">
        <v>0.5</v>
      </c>
      <c r="P978" s="825">
        <v>122.96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18</v>
      </c>
      <c r="B979" s="822" t="s">
        <v>1515</v>
      </c>
      <c r="C979" s="822" t="s">
        <v>1520</v>
      </c>
      <c r="D979" s="823" t="s">
        <v>2638</v>
      </c>
      <c r="E979" s="824" t="s">
        <v>1540</v>
      </c>
      <c r="F979" s="822" t="s">
        <v>1516</v>
      </c>
      <c r="G979" s="822" t="s">
        <v>1581</v>
      </c>
      <c r="H979" s="822" t="s">
        <v>625</v>
      </c>
      <c r="I979" s="822" t="s">
        <v>1347</v>
      </c>
      <c r="J979" s="822" t="s">
        <v>1345</v>
      </c>
      <c r="K979" s="822" t="s">
        <v>1348</v>
      </c>
      <c r="L979" s="825">
        <v>245.91</v>
      </c>
      <c r="M979" s="825">
        <v>737.73</v>
      </c>
      <c r="N979" s="822">
        <v>3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18</v>
      </c>
      <c r="B980" s="822" t="s">
        <v>1515</v>
      </c>
      <c r="C980" s="822" t="s">
        <v>1520</v>
      </c>
      <c r="D980" s="823" t="s">
        <v>2638</v>
      </c>
      <c r="E980" s="824" t="s">
        <v>1540</v>
      </c>
      <c r="F980" s="822" t="s">
        <v>1516</v>
      </c>
      <c r="G980" s="822" t="s">
        <v>1581</v>
      </c>
      <c r="H980" s="822" t="s">
        <v>329</v>
      </c>
      <c r="I980" s="822" t="s">
        <v>2280</v>
      </c>
      <c r="J980" s="822" t="s">
        <v>1952</v>
      </c>
      <c r="K980" s="822" t="s">
        <v>2281</v>
      </c>
      <c r="L980" s="825">
        <v>739.17</v>
      </c>
      <c r="M980" s="825">
        <v>739.17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18</v>
      </c>
      <c r="B981" s="822" t="s">
        <v>1515</v>
      </c>
      <c r="C981" s="822" t="s">
        <v>1520</v>
      </c>
      <c r="D981" s="823" t="s">
        <v>2638</v>
      </c>
      <c r="E981" s="824" t="s">
        <v>1540</v>
      </c>
      <c r="F981" s="822" t="s">
        <v>1516</v>
      </c>
      <c r="G981" s="822" t="s">
        <v>1581</v>
      </c>
      <c r="H981" s="822" t="s">
        <v>625</v>
      </c>
      <c r="I981" s="822" t="s">
        <v>2103</v>
      </c>
      <c r="J981" s="822" t="s">
        <v>1954</v>
      </c>
      <c r="K981" s="822" t="s">
        <v>1950</v>
      </c>
      <c r="L981" s="825">
        <v>439.98</v>
      </c>
      <c r="M981" s="825">
        <v>439.98</v>
      </c>
      <c r="N981" s="822">
        <v>1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18</v>
      </c>
      <c r="B982" s="822" t="s">
        <v>1515</v>
      </c>
      <c r="C982" s="822" t="s">
        <v>1520</v>
      </c>
      <c r="D982" s="823" t="s">
        <v>2638</v>
      </c>
      <c r="E982" s="824" t="s">
        <v>1540</v>
      </c>
      <c r="F982" s="822" t="s">
        <v>1516</v>
      </c>
      <c r="G982" s="822" t="s">
        <v>1959</v>
      </c>
      <c r="H982" s="822" t="s">
        <v>625</v>
      </c>
      <c r="I982" s="822" t="s">
        <v>2475</v>
      </c>
      <c r="J982" s="822" t="s">
        <v>1397</v>
      </c>
      <c r="K982" s="822" t="s">
        <v>2476</v>
      </c>
      <c r="L982" s="825">
        <v>181.73</v>
      </c>
      <c r="M982" s="825">
        <v>363.46</v>
      </c>
      <c r="N982" s="822">
        <v>2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18</v>
      </c>
      <c r="B983" s="822" t="s">
        <v>1515</v>
      </c>
      <c r="C983" s="822" t="s">
        <v>1520</v>
      </c>
      <c r="D983" s="823" t="s">
        <v>2638</v>
      </c>
      <c r="E983" s="824" t="s">
        <v>1540</v>
      </c>
      <c r="F983" s="822" t="s">
        <v>1516</v>
      </c>
      <c r="G983" s="822" t="s">
        <v>1967</v>
      </c>
      <c r="H983" s="822" t="s">
        <v>329</v>
      </c>
      <c r="I983" s="822" t="s">
        <v>1968</v>
      </c>
      <c r="J983" s="822" t="s">
        <v>807</v>
      </c>
      <c r="K983" s="822" t="s">
        <v>1969</v>
      </c>
      <c r="L983" s="825">
        <v>137.88</v>
      </c>
      <c r="M983" s="825">
        <v>137.88</v>
      </c>
      <c r="N983" s="822">
        <v>1</v>
      </c>
      <c r="O983" s="826">
        <v>0.5</v>
      </c>
      <c r="P983" s="825">
        <v>137.88</v>
      </c>
      <c r="Q983" s="827">
        <v>1</v>
      </c>
      <c r="R983" s="822">
        <v>1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18</v>
      </c>
      <c r="B984" s="822" t="s">
        <v>1515</v>
      </c>
      <c r="C984" s="822" t="s">
        <v>1520</v>
      </c>
      <c r="D984" s="823" t="s">
        <v>2638</v>
      </c>
      <c r="E984" s="824" t="s">
        <v>1540</v>
      </c>
      <c r="F984" s="822" t="s">
        <v>1516</v>
      </c>
      <c r="G984" s="822" t="s">
        <v>1974</v>
      </c>
      <c r="H984" s="822" t="s">
        <v>329</v>
      </c>
      <c r="I984" s="822" t="s">
        <v>1980</v>
      </c>
      <c r="J984" s="822" t="s">
        <v>1981</v>
      </c>
      <c r="K984" s="822" t="s">
        <v>1982</v>
      </c>
      <c r="L984" s="825">
        <v>61.59</v>
      </c>
      <c r="M984" s="825">
        <v>307.95000000000005</v>
      </c>
      <c r="N984" s="822">
        <v>5</v>
      </c>
      <c r="O984" s="826">
        <v>1.5</v>
      </c>
      <c r="P984" s="825">
        <v>123.18</v>
      </c>
      <c r="Q984" s="827">
        <v>0.39999999999999997</v>
      </c>
      <c r="R984" s="822">
        <v>2</v>
      </c>
      <c r="S984" s="827">
        <v>0.4</v>
      </c>
      <c r="T984" s="826">
        <v>1</v>
      </c>
      <c r="U984" s="828">
        <v>0.66666666666666663</v>
      </c>
    </row>
    <row r="985" spans="1:21" ht="14.45" customHeight="1" x14ac:dyDescent="0.2">
      <c r="A985" s="821">
        <v>18</v>
      </c>
      <c r="B985" s="822" t="s">
        <v>1515</v>
      </c>
      <c r="C985" s="822" t="s">
        <v>1520</v>
      </c>
      <c r="D985" s="823" t="s">
        <v>2638</v>
      </c>
      <c r="E985" s="824" t="s">
        <v>1540</v>
      </c>
      <c r="F985" s="822" t="s">
        <v>1516</v>
      </c>
      <c r="G985" s="822" t="s">
        <v>1588</v>
      </c>
      <c r="H985" s="822" t="s">
        <v>625</v>
      </c>
      <c r="I985" s="822" t="s">
        <v>1589</v>
      </c>
      <c r="J985" s="822" t="s">
        <v>835</v>
      </c>
      <c r="K985" s="822" t="s">
        <v>1590</v>
      </c>
      <c r="L985" s="825">
        <v>0</v>
      </c>
      <c r="M985" s="825">
        <v>0</v>
      </c>
      <c r="N985" s="822">
        <v>1</v>
      </c>
      <c r="O985" s="826">
        <v>1</v>
      </c>
      <c r="P985" s="825">
        <v>0</v>
      </c>
      <c r="Q985" s="827"/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18</v>
      </c>
      <c r="B986" s="822" t="s">
        <v>1515</v>
      </c>
      <c r="C986" s="822" t="s">
        <v>1520</v>
      </c>
      <c r="D986" s="823" t="s">
        <v>2638</v>
      </c>
      <c r="E986" s="824" t="s">
        <v>1540</v>
      </c>
      <c r="F986" s="822" t="s">
        <v>1516</v>
      </c>
      <c r="G986" s="822" t="s">
        <v>1599</v>
      </c>
      <c r="H986" s="822" t="s">
        <v>329</v>
      </c>
      <c r="I986" s="822" t="s">
        <v>2025</v>
      </c>
      <c r="J986" s="822" t="s">
        <v>1601</v>
      </c>
      <c r="K986" s="822" t="s">
        <v>1687</v>
      </c>
      <c r="L986" s="825">
        <v>3823.44</v>
      </c>
      <c r="M986" s="825">
        <v>3823.44</v>
      </c>
      <c r="N986" s="822">
        <v>1</v>
      </c>
      <c r="O986" s="826">
        <v>0.5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18</v>
      </c>
      <c r="B987" s="822" t="s">
        <v>1515</v>
      </c>
      <c r="C987" s="822" t="s">
        <v>1520</v>
      </c>
      <c r="D987" s="823" t="s">
        <v>2638</v>
      </c>
      <c r="E987" s="824" t="s">
        <v>1531</v>
      </c>
      <c r="F987" s="822" t="s">
        <v>1516</v>
      </c>
      <c r="G987" s="822" t="s">
        <v>1550</v>
      </c>
      <c r="H987" s="822" t="s">
        <v>625</v>
      </c>
      <c r="I987" s="822" t="s">
        <v>1398</v>
      </c>
      <c r="J987" s="822" t="s">
        <v>1338</v>
      </c>
      <c r="K987" s="822" t="s">
        <v>1399</v>
      </c>
      <c r="L987" s="825">
        <v>23.4</v>
      </c>
      <c r="M987" s="825">
        <v>46.8</v>
      </c>
      <c r="N987" s="822">
        <v>2</v>
      </c>
      <c r="O987" s="826">
        <v>2</v>
      </c>
      <c r="P987" s="825">
        <v>46.8</v>
      </c>
      <c r="Q987" s="827">
        <v>1</v>
      </c>
      <c r="R987" s="822">
        <v>2</v>
      </c>
      <c r="S987" s="827">
        <v>1</v>
      </c>
      <c r="T987" s="826">
        <v>2</v>
      </c>
      <c r="U987" s="828">
        <v>1</v>
      </c>
    </row>
    <row r="988" spans="1:21" ht="14.45" customHeight="1" x14ac:dyDescent="0.2">
      <c r="A988" s="821">
        <v>18</v>
      </c>
      <c r="B988" s="822" t="s">
        <v>1515</v>
      </c>
      <c r="C988" s="822" t="s">
        <v>1520</v>
      </c>
      <c r="D988" s="823" t="s">
        <v>2638</v>
      </c>
      <c r="E988" s="824" t="s">
        <v>1531</v>
      </c>
      <c r="F988" s="822" t="s">
        <v>1516</v>
      </c>
      <c r="G988" s="822" t="s">
        <v>2477</v>
      </c>
      <c r="H988" s="822" t="s">
        <v>329</v>
      </c>
      <c r="I988" s="822" t="s">
        <v>2478</v>
      </c>
      <c r="J988" s="822" t="s">
        <v>2479</v>
      </c>
      <c r="K988" s="822" t="s">
        <v>1728</v>
      </c>
      <c r="L988" s="825">
        <v>183.79</v>
      </c>
      <c r="M988" s="825">
        <v>183.79</v>
      </c>
      <c r="N988" s="822">
        <v>1</v>
      </c>
      <c r="O988" s="826">
        <v>1</v>
      </c>
      <c r="P988" s="825">
        <v>183.79</v>
      </c>
      <c r="Q988" s="827">
        <v>1</v>
      </c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18</v>
      </c>
      <c r="B989" s="822" t="s">
        <v>1515</v>
      </c>
      <c r="C989" s="822" t="s">
        <v>1520</v>
      </c>
      <c r="D989" s="823" t="s">
        <v>2638</v>
      </c>
      <c r="E989" s="824" t="s">
        <v>1531</v>
      </c>
      <c r="F989" s="822" t="s">
        <v>1516</v>
      </c>
      <c r="G989" s="822" t="s">
        <v>2480</v>
      </c>
      <c r="H989" s="822" t="s">
        <v>625</v>
      </c>
      <c r="I989" s="822" t="s">
        <v>2481</v>
      </c>
      <c r="J989" s="822" t="s">
        <v>2482</v>
      </c>
      <c r="K989" s="822" t="s">
        <v>2483</v>
      </c>
      <c r="L989" s="825">
        <v>129.75</v>
      </c>
      <c r="M989" s="825">
        <v>389.25</v>
      </c>
      <c r="N989" s="822">
        <v>3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18</v>
      </c>
      <c r="B990" s="822" t="s">
        <v>1515</v>
      </c>
      <c r="C990" s="822" t="s">
        <v>1520</v>
      </c>
      <c r="D990" s="823" t="s">
        <v>2638</v>
      </c>
      <c r="E990" s="824" t="s">
        <v>1531</v>
      </c>
      <c r="F990" s="822" t="s">
        <v>1516</v>
      </c>
      <c r="G990" s="822" t="s">
        <v>1551</v>
      </c>
      <c r="H990" s="822" t="s">
        <v>625</v>
      </c>
      <c r="I990" s="822" t="s">
        <v>1552</v>
      </c>
      <c r="J990" s="822" t="s">
        <v>1553</v>
      </c>
      <c r="K990" s="822" t="s">
        <v>1016</v>
      </c>
      <c r="L990" s="825">
        <v>132</v>
      </c>
      <c r="M990" s="825">
        <v>132</v>
      </c>
      <c r="N990" s="822">
        <v>1</v>
      </c>
      <c r="O990" s="826">
        <v>0.5</v>
      </c>
      <c r="P990" s="825">
        <v>132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18</v>
      </c>
      <c r="B991" s="822" t="s">
        <v>1515</v>
      </c>
      <c r="C991" s="822" t="s">
        <v>1520</v>
      </c>
      <c r="D991" s="823" t="s">
        <v>2638</v>
      </c>
      <c r="E991" s="824" t="s">
        <v>1531</v>
      </c>
      <c r="F991" s="822" t="s">
        <v>1516</v>
      </c>
      <c r="G991" s="822" t="s">
        <v>1670</v>
      </c>
      <c r="H991" s="822" t="s">
        <v>329</v>
      </c>
      <c r="I991" s="822" t="s">
        <v>1677</v>
      </c>
      <c r="J991" s="822" t="s">
        <v>647</v>
      </c>
      <c r="K991" s="822" t="s">
        <v>1678</v>
      </c>
      <c r="L991" s="825">
        <v>93.61</v>
      </c>
      <c r="M991" s="825">
        <v>187.22</v>
      </c>
      <c r="N991" s="822">
        <v>2</v>
      </c>
      <c r="O991" s="826">
        <v>1</v>
      </c>
      <c r="P991" s="825">
        <v>93.61</v>
      </c>
      <c r="Q991" s="827">
        <v>0.5</v>
      </c>
      <c r="R991" s="822">
        <v>1</v>
      </c>
      <c r="S991" s="827">
        <v>0.5</v>
      </c>
      <c r="T991" s="826">
        <v>0.5</v>
      </c>
      <c r="U991" s="828">
        <v>0.5</v>
      </c>
    </row>
    <row r="992" spans="1:21" ht="14.45" customHeight="1" x14ac:dyDescent="0.2">
      <c r="A992" s="821">
        <v>18</v>
      </c>
      <c r="B992" s="822" t="s">
        <v>1515</v>
      </c>
      <c r="C992" s="822" t="s">
        <v>1520</v>
      </c>
      <c r="D992" s="823" t="s">
        <v>2638</v>
      </c>
      <c r="E992" s="824" t="s">
        <v>1531</v>
      </c>
      <c r="F992" s="822" t="s">
        <v>1516</v>
      </c>
      <c r="G992" s="822" t="s">
        <v>1564</v>
      </c>
      <c r="H992" s="822" t="s">
        <v>329</v>
      </c>
      <c r="I992" s="822" t="s">
        <v>1711</v>
      </c>
      <c r="J992" s="822" t="s">
        <v>1712</v>
      </c>
      <c r="K992" s="822" t="s">
        <v>1318</v>
      </c>
      <c r="L992" s="825">
        <v>123.2</v>
      </c>
      <c r="M992" s="825">
        <v>123.2</v>
      </c>
      <c r="N992" s="822">
        <v>1</v>
      </c>
      <c r="O992" s="826">
        <v>0.5</v>
      </c>
      <c r="P992" s="825">
        <v>123.2</v>
      </c>
      <c r="Q992" s="827">
        <v>1</v>
      </c>
      <c r="R992" s="822">
        <v>1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18</v>
      </c>
      <c r="B993" s="822" t="s">
        <v>1515</v>
      </c>
      <c r="C993" s="822" t="s">
        <v>1520</v>
      </c>
      <c r="D993" s="823" t="s">
        <v>2638</v>
      </c>
      <c r="E993" s="824" t="s">
        <v>1531</v>
      </c>
      <c r="F993" s="822" t="s">
        <v>1516</v>
      </c>
      <c r="G993" s="822" t="s">
        <v>1564</v>
      </c>
      <c r="H993" s="822" t="s">
        <v>625</v>
      </c>
      <c r="I993" s="822" t="s">
        <v>1350</v>
      </c>
      <c r="J993" s="822" t="s">
        <v>1351</v>
      </c>
      <c r="K993" s="822" t="s">
        <v>1352</v>
      </c>
      <c r="L993" s="825">
        <v>122.96</v>
      </c>
      <c r="M993" s="825">
        <v>245.92</v>
      </c>
      <c r="N993" s="822">
        <v>2</v>
      </c>
      <c r="O993" s="826">
        <v>1.5</v>
      </c>
      <c r="P993" s="825">
        <v>122.96</v>
      </c>
      <c r="Q993" s="827">
        <v>0.5</v>
      </c>
      <c r="R993" s="822">
        <v>1</v>
      </c>
      <c r="S993" s="827">
        <v>0.5</v>
      </c>
      <c r="T993" s="826">
        <v>0.5</v>
      </c>
      <c r="U993" s="828">
        <v>0.33333333333333331</v>
      </c>
    </row>
    <row r="994" spans="1:21" ht="14.45" customHeight="1" x14ac:dyDescent="0.2">
      <c r="A994" s="821">
        <v>18</v>
      </c>
      <c r="B994" s="822" t="s">
        <v>1515</v>
      </c>
      <c r="C994" s="822" t="s">
        <v>1520</v>
      </c>
      <c r="D994" s="823" t="s">
        <v>2638</v>
      </c>
      <c r="E994" s="824" t="s">
        <v>1531</v>
      </c>
      <c r="F994" s="822" t="s">
        <v>1516</v>
      </c>
      <c r="G994" s="822" t="s">
        <v>669</v>
      </c>
      <c r="H994" s="822" t="s">
        <v>329</v>
      </c>
      <c r="I994" s="822" t="s">
        <v>1747</v>
      </c>
      <c r="J994" s="822" t="s">
        <v>1748</v>
      </c>
      <c r="K994" s="822" t="s">
        <v>1749</v>
      </c>
      <c r="L994" s="825">
        <v>51.51</v>
      </c>
      <c r="M994" s="825">
        <v>51.51</v>
      </c>
      <c r="N994" s="822">
        <v>1</v>
      </c>
      <c r="O994" s="826">
        <v>0.5</v>
      </c>
      <c r="P994" s="825">
        <v>51.51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18</v>
      </c>
      <c r="B995" s="822" t="s">
        <v>1515</v>
      </c>
      <c r="C995" s="822" t="s">
        <v>1520</v>
      </c>
      <c r="D995" s="823" t="s">
        <v>2638</v>
      </c>
      <c r="E995" s="824" t="s">
        <v>1531</v>
      </c>
      <c r="F995" s="822" t="s">
        <v>1516</v>
      </c>
      <c r="G995" s="822" t="s">
        <v>1750</v>
      </c>
      <c r="H995" s="822" t="s">
        <v>329</v>
      </c>
      <c r="I995" s="822" t="s">
        <v>1751</v>
      </c>
      <c r="J995" s="822" t="s">
        <v>870</v>
      </c>
      <c r="K995" s="822" t="s">
        <v>1752</v>
      </c>
      <c r="L995" s="825">
        <v>0</v>
      </c>
      <c r="M995" s="825">
        <v>0</v>
      </c>
      <c r="N995" s="822">
        <v>2</v>
      </c>
      <c r="O995" s="826">
        <v>0.5</v>
      </c>
      <c r="P995" s="825">
        <v>0</v>
      </c>
      <c r="Q995" s="827"/>
      <c r="R995" s="822">
        <v>2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18</v>
      </c>
      <c r="B996" s="822" t="s">
        <v>1515</v>
      </c>
      <c r="C996" s="822" t="s">
        <v>1520</v>
      </c>
      <c r="D996" s="823" t="s">
        <v>2638</v>
      </c>
      <c r="E996" s="824" t="s">
        <v>1531</v>
      </c>
      <c r="F996" s="822" t="s">
        <v>1516</v>
      </c>
      <c r="G996" s="822" t="s">
        <v>1771</v>
      </c>
      <c r="H996" s="822" t="s">
        <v>329</v>
      </c>
      <c r="I996" s="822" t="s">
        <v>1772</v>
      </c>
      <c r="J996" s="822" t="s">
        <v>1773</v>
      </c>
      <c r="K996" s="822" t="s">
        <v>1774</v>
      </c>
      <c r="L996" s="825">
        <v>24.37</v>
      </c>
      <c r="M996" s="825">
        <v>73.11</v>
      </c>
      <c r="N996" s="822">
        <v>3</v>
      </c>
      <c r="O996" s="826">
        <v>1.5</v>
      </c>
      <c r="P996" s="825">
        <v>73.11</v>
      </c>
      <c r="Q996" s="827">
        <v>1</v>
      </c>
      <c r="R996" s="822">
        <v>3</v>
      </c>
      <c r="S996" s="827">
        <v>1</v>
      </c>
      <c r="T996" s="826">
        <v>1.5</v>
      </c>
      <c r="U996" s="828">
        <v>1</v>
      </c>
    </row>
    <row r="997" spans="1:21" ht="14.45" customHeight="1" x14ac:dyDescent="0.2">
      <c r="A997" s="821">
        <v>18</v>
      </c>
      <c r="B997" s="822" t="s">
        <v>1515</v>
      </c>
      <c r="C997" s="822" t="s">
        <v>1520</v>
      </c>
      <c r="D997" s="823" t="s">
        <v>2638</v>
      </c>
      <c r="E997" s="824" t="s">
        <v>1531</v>
      </c>
      <c r="F997" s="822" t="s">
        <v>1516</v>
      </c>
      <c r="G997" s="822" t="s">
        <v>1785</v>
      </c>
      <c r="H997" s="822" t="s">
        <v>329</v>
      </c>
      <c r="I997" s="822" t="s">
        <v>1808</v>
      </c>
      <c r="J997" s="822" t="s">
        <v>774</v>
      </c>
      <c r="K997" s="822" t="s">
        <v>1802</v>
      </c>
      <c r="L997" s="825">
        <v>228.19</v>
      </c>
      <c r="M997" s="825">
        <v>684.56999999999994</v>
      </c>
      <c r="N997" s="822">
        <v>3</v>
      </c>
      <c r="O997" s="826">
        <v>1</v>
      </c>
      <c r="P997" s="825">
        <v>684.56999999999994</v>
      </c>
      <c r="Q997" s="827">
        <v>1</v>
      </c>
      <c r="R997" s="822">
        <v>3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18</v>
      </c>
      <c r="B998" s="822" t="s">
        <v>1515</v>
      </c>
      <c r="C998" s="822" t="s">
        <v>1520</v>
      </c>
      <c r="D998" s="823" t="s">
        <v>2638</v>
      </c>
      <c r="E998" s="824" t="s">
        <v>1531</v>
      </c>
      <c r="F998" s="822" t="s">
        <v>1516</v>
      </c>
      <c r="G998" s="822" t="s">
        <v>2094</v>
      </c>
      <c r="H998" s="822" t="s">
        <v>329</v>
      </c>
      <c r="I998" s="822" t="s">
        <v>2095</v>
      </c>
      <c r="J998" s="822" t="s">
        <v>2096</v>
      </c>
      <c r="K998" s="822" t="s">
        <v>2097</v>
      </c>
      <c r="L998" s="825">
        <v>53.57</v>
      </c>
      <c r="M998" s="825">
        <v>53.57</v>
      </c>
      <c r="N998" s="822">
        <v>1</v>
      </c>
      <c r="O998" s="826">
        <v>0.5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18</v>
      </c>
      <c r="B999" s="822" t="s">
        <v>1515</v>
      </c>
      <c r="C999" s="822" t="s">
        <v>1520</v>
      </c>
      <c r="D999" s="823" t="s">
        <v>2638</v>
      </c>
      <c r="E999" s="824" t="s">
        <v>1531</v>
      </c>
      <c r="F999" s="822" t="s">
        <v>1516</v>
      </c>
      <c r="G999" s="822" t="s">
        <v>1554</v>
      </c>
      <c r="H999" s="822" t="s">
        <v>329</v>
      </c>
      <c r="I999" s="822" t="s">
        <v>1850</v>
      </c>
      <c r="J999" s="822" t="s">
        <v>742</v>
      </c>
      <c r="K999" s="822" t="s">
        <v>743</v>
      </c>
      <c r="L999" s="825">
        <v>80.53</v>
      </c>
      <c r="M999" s="825">
        <v>161.06</v>
      </c>
      <c r="N999" s="822">
        <v>2</v>
      </c>
      <c r="O999" s="826">
        <v>0.5</v>
      </c>
      <c r="P999" s="825">
        <v>161.06</v>
      </c>
      <c r="Q999" s="827">
        <v>1</v>
      </c>
      <c r="R999" s="822">
        <v>2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18</v>
      </c>
      <c r="B1000" s="822" t="s">
        <v>1515</v>
      </c>
      <c r="C1000" s="822" t="s">
        <v>1520</v>
      </c>
      <c r="D1000" s="823" t="s">
        <v>2638</v>
      </c>
      <c r="E1000" s="824" t="s">
        <v>1531</v>
      </c>
      <c r="F1000" s="822" t="s">
        <v>1516</v>
      </c>
      <c r="G1000" s="822" t="s">
        <v>1554</v>
      </c>
      <c r="H1000" s="822" t="s">
        <v>329</v>
      </c>
      <c r="I1000" s="822" t="s">
        <v>1855</v>
      </c>
      <c r="J1000" s="822" t="s">
        <v>1854</v>
      </c>
      <c r="K1000" s="822" t="s">
        <v>1849</v>
      </c>
      <c r="L1000" s="825">
        <v>80.53</v>
      </c>
      <c r="M1000" s="825">
        <v>80.53</v>
      </c>
      <c r="N1000" s="822">
        <v>1</v>
      </c>
      <c r="O1000" s="826">
        <v>0.5</v>
      </c>
      <c r="P1000" s="825">
        <v>80.53</v>
      </c>
      <c r="Q1000" s="827">
        <v>1</v>
      </c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18</v>
      </c>
      <c r="B1001" s="822" t="s">
        <v>1515</v>
      </c>
      <c r="C1001" s="822" t="s">
        <v>1520</v>
      </c>
      <c r="D1001" s="823" t="s">
        <v>2638</v>
      </c>
      <c r="E1001" s="824" t="s">
        <v>1531</v>
      </c>
      <c r="F1001" s="822" t="s">
        <v>1516</v>
      </c>
      <c r="G1001" s="822" t="s">
        <v>2484</v>
      </c>
      <c r="H1001" s="822" t="s">
        <v>625</v>
      </c>
      <c r="I1001" s="822" t="s">
        <v>1454</v>
      </c>
      <c r="J1001" s="822" t="s">
        <v>1095</v>
      </c>
      <c r="K1001" s="822" t="s">
        <v>1096</v>
      </c>
      <c r="L1001" s="825">
        <v>114.65</v>
      </c>
      <c r="M1001" s="825">
        <v>114.65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18</v>
      </c>
      <c r="B1002" s="822" t="s">
        <v>1515</v>
      </c>
      <c r="C1002" s="822" t="s">
        <v>1520</v>
      </c>
      <c r="D1002" s="823" t="s">
        <v>2638</v>
      </c>
      <c r="E1002" s="824" t="s">
        <v>1531</v>
      </c>
      <c r="F1002" s="822" t="s">
        <v>1516</v>
      </c>
      <c r="G1002" s="822" t="s">
        <v>1858</v>
      </c>
      <c r="H1002" s="822" t="s">
        <v>329</v>
      </c>
      <c r="I1002" s="822" t="s">
        <v>2485</v>
      </c>
      <c r="J1002" s="822" t="s">
        <v>618</v>
      </c>
      <c r="K1002" s="822" t="s">
        <v>2486</v>
      </c>
      <c r="L1002" s="825">
        <v>17.62</v>
      </c>
      <c r="M1002" s="825">
        <v>17.62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18</v>
      </c>
      <c r="B1003" s="822" t="s">
        <v>1515</v>
      </c>
      <c r="C1003" s="822" t="s">
        <v>1520</v>
      </c>
      <c r="D1003" s="823" t="s">
        <v>2638</v>
      </c>
      <c r="E1003" s="824" t="s">
        <v>1531</v>
      </c>
      <c r="F1003" s="822" t="s">
        <v>1516</v>
      </c>
      <c r="G1003" s="822" t="s">
        <v>1557</v>
      </c>
      <c r="H1003" s="822" t="s">
        <v>329</v>
      </c>
      <c r="I1003" s="822" t="s">
        <v>2240</v>
      </c>
      <c r="J1003" s="822" t="s">
        <v>1865</v>
      </c>
      <c r="K1003" s="822" t="s">
        <v>1318</v>
      </c>
      <c r="L1003" s="825">
        <v>152.97999999999999</v>
      </c>
      <c r="M1003" s="825">
        <v>152.97999999999999</v>
      </c>
      <c r="N1003" s="822">
        <v>1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18</v>
      </c>
      <c r="B1004" s="822" t="s">
        <v>1515</v>
      </c>
      <c r="C1004" s="822" t="s">
        <v>1520</v>
      </c>
      <c r="D1004" s="823" t="s">
        <v>2638</v>
      </c>
      <c r="E1004" s="824" t="s">
        <v>1531</v>
      </c>
      <c r="F1004" s="822" t="s">
        <v>1516</v>
      </c>
      <c r="G1004" s="822" t="s">
        <v>1886</v>
      </c>
      <c r="H1004" s="822" t="s">
        <v>329</v>
      </c>
      <c r="I1004" s="822" t="s">
        <v>1887</v>
      </c>
      <c r="J1004" s="822" t="s">
        <v>1888</v>
      </c>
      <c r="K1004" s="822" t="s">
        <v>1678</v>
      </c>
      <c r="L1004" s="825">
        <v>46.81</v>
      </c>
      <c r="M1004" s="825">
        <v>93.62</v>
      </c>
      <c r="N1004" s="822">
        <v>2</v>
      </c>
      <c r="O1004" s="826">
        <v>0.5</v>
      </c>
      <c r="P1004" s="825">
        <v>93.62</v>
      </c>
      <c r="Q1004" s="827">
        <v>1</v>
      </c>
      <c r="R1004" s="822">
        <v>2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18</v>
      </c>
      <c r="B1005" s="822" t="s">
        <v>1515</v>
      </c>
      <c r="C1005" s="822" t="s">
        <v>1520</v>
      </c>
      <c r="D1005" s="823" t="s">
        <v>2638</v>
      </c>
      <c r="E1005" s="824" t="s">
        <v>1531</v>
      </c>
      <c r="F1005" s="822" t="s">
        <v>1516</v>
      </c>
      <c r="G1005" s="822" t="s">
        <v>2344</v>
      </c>
      <c r="H1005" s="822" t="s">
        <v>329</v>
      </c>
      <c r="I1005" s="822" t="s">
        <v>2487</v>
      </c>
      <c r="J1005" s="822" t="s">
        <v>2488</v>
      </c>
      <c r="K1005" s="822" t="s">
        <v>1375</v>
      </c>
      <c r="L1005" s="825">
        <v>103.4</v>
      </c>
      <c r="M1005" s="825">
        <v>103.4</v>
      </c>
      <c r="N1005" s="822">
        <v>1</v>
      </c>
      <c r="O1005" s="826">
        <v>1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18</v>
      </c>
      <c r="B1006" s="822" t="s">
        <v>1515</v>
      </c>
      <c r="C1006" s="822" t="s">
        <v>1520</v>
      </c>
      <c r="D1006" s="823" t="s">
        <v>2638</v>
      </c>
      <c r="E1006" s="824" t="s">
        <v>1531</v>
      </c>
      <c r="F1006" s="822" t="s">
        <v>1516</v>
      </c>
      <c r="G1006" s="822" t="s">
        <v>1573</v>
      </c>
      <c r="H1006" s="822" t="s">
        <v>625</v>
      </c>
      <c r="I1006" s="822" t="s">
        <v>1917</v>
      </c>
      <c r="J1006" s="822" t="s">
        <v>1112</v>
      </c>
      <c r="K1006" s="822" t="s">
        <v>1918</v>
      </c>
      <c r="L1006" s="825">
        <v>2573.2199999999998</v>
      </c>
      <c r="M1006" s="825">
        <v>7719.66</v>
      </c>
      <c r="N1006" s="822">
        <v>3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18</v>
      </c>
      <c r="B1007" s="822" t="s">
        <v>1515</v>
      </c>
      <c r="C1007" s="822" t="s">
        <v>1520</v>
      </c>
      <c r="D1007" s="823" t="s">
        <v>2638</v>
      </c>
      <c r="E1007" s="824" t="s">
        <v>1531</v>
      </c>
      <c r="F1007" s="822" t="s">
        <v>1516</v>
      </c>
      <c r="G1007" s="822" t="s">
        <v>1573</v>
      </c>
      <c r="H1007" s="822" t="s">
        <v>329</v>
      </c>
      <c r="I1007" s="822" t="s">
        <v>2267</v>
      </c>
      <c r="J1007" s="822" t="s">
        <v>1575</v>
      </c>
      <c r="K1007" s="822" t="s">
        <v>2268</v>
      </c>
      <c r="L1007" s="825">
        <v>42.33</v>
      </c>
      <c r="M1007" s="825">
        <v>126.99</v>
      </c>
      <c r="N1007" s="822">
        <v>3</v>
      </c>
      <c r="O1007" s="826">
        <v>0.5</v>
      </c>
      <c r="P1007" s="825">
        <v>126.99</v>
      </c>
      <c r="Q1007" s="827">
        <v>1</v>
      </c>
      <c r="R1007" s="822">
        <v>3</v>
      </c>
      <c r="S1007" s="827">
        <v>1</v>
      </c>
      <c r="T1007" s="826">
        <v>0.5</v>
      </c>
      <c r="U1007" s="828">
        <v>1</v>
      </c>
    </row>
    <row r="1008" spans="1:21" ht="14.45" customHeight="1" x14ac:dyDescent="0.2">
      <c r="A1008" s="821">
        <v>18</v>
      </c>
      <c r="B1008" s="822" t="s">
        <v>1515</v>
      </c>
      <c r="C1008" s="822" t="s">
        <v>1520</v>
      </c>
      <c r="D1008" s="823" t="s">
        <v>2638</v>
      </c>
      <c r="E1008" s="824" t="s">
        <v>1531</v>
      </c>
      <c r="F1008" s="822" t="s">
        <v>1516</v>
      </c>
      <c r="G1008" s="822" t="s">
        <v>1927</v>
      </c>
      <c r="H1008" s="822" t="s">
        <v>329</v>
      </c>
      <c r="I1008" s="822" t="s">
        <v>1933</v>
      </c>
      <c r="J1008" s="822" t="s">
        <v>1929</v>
      </c>
      <c r="K1008" s="822" t="s">
        <v>1934</v>
      </c>
      <c r="L1008" s="825">
        <v>169</v>
      </c>
      <c r="M1008" s="825">
        <v>169</v>
      </c>
      <c r="N1008" s="822">
        <v>1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18</v>
      </c>
      <c r="B1009" s="822" t="s">
        <v>1515</v>
      </c>
      <c r="C1009" s="822" t="s">
        <v>1520</v>
      </c>
      <c r="D1009" s="823" t="s">
        <v>2638</v>
      </c>
      <c r="E1009" s="824" t="s">
        <v>1531</v>
      </c>
      <c r="F1009" s="822" t="s">
        <v>1516</v>
      </c>
      <c r="G1009" s="822" t="s">
        <v>1927</v>
      </c>
      <c r="H1009" s="822" t="s">
        <v>625</v>
      </c>
      <c r="I1009" s="822" t="s">
        <v>1942</v>
      </c>
      <c r="J1009" s="822" t="s">
        <v>1939</v>
      </c>
      <c r="K1009" s="822" t="s">
        <v>1331</v>
      </c>
      <c r="L1009" s="825">
        <v>338</v>
      </c>
      <c r="M1009" s="825">
        <v>338</v>
      </c>
      <c r="N1009" s="822">
        <v>1</v>
      </c>
      <c r="O1009" s="826">
        <v>0.5</v>
      </c>
      <c r="P1009" s="825">
        <v>338</v>
      </c>
      <c r="Q1009" s="827">
        <v>1</v>
      </c>
      <c r="R1009" s="822">
        <v>1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18</v>
      </c>
      <c r="B1010" s="822" t="s">
        <v>1515</v>
      </c>
      <c r="C1010" s="822" t="s">
        <v>1520</v>
      </c>
      <c r="D1010" s="823" t="s">
        <v>2638</v>
      </c>
      <c r="E1010" s="824" t="s">
        <v>1531</v>
      </c>
      <c r="F1010" s="822" t="s">
        <v>1516</v>
      </c>
      <c r="G1010" s="822" t="s">
        <v>1579</v>
      </c>
      <c r="H1010" s="822" t="s">
        <v>625</v>
      </c>
      <c r="I1010" s="822" t="s">
        <v>1580</v>
      </c>
      <c r="J1010" s="822" t="s">
        <v>823</v>
      </c>
      <c r="K1010" s="822" t="s">
        <v>824</v>
      </c>
      <c r="L1010" s="825">
        <v>63.75</v>
      </c>
      <c r="M1010" s="825">
        <v>63.75</v>
      </c>
      <c r="N1010" s="822">
        <v>1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18</v>
      </c>
      <c r="B1011" s="822" t="s">
        <v>1515</v>
      </c>
      <c r="C1011" s="822" t="s">
        <v>1520</v>
      </c>
      <c r="D1011" s="823" t="s">
        <v>2638</v>
      </c>
      <c r="E1011" s="824" t="s">
        <v>1531</v>
      </c>
      <c r="F1011" s="822" t="s">
        <v>1516</v>
      </c>
      <c r="G1011" s="822" t="s">
        <v>1581</v>
      </c>
      <c r="H1011" s="822" t="s">
        <v>625</v>
      </c>
      <c r="I1011" s="822" t="s">
        <v>1344</v>
      </c>
      <c r="J1011" s="822" t="s">
        <v>1345</v>
      </c>
      <c r="K1011" s="822" t="s">
        <v>1346</v>
      </c>
      <c r="L1011" s="825">
        <v>122.96</v>
      </c>
      <c r="M1011" s="825">
        <v>245.92</v>
      </c>
      <c r="N1011" s="822">
        <v>2</v>
      </c>
      <c r="O1011" s="826">
        <v>1</v>
      </c>
      <c r="P1011" s="825">
        <v>245.92</v>
      </c>
      <c r="Q1011" s="827">
        <v>1</v>
      </c>
      <c r="R1011" s="822">
        <v>2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18</v>
      </c>
      <c r="B1012" s="822" t="s">
        <v>1515</v>
      </c>
      <c r="C1012" s="822" t="s">
        <v>1520</v>
      </c>
      <c r="D1012" s="823" t="s">
        <v>2638</v>
      </c>
      <c r="E1012" s="824" t="s">
        <v>1531</v>
      </c>
      <c r="F1012" s="822" t="s">
        <v>1516</v>
      </c>
      <c r="G1012" s="822" t="s">
        <v>1581</v>
      </c>
      <c r="H1012" s="822" t="s">
        <v>625</v>
      </c>
      <c r="I1012" s="822" t="s">
        <v>2103</v>
      </c>
      <c r="J1012" s="822" t="s">
        <v>1954</v>
      </c>
      <c r="K1012" s="822" t="s">
        <v>1950</v>
      </c>
      <c r="L1012" s="825">
        <v>439.98</v>
      </c>
      <c r="M1012" s="825">
        <v>439.98</v>
      </c>
      <c r="N1012" s="822">
        <v>1</v>
      </c>
      <c r="O1012" s="826">
        <v>0.5</v>
      </c>
      <c r="P1012" s="825">
        <v>439.98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18</v>
      </c>
      <c r="B1013" s="822" t="s">
        <v>1515</v>
      </c>
      <c r="C1013" s="822" t="s">
        <v>1520</v>
      </c>
      <c r="D1013" s="823" t="s">
        <v>2638</v>
      </c>
      <c r="E1013" s="824" t="s">
        <v>1531</v>
      </c>
      <c r="F1013" s="822" t="s">
        <v>1516</v>
      </c>
      <c r="G1013" s="822" t="s">
        <v>1974</v>
      </c>
      <c r="H1013" s="822" t="s">
        <v>329</v>
      </c>
      <c r="I1013" s="822" t="s">
        <v>1975</v>
      </c>
      <c r="J1013" s="822" t="s">
        <v>1976</v>
      </c>
      <c r="K1013" s="822" t="s">
        <v>1977</v>
      </c>
      <c r="L1013" s="825">
        <v>264</v>
      </c>
      <c r="M1013" s="825">
        <v>264</v>
      </c>
      <c r="N1013" s="822">
        <v>1</v>
      </c>
      <c r="O1013" s="826">
        <v>1</v>
      </c>
      <c r="P1013" s="825">
        <v>264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18</v>
      </c>
      <c r="B1014" s="822" t="s">
        <v>1515</v>
      </c>
      <c r="C1014" s="822" t="s">
        <v>1520</v>
      </c>
      <c r="D1014" s="823" t="s">
        <v>2638</v>
      </c>
      <c r="E1014" s="824" t="s">
        <v>1531</v>
      </c>
      <c r="F1014" s="822" t="s">
        <v>1516</v>
      </c>
      <c r="G1014" s="822" t="s">
        <v>1974</v>
      </c>
      <c r="H1014" s="822" t="s">
        <v>329</v>
      </c>
      <c r="I1014" s="822" t="s">
        <v>1978</v>
      </c>
      <c r="J1014" s="822" t="s">
        <v>1976</v>
      </c>
      <c r="K1014" s="822" t="s">
        <v>1979</v>
      </c>
      <c r="L1014" s="825">
        <v>65.989999999999995</v>
      </c>
      <c r="M1014" s="825">
        <v>197.96999999999997</v>
      </c>
      <c r="N1014" s="822">
        <v>3</v>
      </c>
      <c r="O1014" s="826">
        <v>2.5</v>
      </c>
      <c r="P1014" s="825">
        <v>131.97999999999999</v>
      </c>
      <c r="Q1014" s="827">
        <v>0.66666666666666674</v>
      </c>
      <c r="R1014" s="822">
        <v>2</v>
      </c>
      <c r="S1014" s="827">
        <v>0.66666666666666663</v>
      </c>
      <c r="T1014" s="826">
        <v>1.5</v>
      </c>
      <c r="U1014" s="828">
        <v>0.6</v>
      </c>
    </row>
    <row r="1015" spans="1:21" ht="14.45" customHeight="1" x14ac:dyDescent="0.2">
      <c r="A1015" s="821">
        <v>18</v>
      </c>
      <c r="B1015" s="822" t="s">
        <v>1515</v>
      </c>
      <c r="C1015" s="822" t="s">
        <v>1520</v>
      </c>
      <c r="D1015" s="823" t="s">
        <v>2638</v>
      </c>
      <c r="E1015" s="824" t="s">
        <v>1531</v>
      </c>
      <c r="F1015" s="822" t="s">
        <v>1516</v>
      </c>
      <c r="G1015" s="822" t="s">
        <v>1974</v>
      </c>
      <c r="H1015" s="822" t="s">
        <v>329</v>
      </c>
      <c r="I1015" s="822" t="s">
        <v>2106</v>
      </c>
      <c r="J1015" s="822" t="s">
        <v>1981</v>
      </c>
      <c r="K1015" s="822" t="s">
        <v>2107</v>
      </c>
      <c r="L1015" s="825">
        <v>264</v>
      </c>
      <c r="M1015" s="825">
        <v>264</v>
      </c>
      <c r="N1015" s="822">
        <v>1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18</v>
      </c>
      <c r="B1016" s="822" t="s">
        <v>1515</v>
      </c>
      <c r="C1016" s="822" t="s">
        <v>1520</v>
      </c>
      <c r="D1016" s="823" t="s">
        <v>2638</v>
      </c>
      <c r="E1016" s="824" t="s">
        <v>1531</v>
      </c>
      <c r="F1016" s="822" t="s">
        <v>1516</v>
      </c>
      <c r="G1016" s="822" t="s">
        <v>2017</v>
      </c>
      <c r="H1016" s="822" t="s">
        <v>329</v>
      </c>
      <c r="I1016" s="822" t="s">
        <v>2018</v>
      </c>
      <c r="J1016" s="822" t="s">
        <v>2019</v>
      </c>
      <c r="K1016" s="822" t="s">
        <v>2020</v>
      </c>
      <c r="L1016" s="825">
        <v>0</v>
      </c>
      <c r="M1016" s="825">
        <v>0</v>
      </c>
      <c r="N1016" s="822">
        <v>1</v>
      </c>
      <c r="O1016" s="826">
        <v>1</v>
      </c>
      <c r="P1016" s="825">
        <v>0</v>
      </c>
      <c r="Q1016" s="827"/>
      <c r="R1016" s="822">
        <v>1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18</v>
      </c>
      <c r="B1017" s="822" t="s">
        <v>1515</v>
      </c>
      <c r="C1017" s="822" t="s">
        <v>1520</v>
      </c>
      <c r="D1017" s="823" t="s">
        <v>2638</v>
      </c>
      <c r="E1017" s="824" t="s">
        <v>1531</v>
      </c>
      <c r="F1017" s="822" t="s">
        <v>1516</v>
      </c>
      <c r="G1017" s="822" t="s">
        <v>1599</v>
      </c>
      <c r="H1017" s="822" t="s">
        <v>329</v>
      </c>
      <c r="I1017" s="822" t="s">
        <v>1600</v>
      </c>
      <c r="J1017" s="822" t="s">
        <v>1601</v>
      </c>
      <c r="K1017" s="822" t="s">
        <v>1318</v>
      </c>
      <c r="L1017" s="825">
        <v>726.68</v>
      </c>
      <c r="M1017" s="825">
        <v>726.68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18</v>
      </c>
      <c r="B1018" s="822" t="s">
        <v>1515</v>
      </c>
      <c r="C1018" s="822" t="s">
        <v>1522</v>
      </c>
      <c r="D1018" s="823" t="s">
        <v>2639</v>
      </c>
      <c r="E1018" s="824" t="s">
        <v>1542</v>
      </c>
      <c r="F1018" s="822" t="s">
        <v>1516</v>
      </c>
      <c r="G1018" s="822" t="s">
        <v>1606</v>
      </c>
      <c r="H1018" s="822" t="s">
        <v>329</v>
      </c>
      <c r="I1018" s="822" t="s">
        <v>1607</v>
      </c>
      <c r="J1018" s="822" t="s">
        <v>1608</v>
      </c>
      <c r="K1018" s="822" t="s">
        <v>1598</v>
      </c>
      <c r="L1018" s="825">
        <v>1048.3499999999999</v>
      </c>
      <c r="M1018" s="825">
        <v>7338.45</v>
      </c>
      <c r="N1018" s="822">
        <v>7</v>
      </c>
      <c r="O1018" s="826">
        <v>3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18</v>
      </c>
      <c r="B1019" s="822" t="s">
        <v>1515</v>
      </c>
      <c r="C1019" s="822" t="s">
        <v>1522</v>
      </c>
      <c r="D1019" s="823" t="s">
        <v>2639</v>
      </c>
      <c r="E1019" s="824" t="s">
        <v>1542</v>
      </c>
      <c r="F1019" s="822" t="s">
        <v>1516</v>
      </c>
      <c r="G1019" s="822" t="s">
        <v>1606</v>
      </c>
      <c r="H1019" s="822" t="s">
        <v>329</v>
      </c>
      <c r="I1019" s="822" t="s">
        <v>1607</v>
      </c>
      <c r="J1019" s="822" t="s">
        <v>1608</v>
      </c>
      <c r="K1019" s="822" t="s">
        <v>1598</v>
      </c>
      <c r="L1019" s="825">
        <v>244.48</v>
      </c>
      <c r="M1019" s="825">
        <v>733.43999999999994</v>
      </c>
      <c r="N1019" s="822">
        <v>3</v>
      </c>
      <c r="O1019" s="826">
        <v>1.5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18</v>
      </c>
      <c r="B1020" s="822" t="s">
        <v>1515</v>
      </c>
      <c r="C1020" s="822" t="s">
        <v>1522</v>
      </c>
      <c r="D1020" s="823" t="s">
        <v>2639</v>
      </c>
      <c r="E1020" s="824" t="s">
        <v>1542</v>
      </c>
      <c r="F1020" s="822" t="s">
        <v>1516</v>
      </c>
      <c r="G1020" s="822" t="s">
        <v>1606</v>
      </c>
      <c r="H1020" s="822" t="s">
        <v>329</v>
      </c>
      <c r="I1020" s="822" t="s">
        <v>1609</v>
      </c>
      <c r="J1020" s="822" t="s">
        <v>1608</v>
      </c>
      <c r="K1020" s="822" t="s">
        <v>1610</v>
      </c>
      <c r="L1020" s="825">
        <v>3145.05</v>
      </c>
      <c r="M1020" s="825">
        <v>15725.250000000002</v>
      </c>
      <c r="N1020" s="822">
        <v>5</v>
      </c>
      <c r="O1020" s="826">
        <v>2.5</v>
      </c>
      <c r="P1020" s="825">
        <v>6290.1</v>
      </c>
      <c r="Q1020" s="827">
        <v>0.39999999999999997</v>
      </c>
      <c r="R1020" s="822">
        <v>2</v>
      </c>
      <c r="S1020" s="827">
        <v>0.4</v>
      </c>
      <c r="T1020" s="826">
        <v>0.5</v>
      </c>
      <c r="U1020" s="828">
        <v>0.2</v>
      </c>
    </row>
    <row r="1021" spans="1:21" ht="14.45" customHeight="1" x14ac:dyDescent="0.2">
      <c r="A1021" s="821">
        <v>18</v>
      </c>
      <c r="B1021" s="822" t="s">
        <v>1515</v>
      </c>
      <c r="C1021" s="822" t="s">
        <v>1522</v>
      </c>
      <c r="D1021" s="823" t="s">
        <v>2639</v>
      </c>
      <c r="E1021" s="824" t="s">
        <v>1542</v>
      </c>
      <c r="F1021" s="822" t="s">
        <v>1516</v>
      </c>
      <c r="G1021" s="822" t="s">
        <v>1606</v>
      </c>
      <c r="H1021" s="822" t="s">
        <v>329</v>
      </c>
      <c r="I1021" s="822" t="s">
        <v>1609</v>
      </c>
      <c r="J1021" s="822" t="s">
        <v>1608</v>
      </c>
      <c r="K1021" s="822" t="s">
        <v>1610</v>
      </c>
      <c r="L1021" s="825">
        <v>733.47</v>
      </c>
      <c r="M1021" s="825">
        <v>3667.3500000000004</v>
      </c>
      <c r="N1021" s="822">
        <v>5</v>
      </c>
      <c r="O1021" s="826">
        <v>2</v>
      </c>
      <c r="P1021" s="825">
        <v>3667.3500000000004</v>
      </c>
      <c r="Q1021" s="827">
        <v>1</v>
      </c>
      <c r="R1021" s="822">
        <v>5</v>
      </c>
      <c r="S1021" s="827">
        <v>1</v>
      </c>
      <c r="T1021" s="826">
        <v>2</v>
      </c>
      <c r="U1021" s="828">
        <v>1</v>
      </c>
    </row>
    <row r="1022" spans="1:21" ht="14.45" customHeight="1" x14ac:dyDescent="0.2">
      <c r="A1022" s="821">
        <v>18</v>
      </c>
      <c r="B1022" s="822" t="s">
        <v>1515</v>
      </c>
      <c r="C1022" s="822" t="s">
        <v>1522</v>
      </c>
      <c r="D1022" s="823" t="s">
        <v>2639</v>
      </c>
      <c r="E1022" s="824" t="s">
        <v>1542</v>
      </c>
      <c r="F1022" s="822" t="s">
        <v>1516</v>
      </c>
      <c r="G1022" s="822" t="s">
        <v>1606</v>
      </c>
      <c r="H1022" s="822" t="s">
        <v>329</v>
      </c>
      <c r="I1022" s="822" t="s">
        <v>2489</v>
      </c>
      <c r="J1022" s="822" t="s">
        <v>2490</v>
      </c>
      <c r="K1022" s="822" t="s">
        <v>1598</v>
      </c>
      <c r="L1022" s="825">
        <v>1048.3499999999999</v>
      </c>
      <c r="M1022" s="825">
        <v>2096.6999999999998</v>
      </c>
      <c r="N1022" s="822">
        <v>2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18</v>
      </c>
      <c r="B1023" s="822" t="s">
        <v>1515</v>
      </c>
      <c r="C1023" s="822" t="s">
        <v>1522</v>
      </c>
      <c r="D1023" s="823" t="s">
        <v>2639</v>
      </c>
      <c r="E1023" s="824" t="s">
        <v>1542</v>
      </c>
      <c r="F1023" s="822" t="s">
        <v>1516</v>
      </c>
      <c r="G1023" s="822" t="s">
        <v>1606</v>
      </c>
      <c r="H1023" s="822" t="s">
        <v>329</v>
      </c>
      <c r="I1023" s="822" t="s">
        <v>2491</v>
      </c>
      <c r="J1023" s="822" t="s">
        <v>2490</v>
      </c>
      <c r="K1023" s="822" t="s">
        <v>2492</v>
      </c>
      <c r="L1023" s="825">
        <v>3669.22</v>
      </c>
      <c r="M1023" s="825">
        <v>11007.66</v>
      </c>
      <c r="N1023" s="822">
        <v>3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18</v>
      </c>
      <c r="B1024" s="822" t="s">
        <v>1515</v>
      </c>
      <c r="C1024" s="822" t="s">
        <v>1522</v>
      </c>
      <c r="D1024" s="823" t="s">
        <v>2639</v>
      </c>
      <c r="E1024" s="824" t="s">
        <v>1542</v>
      </c>
      <c r="F1024" s="822" t="s">
        <v>1516</v>
      </c>
      <c r="G1024" s="822" t="s">
        <v>1606</v>
      </c>
      <c r="H1024" s="822" t="s">
        <v>329</v>
      </c>
      <c r="I1024" s="822" t="s">
        <v>2493</v>
      </c>
      <c r="J1024" s="822" t="s">
        <v>2494</v>
      </c>
      <c r="K1024" s="822" t="s">
        <v>1598</v>
      </c>
      <c r="L1024" s="825">
        <v>1048.3499999999999</v>
      </c>
      <c r="M1024" s="825">
        <v>5241.75</v>
      </c>
      <c r="N1024" s="822">
        <v>5</v>
      </c>
      <c r="O1024" s="826">
        <v>0.5</v>
      </c>
      <c r="P1024" s="825">
        <v>5241.75</v>
      </c>
      <c r="Q1024" s="827">
        <v>1</v>
      </c>
      <c r="R1024" s="822">
        <v>5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18</v>
      </c>
      <c r="B1025" s="822" t="s">
        <v>1515</v>
      </c>
      <c r="C1025" s="822" t="s">
        <v>1522</v>
      </c>
      <c r="D1025" s="823" t="s">
        <v>2639</v>
      </c>
      <c r="E1025" s="824" t="s">
        <v>1542</v>
      </c>
      <c r="F1025" s="822" t="s">
        <v>1516</v>
      </c>
      <c r="G1025" s="822" t="s">
        <v>1550</v>
      </c>
      <c r="H1025" s="822" t="s">
        <v>625</v>
      </c>
      <c r="I1025" s="822" t="s">
        <v>1398</v>
      </c>
      <c r="J1025" s="822" t="s">
        <v>1338</v>
      </c>
      <c r="K1025" s="822" t="s">
        <v>1399</v>
      </c>
      <c r="L1025" s="825">
        <v>23.4</v>
      </c>
      <c r="M1025" s="825">
        <v>70.199999999999989</v>
      </c>
      <c r="N1025" s="822">
        <v>3</v>
      </c>
      <c r="O1025" s="826">
        <v>0.5</v>
      </c>
      <c r="P1025" s="825">
        <v>70.199999999999989</v>
      </c>
      <c r="Q1025" s="827">
        <v>1</v>
      </c>
      <c r="R1025" s="822">
        <v>3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18</v>
      </c>
      <c r="B1026" s="822" t="s">
        <v>1515</v>
      </c>
      <c r="C1026" s="822" t="s">
        <v>1522</v>
      </c>
      <c r="D1026" s="823" t="s">
        <v>2639</v>
      </c>
      <c r="E1026" s="824" t="s">
        <v>1542</v>
      </c>
      <c r="F1026" s="822" t="s">
        <v>1516</v>
      </c>
      <c r="G1026" s="822" t="s">
        <v>1550</v>
      </c>
      <c r="H1026" s="822" t="s">
        <v>329</v>
      </c>
      <c r="I1026" s="822" t="s">
        <v>2495</v>
      </c>
      <c r="J1026" s="822" t="s">
        <v>1502</v>
      </c>
      <c r="K1026" s="822" t="s">
        <v>2496</v>
      </c>
      <c r="L1026" s="825">
        <v>35.11</v>
      </c>
      <c r="M1026" s="825">
        <v>421.32</v>
      </c>
      <c r="N1026" s="822">
        <v>12</v>
      </c>
      <c r="O1026" s="826">
        <v>2</v>
      </c>
      <c r="P1026" s="825">
        <v>280.88</v>
      </c>
      <c r="Q1026" s="827">
        <v>0.66666666666666663</v>
      </c>
      <c r="R1026" s="822">
        <v>8</v>
      </c>
      <c r="S1026" s="827">
        <v>0.66666666666666663</v>
      </c>
      <c r="T1026" s="826">
        <v>1</v>
      </c>
      <c r="U1026" s="828">
        <v>0.5</v>
      </c>
    </row>
    <row r="1027" spans="1:21" ht="14.45" customHeight="1" x14ac:dyDescent="0.2">
      <c r="A1027" s="821">
        <v>18</v>
      </c>
      <c r="B1027" s="822" t="s">
        <v>1515</v>
      </c>
      <c r="C1027" s="822" t="s">
        <v>1522</v>
      </c>
      <c r="D1027" s="823" t="s">
        <v>2639</v>
      </c>
      <c r="E1027" s="824" t="s">
        <v>1542</v>
      </c>
      <c r="F1027" s="822" t="s">
        <v>1516</v>
      </c>
      <c r="G1027" s="822" t="s">
        <v>1550</v>
      </c>
      <c r="H1027" s="822" t="s">
        <v>625</v>
      </c>
      <c r="I1027" s="822" t="s">
        <v>1337</v>
      </c>
      <c r="J1027" s="822" t="s">
        <v>1338</v>
      </c>
      <c r="K1027" s="822" t="s">
        <v>1339</v>
      </c>
      <c r="L1027" s="825">
        <v>11.71</v>
      </c>
      <c r="M1027" s="825">
        <v>234.20000000000002</v>
      </c>
      <c r="N1027" s="822">
        <v>20</v>
      </c>
      <c r="O1027" s="826">
        <v>3.5</v>
      </c>
      <c r="P1027" s="825">
        <v>152.23000000000002</v>
      </c>
      <c r="Q1027" s="827">
        <v>0.65</v>
      </c>
      <c r="R1027" s="822">
        <v>13</v>
      </c>
      <c r="S1027" s="827">
        <v>0.65</v>
      </c>
      <c r="T1027" s="826">
        <v>1.5</v>
      </c>
      <c r="U1027" s="828">
        <v>0.42857142857142855</v>
      </c>
    </row>
    <row r="1028" spans="1:21" ht="14.45" customHeight="1" x14ac:dyDescent="0.2">
      <c r="A1028" s="821">
        <v>18</v>
      </c>
      <c r="B1028" s="822" t="s">
        <v>1515</v>
      </c>
      <c r="C1028" s="822" t="s">
        <v>1522</v>
      </c>
      <c r="D1028" s="823" t="s">
        <v>2639</v>
      </c>
      <c r="E1028" s="824" t="s">
        <v>1542</v>
      </c>
      <c r="F1028" s="822" t="s">
        <v>1516</v>
      </c>
      <c r="G1028" s="822" t="s">
        <v>1615</v>
      </c>
      <c r="H1028" s="822" t="s">
        <v>625</v>
      </c>
      <c r="I1028" s="822" t="s">
        <v>1619</v>
      </c>
      <c r="J1028" s="822" t="s">
        <v>1326</v>
      </c>
      <c r="K1028" s="822" t="s">
        <v>1620</v>
      </c>
      <c r="L1028" s="825">
        <v>1476.14</v>
      </c>
      <c r="M1028" s="825">
        <v>1476.14</v>
      </c>
      <c r="N1028" s="822">
        <v>1</v>
      </c>
      <c r="O1028" s="826">
        <v>0.5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18</v>
      </c>
      <c r="B1029" s="822" t="s">
        <v>1515</v>
      </c>
      <c r="C1029" s="822" t="s">
        <v>1522</v>
      </c>
      <c r="D1029" s="823" t="s">
        <v>2639</v>
      </c>
      <c r="E1029" s="824" t="s">
        <v>1542</v>
      </c>
      <c r="F1029" s="822" t="s">
        <v>1516</v>
      </c>
      <c r="G1029" s="822" t="s">
        <v>1623</v>
      </c>
      <c r="H1029" s="822" t="s">
        <v>329</v>
      </c>
      <c r="I1029" s="822" t="s">
        <v>1624</v>
      </c>
      <c r="J1029" s="822" t="s">
        <v>1625</v>
      </c>
      <c r="K1029" s="822" t="s">
        <v>1626</v>
      </c>
      <c r="L1029" s="825">
        <v>55.77</v>
      </c>
      <c r="M1029" s="825">
        <v>446.16</v>
      </c>
      <c r="N1029" s="822">
        <v>8</v>
      </c>
      <c r="O1029" s="826">
        <v>1</v>
      </c>
      <c r="P1029" s="825">
        <v>111.54</v>
      </c>
      <c r="Q1029" s="827">
        <v>0.25</v>
      </c>
      <c r="R1029" s="822">
        <v>2</v>
      </c>
      <c r="S1029" s="827">
        <v>0.25</v>
      </c>
      <c r="T1029" s="826">
        <v>0.5</v>
      </c>
      <c r="U1029" s="828">
        <v>0.5</v>
      </c>
    </row>
    <row r="1030" spans="1:21" ht="14.45" customHeight="1" x14ac:dyDescent="0.2">
      <c r="A1030" s="821">
        <v>18</v>
      </c>
      <c r="B1030" s="822" t="s">
        <v>1515</v>
      </c>
      <c r="C1030" s="822" t="s">
        <v>1522</v>
      </c>
      <c r="D1030" s="823" t="s">
        <v>2639</v>
      </c>
      <c r="E1030" s="824" t="s">
        <v>1542</v>
      </c>
      <c r="F1030" s="822" t="s">
        <v>1516</v>
      </c>
      <c r="G1030" s="822" t="s">
        <v>1627</v>
      </c>
      <c r="H1030" s="822" t="s">
        <v>329</v>
      </c>
      <c r="I1030" s="822" t="s">
        <v>2497</v>
      </c>
      <c r="J1030" s="822" t="s">
        <v>2498</v>
      </c>
      <c r="K1030" s="822" t="s">
        <v>1462</v>
      </c>
      <c r="L1030" s="825">
        <v>1389.32</v>
      </c>
      <c r="M1030" s="825">
        <v>5557.28</v>
      </c>
      <c r="N1030" s="822">
        <v>4</v>
      </c>
      <c r="O1030" s="826">
        <v>1.5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18</v>
      </c>
      <c r="B1031" s="822" t="s">
        <v>1515</v>
      </c>
      <c r="C1031" s="822" t="s">
        <v>1522</v>
      </c>
      <c r="D1031" s="823" t="s">
        <v>2639</v>
      </c>
      <c r="E1031" s="824" t="s">
        <v>1542</v>
      </c>
      <c r="F1031" s="822" t="s">
        <v>1516</v>
      </c>
      <c r="G1031" s="822" t="s">
        <v>1636</v>
      </c>
      <c r="H1031" s="822" t="s">
        <v>625</v>
      </c>
      <c r="I1031" s="822" t="s">
        <v>1637</v>
      </c>
      <c r="J1031" s="822" t="s">
        <v>1638</v>
      </c>
      <c r="K1031" s="822" t="s">
        <v>1639</v>
      </c>
      <c r="L1031" s="825">
        <v>1733.62</v>
      </c>
      <c r="M1031" s="825">
        <v>6934.48</v>
      </c>
      <c r="N1031" s="822">
        <v>4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18</v>
      </c>
      <c r="B1032" s="822" t="s">
        <v>1515</v>
      </c>
      <c r="C1032" s="822" t="s">
        <v>1522</v>
      </c>
      <c r="D1032" s="823" t="s">
        <v>2639</v>
      </c>
      <c r="E1032" s="824" t="s">
        <v>1542</v>
      </c>
      <c r="F1032" s="822" t="s">
        <v>1516</v>
      </c>
      <c r="G1032" s="822" t="s">
        <v>1636</v>
      </c>
      <c r="H1032" s="822" t="s">
        <v>625</v>
      </c>
      <c r="I1032" s="822" t="s">
        <v>2173</v>
      </c>
      <c r="J1032" s="822" t="s">
        <v>1638</v>
      </c>
      <c r="K1032" s="822" t="s">
        <v>2174</v>
      </c>
      <c r="L1032" s="825">
        <v>1764.05</v>
      </c>
      <c r="M1032" s="825">
        <v>3528.1</v>
      </c>
      <c r="N1032" s="822">
        <v>2</v>
      </c>
      <c r="O1032" s="826">
        <v>1</v>
      </c>
      <c r="P1032" s="825">
        <v>3528.1</v>
      </c>
      <c r="Q1032" s="827">
        <v>1</v>
      </c>
      <c r="R1032" s="822">
        <v>2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18</v>
      </c>
      <c r="B1033" s="822" t="s">
        <v>1515</v>
      </c>
      <c r="C1033" s="822" t="s">
        <v>1522</v>
      </c>
      <c r="D1033" s="823" t="s">
        <v>2639</v>
      </c>
      <c r="E1033" s="824" t="s">
        <v>1542</v>
      </c>
      <c r="F1033" s="822" t="s">
        <v>1516</v>
      </c>
      <c r="G1033" s="822" t="s">
        <v>1636</v>
      </c>
      <c r="H1033" s="822" t="s">
        <v>625</v>
      </c>
      <c r="I1033" s="822" t="s">
        <v>2073</v>
      </c>
      <c r="J1033" s="822" t="s">
        <v>1638</v>
      </c>
      <c r="K1033" s="822" t="s">
        <v>2074</v>
      </c>
      <c r="L1033" s="825">
        <v>2760.38</v>
      </c>
      <c r="M1033" s="825">
        <v>5520.76</v>
      </c>
      <c r="N1033" s="822">
        <v>2</v>
      </c>
      <c r="O1033" s="826">
        <v>1</v>
      </c>
      <c r="P1033" s="825">
        <v>5520.76</v>
      </c>
      <c r="Q1033" s="827">
        <v>1</v>
      </c>
      <c r="R1033" s="822">
        <v>2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18</v>
      </c>
      <c r="B1034" s="822" t="s">
        <v>1515</v>
      </c>
      <c r="C1034" s="822" t="s">
        <v>1522</v>
      </c>
      <c r="D1034" s="823" t="s">
        <v>2639</v>
      </c>
      <c r="E1034" s="824" t="s">
        <v>1542</v>
      </c>
      <c r="F1034" s="822" t="s">
        <v>1516</v>
      </c>
      <c r="G1034" s="822" t="s">
        <v>2480</v>
      </c>
      <c r="H1034" s="822" t="s">
        <v>625</v>
      </c>
      <c r="I1034" s="822" t="s">
        <v>2499</v>
      </c>
      <c r="J1034" s="822" t="s">
        <v>2500</v>
      </c>
      <c r="K1034" s="822" t="s">
        <v>2501</v>
      </c>
      <c r="L1034" s="825">
        <v>103.8</v>
      </c>
      <c r="M1034" s="825">
        <v>207.6</v>
      </c>
      <c r="N1034" s="822">
        <v>2</v>
      </c>
      <c r="O1034" s="826">
        <v>0.5</v>
      </c>
      <c r="P1034" s="825">
        <v>207.6</v>
      </c>
      <c r="Q1034" s="827">
        <v>1</v>
      </c>
      <c r="R1034" s="822">
        <v>2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18</v>
      </c>
      <c r="B1035" s="822" t="s">
        <v>1515</v>
      </c>
      <c r="C1035" s="822" t="s">
        <v>1522</v>
      </c>
      <c r="D1035" s="823" t="s">
        <v>2639</v>
      </c>
      <c r="E1035" s="824" t="s">
        <v>1542</v>
      </c>
      <c r="F1035" s="822" t="s">
        <v>1516</v>
      </c>
      <c r="G1035" s="822" t="s">
        <v>1640</v>
      </c>
      <c r="H1035" s="822" t="s">
        <v>329</v>
      </c>
      <c r="I1035" s="822" t="s">
        <v>1641</v>
      </c>
      <c r="J1035" s="822" t="s">
        <v>614</v>
      </c>
      <c r="K1035" s="822" t="s">
        <v>1642</v>
      </c>
      <c r="L1035" s="825">
        <v>66.17</v>
      </c>
      <c r="M1035" s="825">
        <v>463.19000000000005</v>
      </c>
      <c r="N1035" s="822">
        <v>7</v>
      </c>
      <c r="O1035" s="826">
        <v>3.5</v>
      </c>
      <c r="P1035" s="825">
        <v>132.34</v>
      </c>
      <c r="Q1035" s="827">
        <v>0.2857142857142857</v>
      </c>
      <c r="R1035" s="822">
        <v>2</v>
      </c>
      <c r="S1035" s="827">
        <v>0.2857142857142857</v>
      </c>
      <c r="T1035" s="826">
        <v>0.5</v>
      </c>
      <c r="U1035" s="828">
        <v>0.14285714285714285</v>
      </c>
    </row>
    <row r="1036" spans="1:21" ht="14.45" customHeight="1" x14ac:dyDescent="0.2">
      <c r="A1036" s="821">
        <v>18</v>
      </c>
      <c r="B1036" s="822" t="s">
        <v>1515</v>
      </c>
      <c r="C1036" s="822" t="s">
        <v>1522</v>
      </c>
      <c r="D1036" s="823" t="s">
        <v>2639</v>
      </c>
      <c r="E1036" s="824" t="s">
        <v>1542</v>
      </c>
      <c r="F1036" s="822" t="s">
        <v>1516</v>
      </c>
      <c r="G1036" s="822" t="s">
        <v>2502</v>
      </c>
      <c r="H1036" s="822" t="s">
        <v>625</v>
      </c>
      <c r="I1036" s="822" t="s">
        <v>2503</v>
      </c>
      <c r="J1036" s="822" t="s">
        <v>1006</v>
      </c>
      <c r="K1036" s="822" t="s">
        <v>2504</v>
      </c>
      <c r="L1036" s="825">
        <v>117.03</v>
      </c>
      <c r="M1036" s="825">
        <v>117.03</v>
      </c>
      <c r="N1036" s="822">
        <v>1</v>
      </c>
      <c r="O1036" s="826">
        <v>0.5</v>
      </c>
      <c r="P1036" s="825">
        <v>117.03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18</v>
      </c>
      <c r="B1037" s="822" t="s">
        <v>1515</v>
      </c>
      <c r="C1037" s="822" t="s">
        <v>1522</v>
      </c>
      <c r="D1037" s="823" t="s">
        <v>2639</v>
      </c>
      <c r="E1037" s="824" t="s">
        <v>1542</v>
      </c>
      <c r="F1037" s="822" t="s">
        <v>1516</v>
      </c>
      <c r="G1037" s="822" t="s">
        <v>1643</v>
      </c>
      <c r="H1037" s="822" t="s">
        <v>329</v>
      </c>
      <c r="I1037" s="822" t="s">
        <v>1644</v>
      </c>
      <c r="J1037" s="822" t="s">
        <v>1645</v>
      </c>
      <c r="K1037" s="822" t="s">
        <v>1646</v>
      </c>
      <c r="L1037" s="825">
        <v>0</v>
      </c>
      <c r="M1037" s="825">
        <v>0</v>
      </c>
      <c r="N1037" s="822">
        <v>2</v>
      </c>
      <c r="O1037" s="826">
        <v>0.5</v>
      </c>
      <c r="P1037" s="825"/>
      <c r="Q1037" s="827"/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18</v>
      </c>
      <c r="B1038" s="822" t="s">
        <v>1515</v>
      </c>
      <c r="C1038" s="822" t="s">
        <v>1522</v>
      </c>
      <c r="D1038" s="823" t="s">
        <v>2639</v>
      </c>
      <c r="E1038" s="824" t="s">
        <v>1542</v>
      </c>
      <c r="F1038" s="822" t="s">
        <v>1516</v>
      </c>
      <c r="G1038" s="822" t="s">
        <v>1643</v>
      </c>
      <c r="H1038" s="822" t="s">
        <v>329</v>
      </c>
      <c r="I1038" s="822" t="s">
        <v>1647</v>
      </c>
      <c r="J1038" s="822" t="s">
        <v>1645</v>
      </c>
      <c r="K1038" s="822" t="s">
        <v>1648</v>
      </c>
      <c r="L1038" s="825">
        <v>0</v>
      </c>
      <c r="M1038" s="825">
        <v>0</v>
      </c>
      <c r="N1038" s="822">
        <v>8</v>
      </c>
      <c r="O1038" s="826">
        <v>3</v>
      </c>
      <c r="P1038" s="825">
        <v>0</v>
      </c>
      <c r="Q1038" s="827"/>
      <c r="R1038" s="822">
        <v>3</v>
      </c>
      <c r="S1038" s="827">
        <v>0.375</v>
      </c>
      <c r="T1038" s="826">
        <v>0.5</v>
      </c>
      <c r="U1038" s="828">
        <v>0.16666666666666666</v>
      </c>
    </row>
    <row r="1039" spans="1:21" ht="14.45" customHeight="1" x14ac:dyDescent="0.2">
      <c r="A1039" s="821">
        <v>18</v>
      </c>
      <c r="B1039" s="822" t="s">
        <v>1515</v>
      </c>
      <c r="C1039" s="822" t="s">
        <v>1522</v>
      </c>
      <c r="D1039" s="823" t="s">
        <v>2639</v>
      </c>
      <c r="E1039" s="824" t="s">
        <v>1542</v>
      </c>
      <c r="F1039" s="822" t="s">
        <v>1516</v>
      </c>
      <c r="G1039" s="822" t="s">
        <v>1649</v>
      </c>
      <c r="H1039" s="822" t="s">
        <v>329</v>
      </c>
      <c r="I1039" s="822" t="s">
        <v>1650</v>
      </c>
      <c r="J1039" s="822" t="s">
        <v>1651</v>
      </c>
      <c r="K1039" s="822" t="s">
        <v>1652</v>
      </c>
      <c r="L1039" s="825">
        <v>401.17</v>
      </c>
      <c r="M1039" s="825">
        <v>2808.19</v>
      </c>
      <c r="N1039" s="822">
        <v>7</v>
      </c>
      <c r="O1039" s="826">
        <v>2</v>
      </c>
      <c r="P1039" s="825">
        <v>2808.19</v>
      </c>
      <c r="Q1039" s="827">
        <v>1</v>
      </c>
      <c r="R1039" s="822">
        <v>7</v>
      </c>
      <c r="S1039" s="827">
        <v>1</v>
      </c>
      <c r="T1039" s="826">
        <v>2</v>
      </c>
      <c r="U1039" s="828">
        <v>1</v>
      </c>
    </row>
    <row r="1040" spans="1:21" ht="14.45" customHeight="1" x14ac:dyDescent="0.2">
      <c r="A1040" s="821">
        <v>18</v>
      </c>
      <c r="B1040" s="822" t="s">
        <v>1515</v>
      </c>
      <c r="C1040" s="822" t="s">
        <v>1522</v>
      </c>
      <c r="D1040" s="823" t="s">
        <v>2639</v>
      </c>
      <c r="E1040" s="824" t="s">
        <v>1542</v>
      </c>
      <c r="F1040" s="822" t="s">
        <v>1516</v>
      </c>
      <c r="G1040" s="822" t="s">
        <v>1653</v>
      </c>
      <c r="H1040" s="822" t="s">
        <v>329</v>
      </c>
      <c r="I1040" s="822" t="s">
        <v>1654</v>
      </c>
      <c r="J1040" s="822" t="s">
        <v>885</v>
      </c>
      <c r="K1040" s="822" t="s">
        <v>886</v>
      </c>
      <c r="L1040" s="825">
        <v>80.53</v>
      </c>
      <c r="M1040" s="825">
        <v>241.59</v>
      </c>
      <c r="N1040" s="822">
        <v>3</v>
      </c>
      <c r="O1040" s="826">
        <v>0.5</v>
      </c>
      <c r="P1040" s="825">
        <v>241.59</v>
      </c>
      <c r="Q1040" s="827">
        <v>1</v>
      </c>
      <c r="R1040" s="822">
        <v>3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18</v>
      </c>
      <c r="B1041" s="822" t="s">
        <v>1515</v>
      </c>
      <c r="C1041" s="822" t="s">
        <v>1522</v>
      </c>
      <c r="D1041" s="823" t="s">
        <v>2639</v>
      </c>
      <c r="E1041" s="824" t="s">
        <v>1542</v>
      </c>
      <c r="F1041" s="822" t="s">
        <v>1516</v>
      </c>
      <c r="G1041" s="822" t="s">
        <v>1653</v>
      </c>
      <c r="H1041" s="822" t="s">
        <v>329</v>
      </c>
      <c r="I1041" s="822" t="s">
        <v>2505</v>
      </c>
      <c r="J1041" s="822" t="s">
        <v>2506</v>
      </c>
      <c r="K1041" s="822" t="s">
        <v>886</v>
      </c>
      <c r="L1041" s="825">
        <v>80.53</v>
      </c>
      <c r="M1041" s="825">
        <v>644.24</v>
      </c>
      <c r="N1041" s="822">
        <v>8</v>
      </c>
      <c r="O1041" s="826">
        <v>2</v>
      </c>
      <c r="P1041" s="825">
        <v>80.53</v>
      </c>
      <c r="Q1041" s="827">
        <v>0.125</v>
      </c>
      <c r="R1041" s="822">
        <v>1</v>
      </c>
      <c r="S1041" s="827">
        <v>0.125</v>
      </c>
      <c r="T1041" s="826">
        <v>0.5</v>
      </c>
      <c r="U1041" s="828">
        <v>0.25</v>
      </c>
    </row>
    <row r="1042" spans="1:21" ht="14.45" customHeight="1" x14ac:dyDescent="0.2">
      <c r="A1042" s="821">
        <v>18</v>
      </c>
      <c r="B1042" s="822" t="s">
        <v>1515</v>
      </c>
      <c r="C1042" s="822" t="s">
        <v>1522</v>
      </c>
      <c r="D1042" s="823" t="s">
        <v>2639</v>
      </c>
      <c r="E1042" s="824" t="s">
        <v>1542</v>
      </c>
      <c r="F1042" s="822" t="s">
        <v>1516</v>
      </c>
      <c r="G1042" s="822" t="s">
        <v>2466</v>
      </c>
      <c r="H1042" s="822" t="s">
        <v>329</v>
      </c>
      <c r="I1042" s="822" t="s">
        <v>2507</v>
      </c>
      <c r="J1042" s="822" t="s">
        <v>2468</v>
      </c>
      <c r="K1042" s="822" t="s">
        <v>2508</v>
      </c>
      <c r="L1042" s="825">
        <v>47.52</v>
      </c>
      <c r="M1042" s="825">
        <v>237.60000000000002</v>
      </c>
      <c r="N1042" s="822">
        <v>5</v>
      </c>
      <c r="O1042" s="826">
        <v>1</v>
      </c>
      <c r="P1042" s="825">
        <v>95.04</v>
      </c>
      <c r="Q1042" s="827">
        <v>0.39999999999999997</v>
      </c>
      <c r="R1042" s="822">
        <v>2</v>
      </c>
      <c r="S1042" s="827">
        <v>0.4</v>
      </c>
      <c r="T1042" s="826">
        <v>0.5</v>
      </c>
      <c r="U1042" s="828">
        <v>0.5</v>
      </c>
    </row>
    <row r="1043" spans="1:21" ht="14.45" customHeight="1" x14ac:dyDescent="0.2">
      <c r="A1043" s="821">
        <v>18</v>
      </c>
      <c r="B1043" s="822" t="s">
        <v>1515</v>
      </c>
      <c r="C1043" s="822" t="s">
        <v>1522</v>
      </c>
      <c r="D1043" s="823" t="s">
        <v>2639</v>
      </c>
      <c r="E1043" s="824" t="s">
        <v>1542</v>
      </c>
      <c r="F1043" s="822" t="s">
        <v>1516</v>
      </c>
      <c r="G1043" s="822" t="s">
        <v>2466</v>
      </c>
      <c r="H1043" s="822" t="s">
        <v>329</v>
      </c>
      <c r="I1043" s="822" t="s">
        <v>2467</v>
      </c>
      <c r="J1043" s="822" t="s">
        <v>2468</v>
      </c>
      <c r="K1043" s="822" t="s">
        <v>2469</v>
      </c>
      <c r="L1043" s="825">
        <v>95.03</v>
      </c>
      <c r="M1043" s="825">
        <v>570.18000000000006</v>
      </c>
      <c r="N1043" s="822">
        <v>6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18</v>
      </c>
      <c r="B1044" s="822" t="s">
        <v>1515</v>
      </c>
      <c r="C1044" s="822" t="s">
        <v>1522</v>
      </c>
      <c r="D1044" s="823" t="s">
        <v>2639</v>
      </c>
      <c r="E1044" s="824" t="s">
        <v>1542</v>
      </c>
      <c r="F1044" s="822" t="s">
        <v>1516</v>
      </c>
      <c r="G1044" s="822" t="s">
        <v>2179</v>
      </c>
      <c r="H1044" s="822" t="s">
        <v>625</v>
      </c>
      <c r="I1044" s="822" t="s">
        <v>1511</v>
      </c>
      <c r="J1044" s="822" t="s">
        <v>829</v>
      </c>
      <c r="K1044" s="822" t="s">
        <v>1007</v>
      </c>
      <c r="L1044" s="825">
        <v>58.77</v>
      </c>
      <c r="M1044" s="825">
        <v>58.77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18</v>
      </c>
      <c r="B1045" s="822" t="s">
        <v>1515</v>
      </c>
      <c r="C1045" s="822" t="s">
        <v>1522</v>
      </c>
      <c r="D1045" s="823" t="s">
        <v>2639</v>
      </c>
      <c r="E1045" s="824" t="s">
        <v>1542</v>
      </c>
      <c r="F1045" s="822" t="s">
        <v>1516</v>
      </c>
      <c r="G1045" s="822" t="s">
        <v>1551</v>
      </c>
      <c r="H1045" s="822" t="s">
        <v>625</v>
      </c>
      <c r="I1045" s="822" t="s">
        <v>1552</v>
      </c>
      <c r="J1045" s="822" t="s">
        <v>1553</v>
      </c>
      <c r="K1045" s="822" t="s">
        <v>1016</v>
      </c>
      <c r="L1045" s="825">
        <v>132</v>
      </c>
      <c r="M1045" s="825">
        <v>1056</v>
      </c>
      <c r="N1045" s="822">
        <v>8</v>
      </c>
      <c r="O1045" s="826">
        <v>3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18</v>
      </c>
      <c r="B1046" s="822" t="s">
        <v>1515</v>
      </c>
      <c r="C1046" s="822" t="s">
        <v>1522</v>
      </c>
      <c r="D1046" s="823" t="s">
        <v>2639</v>
      </c>
      <c r="E1046" s="824" t="s">
        <v>1542</v>
      </c>
      <c r="F1046" s="822" t="s">
        <v>1516</v>
      </c>
      <c r="G1046" s="822" t="s">
        <v>1551</v>
      </c>
      <c r="H1046" s="822" t="s">
        <v>625</v>
      </c>
      <c r="I1046" s="822" t="s">
        <v>1659</v>
      </c>
      <c r="J1046" s="822" t="s">
        <v>1553</v>
      </c>
      <c r="K1046" s="822" t="s">
        <v>1660</v>
      </c>
      <c r="L1046" s="825">
        <v>264</v>
      </c>
      <c r="M1046" s="825">
        <v>792</v>
      </c>
      <c r="N1046" s="822">
        <v>3</v>
      </c>
      <c r="O1046" s="826">
        <v>2.5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18</v>
      </c>
      <c r="B1047" s="822" t="s">
        <v>1515</v>
      </c>
      <c r="C1047" s="822" t="s">
        <v>1522</v>
      </c>
      <c r="D1047" s="823" t="s">
        <v>2639</v>
      </c>
      <c r="E1047" s="824" t="s">
        <v>1542</v>
      </c>
      <c r="F1047" s="822" t="s">
        <v>1516</v>
      </c>
      <c r="G1047" s="822" t="s">
        <v>1551</v>
      </c>
      <c r="H1047" s="822" t="s">
        <v>329</v>
      </c>
      <c r="I1047" s="822" t="s">
        <v>2509</v>
      </c>
      <c r="J1047" s="822" t="s">
        <v>1663</v>
      </c>
      <c r="K1047" s="822" t="s">
        <v>1669</v>
      </c>
      <c r="L1047" s="825">
        <v>123.2</v>
      </c>
      <c r="M1047" s="825">
        <v>1108.8000000000002</v>
      </c>
      <c r="N1047" s="822">
        <v>9</v>
      </c>
      <c r="O1047" s="826">
        <v>2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18</v>
      </c>
      <c r="B1048" s="822" t="s">
        <v>1515</v>
      </c>
      <c r="C1048" s="822" t="s">
        <v>1522</v>
      </c>
      <c r="D1048" s="823" t="s">
        <v>2639</v>
      </c>
      <c r="E1048" s="824" t="s">
        <v>1542</v>
      </c>
      <c r="F1048" s="822" t="s">
        <v>1516</v>
      </c>
      <c r="G1048" s="822" t="s">
        <v>1551</v>
      </c>
      <c r="H1048" s="822" t="s">
        <v>329</v>
      </c>
      <c r="I1048" s="822" t="s">
        <v>1665</v>
      </c>
      <c r="J1048" s="822" t="s">
        <v>1553</v>
      </c>
      <c r="K1048" s="822" t="s">
        <v>1007</v>
      </c>
      <c r="L1048" s="825">
        <v>65.989999999999995</v>
      </c>
      <c r="M1048" s="825">
        <v>263.95999999999998</v>
      </c>
      <c r="N1048" s="822">
        <v>4</v>
      </c>
      <c r="O1048" s="826">
        <v>1.5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18</v>
      </c>
      <c r="B1049" s="822" t="s">
        <v>1515</v>
      </c>
      <c r="C1049" s="822" t="s">
        <v>1522</v>
      </c>
      <c r="D1049" s="823" t="s">
        <v>2639</v>
      </c>
      <c r="E1049" s="824" t="s">
        <v>1542</v>
      </c>
      <c r="F1049" s="822" t="s">
        <v>1516</v>
      </c>
      <c r="G1049" s="822" t="s">
        <v>1670</v>
      </c>
      <c r="H1049" s="822" t="s">
        <v>329</v>
      </c>
      <c r="I1049" s="822" t="s">
        <v>1673</v>
      </c>
      <c r="J1049" s="822" t="s">
        <v>647</v>
      </c>
      <c r="K1049" s="822" t="s">
        <v>1674</v>
      </c>
      <c r="L1049" s="825">
        <v>93.61</v>
      </c>
      <c r="M1049" s="825">
        <v>842.49</v>
      </c>
      <c r="N1049" s="822">
        <v>9</v>
      </c>
      <c r="O1049" s="826">
        <v>2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18</v>
      </c>
      <c r="B1050" s="822" t="s">
        <v>1515</v>
      </c>
      <c r="C1050" s="822" t="s">
        <v>1522</v>
      </c>
      <c r="D1050" s="823" t="s">
        <v>2639</v>
      </c>
      <c r="E1050" s="824" t="s">
        <v>1542</v>
      </c>
      <c r="F1050" s="822" t="s">
        <v>1516</v>
      </c>
      <c r="G1050" s="822" t="s">
        <v>1670</v>
      </c>
      <c r="H1050" s="822" t="s">
        <v>329</v>
      </c>
      <c r="I1050" s="822" t="s">
        <v>1675</v>
      </c>
      <c r="J1050" s="822" t="s">
        <v>647</v>
      </c>
      <c r="K1050" s="822" t="s">
        <v>1676</v>
      </c>
      <c r="L1050" s="825">
        <v>46.81</v>
      </c>
      <c r="M1050" s="825">
        <v>140.43</v>
      </c>
      <c r="N1050" s="822">
        <v>3</v>
      </c>
      <c r="O1050" s="826">
        <v>2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18</v>
      </c>
      <c r="B1051" s="822" t="s">
        <v>1515</v>
      </c>
      <c r="C1051" s="822" t="s">
        <v>1522</v>
      </c>
      <c r="D1051" s="823" t="s">
        <v>2639</v>
      </c>
      <c r="E1051" s="824" t="s">
        <v>1542</v>
      </c>
      <c r="F1051" s="822" t="s">
        <v>1516</v>
      </c>
      <c r="G1051" s="822" t="s">
        <v>1670</v>
      </c>
      <c r="H1051" s="822" t="s">
        <v>329</v>
      </c>
      <c r="I1051" s="822" t="s">
        <v>1677</v>
      </c>
      <c r="J1051" s="822" t="s">
        <v>647</v>
      </c>
      <c r="K1051" s="822" t="s">
        <v>1678</v>
      </c>
      <c r="L1051" s="825">
        <v>93.61</v>
      </c>
      <c r="M1051" s="825">
        <v>2059.42</v>
      </c>
      <c r="N1051" s="822">
        <v>22</v>
      </c>
      <c r="O1051" s="826">
        <v>7.5</v>
      </c>
      <c r="P1051" s="825">
        <v>280.83</v>
      </c>
      <c r="Q1051" s="827">
        <v>0.13636363636363635</v>
      </c>
      <c r="R1051" s="822">
        <v>3</v>
      </c>
      <c r="S1051" s="827">
        <v>0.13636363636363635</v>
      </c>
      <c r="T1051" s="826">
        <v>1.5</v>
      </c>
      <c r="U1051" s="828">
        <v>0.2</v>
      </c>
    </row>
    <row r="1052" spans="1:21" ht="14.45" customHeight="1" x14ac:dyDescent="0.2">
      <c r="A1052" s="821">
        <v>18</v>
      </c>
      <c r="B1052" s="822" t="s">
        <v>1515</v>
      </c>
      <c r="C1052" s="822" t="s">
        <v>1522</v>
      </c>
      <c r="D1052" s="823" t="s">
        <v>2639</v>
      </c>
      <c r="E1052" s="824" t="s">
        <v>1542</v>
      </c>
      <c r="F1052" s="822" t="s">
        <v>1516</v>
      </c>
      <c r="G1052" s="822" t="s">
        <v>2510</v>
      </c>
      <c r="H1052" s="822" t="s">
        <v>329</v>
      </c>
      <c r="I1052" s="822" t="s">
        <v>2511</v>
      </c>
      <c r="J1052" s="822" t="s">
        <v>879</v>
      </c>
      <c r="K1052" s="822" t="s">
        <v>2512</v>
      </c>
      <c r="L1052" s="825">
        <v>273.33</v>
      </c>
      <c r="M1052" s="825">
        <v>273.33</v>
      </c>
      <c r="N1052" s="822">
        <v>1</v>
      </c>
      <c r="O1052" s="826">
        <v>0.5</v>
      </c>
      <c r="P1052" s="825">
        <v>273.33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18</v>
      </c>
      <c r="B1053" s="822" t="s">
        <v>1515</v>
      </c>
      <c r="C1053" s="822" t="s">
        <v>1522</v>
      </c>
      <c r="D1053" s="823" t="s">
        <v>2639</v>
      </c>
      <c r="E1053" s="824" t="s">
        <v>1542</v>
      </c>
      <c r="F1053" s="822" t="s">
        <v>1516</v>
      </c>
      <c r="G1053" s="822" t="s">
        <v>2513</v>
      </c>
      <c r="H1053" s="822" t="s">
        <v>329</v>
      </c>
      <c r="I1053" s="822" t="s">
        <v>2514</v>
      </c>
      <c r="J1053" s="822" t="s">
        <v>2515</v>
      </c>
      <c r="K1053" s="822" t="s">
        <v>2516</v>
      </c>
      <c r="L1053" s="825">
        <v>0</v>
      </c>
      <c r="M1053" s="825">
        <v>0</v>
      </c>
      <c r="N1053" s="822">
        <v>4</v>
      </c>
      <c r="O1053" s="826">
        <v>3.5</v>
      </c>
      <c r="P1053" s="825">
        <v>0</v>
      </c>
      <c r="Q1053" s="827"/>
      <c r="R1053" s="822">
        <v>3</v>
      </c>
      <c r="S1053" s="827">
        <v>0.75</v>
      </c>
      <c r="T1053" s="826">
        <v>2.5</v>
      </c>
      <c r="U1053" s="828">
        <v>0.7142857142857143</v>
      </c>
    </row>
    <row r="1054" spans="1:21" ht="14.45" customHeight="1" x14ac:dyDescent="0.2">
      <c r="A1054" s="821">
        <v>18</v>
      </c>
      <c r="B1054" s="822" t="s">
        <v>1515</v>
      </c>
      <c r="C1054" s="822" t="s">
        <v>1522</v>
      </c>
      <c r="D1054" s="823" t="s">
        <v>2639</v>
      </c>
      <c r="E1054" s="824" t="s">
        <v>1542</v>
      </c>
      <c r="F1054" s="822" t="s">
        <v>1516</v>
      </c>
      <c r="G1054" s="822" t="s">
        <v>1696</v>
      </c>
      <c r="H1054" s="822" t="s">
        <v>329</v>
      </c>
      <c r="I1054" s="822" t="s">
        <v>1697</v>
      </c>
      <c r="J1054" s="822" t="s">
        <v>1698</v>
      </c>
      <c r="K1054" s="822" t="s">
        <v>1699</v>
      </c>
      <c r="L1054" s="825">
        <v>29.13</v>
      </c>
      <c r="M1054" s="825">
        <v>349.56</v>
      </c>
      <c r="N1054" s="822">
        <v>12</v>
      </c>
      <c r="O1054" s="826">
        <v>4</v>
      </c>
      <c r="P1054" s="825">
        <v>58.26</v>
      </c>
      <c r="Q1054" s="827">
        <v>0.16666666666666666</v>
      </c>
      <c r="R1054" s="822">
        <v>2</v>
      </c>
      <c r="S1054" s="827">
        <v>0.16666666666666666</v>
      </c>
      <c r="T1054" s="826">
        <v>1</v>
      </c>
      <c r="U1054" s="828">
        <v>0.25</v>
      </c>
    </row>
    <row r="1055" spans="1:21" ht="14.45" customHeight="1" x14ac:dyDescent="0.2">
      <c r="A1055" s="821">
        <v>18</v>
      </c>
      <c r="B1055" s="822" t="s">
        <v>1515</v>
      </c>
      <c r="C1055" s="822" t="s">
        <v>1522</v>
      </c>
      <c r="D1055" s="823" t="s">
        <v>2639</v>
      </c>
      <c r="E1055" s="824" t="s">
        <v>1542</v>
      </c>
      <c r="F1055" s="822" t="s">
        <v>1516</v>
      </c>
      <c r="G1055" s="822" t="s">
        <v>1696</v>
      </c>
      <c r="H1055" s="822" t="s">
        <v>329</v>
      </c>
      <c r="I1055" s="822" t="s">
        <v>1700</v>
      </c>
      <c r="J1055" s="822" t="s">
        <v>1698</v>
      </c>
      <c r="K1055" s="822" t="s">
        <v>1701</v>
      </c>
      <c r="L1055" s="825">
        <v>80.319999999999993</v>
      </c>
      <c r="M1055" s="825">
        <v>883.52</v>
      </c>
      <c r="N1055" s="822">
        <v>11</v>
      </c>
      <c r="O1055" s="826">
        <v>3.5</v>
      </c>
      <c r="P1055" s="825">
        <v>321.27999999999997</v>
      </c>
      <c r="Q1055" s="827">
        <v>0.36363636363636359</v>
      </c>
      <c r="R1055" s="822">
        <v>4</v>
      </c>
      <c r="S1055" s="827">
        <v>0.36363636363636365</v>
      </c>
      <c r="T1055" s="826">
        <v>2</v>
      </c>
      <c r="U1055" s="828">
        <v>0.5714285714285714</v>
      </c>
    </row>
    <row r="1056" spans="1:21" ht="14.45" customHeight="1" x14ac:dyDescent="0.2">
      <c r="A1056" s="821">
        <v>18</v>
      </c>
      <c r="B1056" s="822" t="s">
        <v>1515</v>
      </c>
      <c r="C1056" s="822" t="s">
        <v>1522</v>
      </c>
      <c r="D1056" s="823" t="s">
        <v>2639</v>
      </c>
      <c r="E1056" s="824" t="s">
        <v>1542</v>
      </c>
      <c r="F1056" s="822" t="s">
        <v>1516</v>
      </c>
      <c r="G1056" s="822" t="s">
        <v>1564</v>
      </c>
      <c r="H1056" s="822" t="s">
        <v>329</v>
      </c>
      <c r="I1056" s="822" t="s">
        <v>1711</v>
      </c>
      <c r="J1056" s="822" t="s">
        <v>1712</v>
      </c>
      <c r="K1056" s="822" t="s">
        <v>1318</v>
      </c>
      <c r="L1056" s="825">
        <v>123.2</v>
      </c>
      <c r="M1056" s="825">
        <v>3572.8</v>
      </c>
      <c r="N1056" s="822">
        <v>29</v>
      </c>
      <c r="O1056" s="826">
        <v>9</v>
      </c>
      <c r="P1056" s="825">
        <v>616</v>
      </c>
      <c r="Q1056" s="827">
        <v>0.17241379310344826</v>
      </c>
      <c r="R1056" s="822">
        <v>5</v>
      </c>
      <c r="S1056" s="827">
        <v>0.17241379310344829</v>
      </c>
      <c r="T1056" s="826">
        <v>2</v>
      </c>
      <c r="U1056" s="828">
        <v>0.22222222222222221</v>
      </c>
    </row>
    <row r="1057" spans="1:21" ht="14.45" customHeight="1" x14ac:dyDescent="0.2">
      <c r="A1057" s="821">
        <v>18</v>
      </c>
      <c r="B1057" s="822" t="s">
        <v>1515</v>
      </c>
      <c r="C1057" s="822" t="s">
        <v>1522</v>
      </c>
      <c r="D1057" s="823" t="s">
        <v>2639</v>
      </c>
      <c r="E1057" s="824" t="s">
        <v>1542</v>
      </c>
      <c r="F1057" s="822" t="s">
        <v>1516</v>
      </c>
      <c r="G1057" s="822" t="s">
        <v>1564</v>
      </c>
      <c r="H1057" s="822" t="s">
        <v>329</v>
      </c>
      <c r="I1057" s="822" t="s">
        <v>1713</v>
      </c>
      <c r="J1057" s="822" t="s">
        <v>1714</v>
      </c>
      <c r="K1057" s="822" t="s">
        <v>1007</v>
      </c>
      <c r="L1057" s="825">
        <v>132</v>
      </c>
      <c r="M1057" s="825">
        <v>1848</v>
      </c>
      <c r="N1057" s="822">
        <v>14</v>
      </c>
      <c r="O1057" s="826">
        <v>3</v>
      </c>
      <c r="P1057" s="825">
        <v>396</v>
      </c>
      <c r="Q1057" s="827">
        <v>0.21428571428571427</v>
      </c>
      <c r="R1057" s="822">
        <v>3</v>
      </c>
      <c r="S1057" s="827">
        <v>0.21428571428571427</v>
      </c>
      <c r="T1057" s="826">
        <v>0.5</v>
      </c>
      <c r="U1057" s="828">
        <v>0.16666666666666666</v>
      </c>
    </row>
    <row r="1058" spans="1:21" ht="14.45" customHeight="1" x14ac:dyDescent="0.2">
      <c r="A1058" s="821">
        <v>18</v>
      </c>
      <c r="B1058" s="822" t="s">
        <v>1515</v>
      </c>
      <c r="C1058" s="822" t="s">
        <v>1522</v>
      </c>
      <c r="D1058" s="823" t="s">
        <v>2639</v>
      </c>
      <c r="E1058" s="824" t="s">
        <v>1542</v>
      </c>
      <c r="F1058" s="822" t="s">
        <v>1516</v>
      </c>
      <c r="G1058" s="822" t="s">
        <v>1564</v>
      </c>
      <c r="H1058" s="822" t="s">
        <v>329</v>
      </c>
      <c r="I1058" s="822" t="s">
        <v>1715</v>
      </c>
      <c r="J1058" s="822" t="s">
        <v>1707</v>
      </c>
      <c r="K1058" s="822" t="s">
        <v>1352</v>
      </c>
      <c r="L1058" s="825">
        <v>123.2</v>
      </c>
      <c r="M1058" s="825">
        <v>492.8</v>
      </c>
      <c r="N1058" s="822">
        <v>4</v>
      </c>
      <c r="O1058" s="826">
        <v>1</v>
      </c>
      <c r="P1058" s="825">
        <v>246.4</v>
      </c>
      <c r="Q1058" s="827">
        <v>0.5</v>
      </c>
      <c r="R1058" s="822">
        <v>2</v>
      </c>
      <c r="S1058" s="827">
        <v>0.5</v>
      </c>
      <c r="T1058" s="826">
        <v>0.5</v>
      </c>
      <c r="U1058" s="828">
        <v>0.5</v>
      </c>
    </row>
    <row r="1059" spans="1:21" ht="14.45" customHeight="1" x14ac:dyDescent="0.2">
      <c r="A1059" s="821">
        <v>18</v>
      </c>
      <c r="B1059" s="822" t="s">
        <v>1515</v>
      </c>
      <c r="C1059" s="822" t="s">
        <v>1522</v>
      </c>
      <c r="D1059" s="823" t="s">
        <v>2639</v>
      </c>
      <c r="E1059" s="824" t="s">
        <v>1542</v>
      </c>
      <c r="F1059" s="822" t="s">
        <v>1516</v>
      </c>
      <c r="G1059" s="822" t="s">
        <v>1564</v>
      </c>
      <c r="H1059" s="822" t="s">
        <v>329</v>
      </c>
      <c r="I1059" s="822" t="s">
        <v>1717</v>
      </c>
      <c r="J1059" s="822" t="s">
        <v>1712</v>
      </c>
      <c r="K1059" s="822" t="s">
        <v>1687</v>
      </c>
      <c r="L1059" s="825">
        <v>431.18</v>
      </c>
      <c r="M1059" s="825">
        <v>5174.16</v>
      </c>
      <c r="N1059" s="822">
        <v>12</v>
      </c>
      <c r="O1059" s="826">
        <v>6</v>
      </c>
      <c r="P1059" s="825">
        <v>1724.72</v>
      </c>
      <c r="Q1059" s="827">
        <v>0.33333333333333337</v>
      </c>
      <c r="R1059" s="822">
        <v>4</v>
      </c>
      <c r="S1059" s="827">
        <v>0.33333333333333331</v>
      </c>
      <c r="T1059" s="826">
        <v>2</v>
      </c>
      <c r="U1059" s="828">
        <v>0.33333333333333331</v>
      </c>
    </row>
    <row r="1060" spans="1:21" ht="14.45" customHeight="1" x14ac:dyDescent="0.2">
      <c r="A1060" s="821">
        <v>18</v>
      </c>
      <c r="B1060" s="822" t="s">
        <v>1515</v>
      </c>
      <c r="C1060" s="822" t="s">
        <v>1522</v>
      </c>
      <c r="D1060" s="823" t="s">
        <v>2639</v>
      </c>
      <c r="E1060" s="824" t="s">
        <v>1542</v>
      </c>
      <c r="F1060" s="822" t="s">
        <v>1516</v>
      </c>
      <c r="G1060" s="822" t="s">
        <v>1564</v>
      </c>
      <c r="H1060" s="822" t="s">
        <v>625</v>
      </c>
      <c r="I1060" s="822" t="s">
        <v>1404</v>
      </c>
      <c r="J1060" s="822" t="s">
        <v>1351</v>
      </c>
      <c r="K1060" s="822" t="s">
        <v>1405</v>
      </c>
      <c r="L1060" s="825">
        <v>431.18</v>
      </c>
      <c r="M1060" s="825">
        <v>1724.72</v>
      </c>
      <c r="N1060" s="822">
        <v>4</v>
      </c>
      <c r="O1060" s="826">
        <v>4</v>
      </c>
      <c r="P1060" s="825">
        <v>862.36</v>
      </c>
      <c r="Q1060" s="827">
        <v>0.5</v>
      </c>
      <c r="R1060" s="822">
        <v>2</v>
      </c>
      <c r="S1060" s="827">
        <v>0.5</v>
      </c>
      <c r="T1060" s="826">
        <v>2</v>
      </c>
      <c r="U1060" s="828">
        <v>0.5</v>
      </c>
    </row>
    <row r="1061" spans="1:21" ht="14.45" customHeight="1" x14ac:dyDescent="0.2">
      <c r="A1061" s="821">
        <v>18</v>
      </c>
      <c r="B1061" s="822" t="s">
        <v>1515</v>
      </c>
      <c r="C1061" s="822" t="s">
        <v>1522</v>
      </c>
      <c r="D1061" s="823" t="s">
        <v>2639</v>
      </c>
      <c r="E1061" s="824" t="s">
        <v>1542</v>
      </c>
      <c r="F1061" s="822" t="s">
        <v>1516</v>
      </c>
      <c r="G1061" s="822" t="s">
        <v>1564</v>
      </c>
      <c r="H1061" s="822" t="s">
        <v>329</v>
      </c>
      <c r="I1061" s="822" t="s">
        <v>1720</v>
      </c>
      <c r="J1061" s="822" t="s">
        <v>1712</v>
      </c>
      <c r="K1061" s="822" t="s">
        <v>1695</v>
      </c>
      <c r="L1061" s="825">
        <v>246.39</v>
      </c>
      <c r="M1061" s="825">
        <v>1231.9499999999998</v>
      </c>
      <c r="N1061" s="822">
        <v>5</v>
      </c>
      <c r="O1061" s="826">
        <v>2</v>
      </c>
      <c r="P1061" s="825">
        <v>985.56</v>
      </c>
      <c r="Q1061" s="827">
        <v>0.8</v>
      </c>
      <c r="R1061" s="822">
        <v>4</v>
      </c>
      <c r="S1061" s="827">
        <v>0.8</v>
      </c>
      <c r="T1061" s="826">
        <v>1</v>
      </c>
      <c r="U1061" s="828">
        <v>0.5</v>
      </c>
    </row>
    <row r="1062" spans="1:21" ht="14.45" customHeight="1" x14ac:dyDescent="0.2">
      <c r="A1062" s="821">
        <v>18</v>
      </c>
      <c r="B1062" s="822" t="s">
        <v>1515</v>
      </c>
      <c r="C1062" s="822" t="s">
        <v>1522</v>
      </c>
      <c r="D1062" s="823" t="s">
        <v>2639</v>
      </c>
      <c r="E1062" s="824" t="s">
        <v>1542</v>
      </c>
      <c r="F1062" s="822" t="s">
        <v>1516</v>
      </c>
      <c r="G1062" s="822" t="s">
        <v>1564</v>
      </c>
      <c r="H1062" s="822" t="s">
        <v>625</v>
      </c>
      <c r="I1062" s="822" t="s">
        <v>1350</v>
      </c>
      <c r="J1062" s="822" t="s">
        <v>1351</v>
      </c>
      <c r="K1062" s="822" t="s">
        <v>1352</v>
      </c>
      <c r="L1062" s="825">
        <v>122.96</v>
      </c>
      <c r="M1062" s="825">
        <v>3196.96</v>
      </c>
      <c r="N1062" s="822">
        <v>26</v>
      </c>
      <c r="O1062" s="826">
        <v>8</v>
      </c>
      <c r="P1062" s="825">
        <v>1721.44</v>
      </c>
      <c r="Q1062" s="827">
        <v>0.53846153846153844</v>
      </c>
      <c r="R1062" s="822">
        <v>14</v>
      </c>
      <c r="S1062" s="827">
        <v>0.53846153846153844</v>
      </c>
      <c r="T1062" s="826">
        <v>4.5</v>
      </c>
      <c r="U1062" s="828">
        <v>0.5625</v>
      </c>
    </row>
    <row r="1063" spans="1:21" ht="14.45" customHeight="1" x14ac:dyDescent="0.2">
      <c r="A1063" s="821">
        <v>18</v>
      </c>
      <c r="B1063" s="822" t="s">
        <v>1515</v>
      </c>
      <c r="C1063" s="822" t="s">
        <v>1522</v>
      </c>
      <c r="D1063" s="823" t="s">
        <v>2639</v>
      </c>
      <c r="E1063" s="824" t="s">
        <v>1542</v>
      </c>
      <c r="F1063" s="822" t="s">
        <v>1516</v>
      </c>
      <c r="G1063" s="822" t="s">
        <v>1564</v>
      </c>
      <c r="H1063" s="822" t="s">
        <v>625</v>
      </c>
      <c r="I1063" s="822" t="s">
        <v>1729</v>
      </c>
      <c r="J1063" s="822" t="s">
        <v>1351</v>
      </c>
      <c r="K1063" s="822" t="s">
        <v>1710</v>
      </c>
      <c r="L1063" s="825">
        <v>245.9</v>
      </c>
      <c r="M1063" s="825">
        <v>983.6</v>
      </c>
      <c r="N1063" s="822">
        <v>4</v>
      </c>
      <c r="O1063" s="826">
        <v>1</v>
      </c>
      <c r="P1063" s="825">
        <v>737.7</v>
      </c>
      <c r="Q1063" s="827">
        <v>0.75</v>
      </c>
      <c r="R1063" s="822">
        <v>3</v>
      </c>
      <c r="S1063" s="827">
        <v>0.75</v>
      </c>
      <c r="T1063" s="826">
        <v>0.5</v>
      </c>
      <c r="U1063" s="828">
        <v>0.5</v>
      </c>
    </row>
    <row r="1064" spans="1:21" ht="14.45" customHeight="1" x14ac:dyDescent="0.2">
      <c r="A1064" s="821">
        <v>18</v>
      </c>
      <c r="B1064" s="822" t="s">
        <v>1515</v>
      </c>
      <c r="C1064" s="822" t="s">
        <v>1522</v>
      </c>
      <c r="D1064" s="823" t="s">
        <v>2639</v>
      </c>
      <c r="E1064" s="824" t="s">
        <v>1542</v>
      </c>
      <c r="F1064" s="822" t="s">
        <v>1516</v>
      </c>
      <c r="G1064" s="822" t="s">
        <v>1564</v>
      </c>
      <c r="H1064" s="822" t="s">
        <v>329</v>
      </c>
      <c r="I1064" s="822" t="s">
        <v>2517</v>
      </c>
      <c r="J1064" s="822" t="s">
        <v>2518</v>
      </c>
      <c r="K1064" s="822" t="s">
        <v>1007</v>
      </c>
      <c r="L1064" s="825">
        <v>132</v>
      </c>
      <c r="M1064" s="825">
        <v>660</v>
      </c>
      <c r="N1064" s="822">
        <v>5</v>
      </c>
      <c r="O1064" s="826">
        <v>1</v>
      </c>
      <c r="P1064" s="825">
        <v>528</v>
      </c>
      <c r="Q1064" s="827">
        <v>0.8</v>
      </c>
      <c r="R1064" s="822">
        <v>4</v>
      </c>
      <c r="S1064" s="827">
        <v>0.8</v>
      </c>
      <c r="T1064" s="826">
        <v>0.5</v>
      </c>
      <c r="U1064" s="828">
        <v>0.5</v>
      </c>
    </row>
    <row r="1065" spans="1:21" ht="14.45" customHeight="1" x14ac:dyDescent="0.2">
      <c r="A1065" s="821">
        <v>18</v>
      </c>
      <c r="B1065" s="822" t="s">
        <v>1515</v>
      </c>
      <c r="C1065" s="822" t="s">
        <v>1522</v>
      </c>
      <c r="D1065" s="823" t="s">
        <v>2639</v>
      </c>
      <c r="E1065" s="824" t="s">
        <v>1542</v>
      </c>
      <c r="F1065" s="822" t="s">
        <v>1516</v>
      </c>
      <c r="G1065" s="822" t="s">
        <v>1741</v>
      </c>
      <c r="H1065" s="822" t="s">
        <v>625</v>
      </c>
      <c r="I1065" s="822" t="s">
        <v>1745</v>
      </c>
      <c r="J1065" s="822" t="s">
        <v>1743</v>
      </c>
      <c r="K1065" s="822" t="s">
        <v>1584</v>
      </c>
      <c r="L1065" s="825">
        <v>132</v>
      </c>
      <c r="M1065" s="825">
        <v>396</v>
      </c>
      <c r="N1065" s="822">
        <v>3</v>
      </c>
      <c r="O1065" s="826">
        <v>3</v>
      </c>
      <c r="P1065" s="825">
        <v>264</v>
      </c>
      <c r="Q1065" s="827">
        <v>0.66666666666666663</v>
      </c>
      <c r="R1065" s="822">
        <v>2</v>
      </c>
      <c r="S1065" s="827">
        <v>0.66666666666666663</v>
      </c>
      <c r="T1065" s="826">
        <v>2</v>
      </c>
      <c r="U1065" s="828">
        <v>0.66666666666666663</v>
      </c>
    </row>
    <row r="1066" spans="1:21" ht="14.45" customHeight="1" x14ac:dyDescent="0.2">
      <c r="A1066" s="821">
        <v>18</v>
      </c>
      <c r="B1066" s="822" t="s">
        <v>1515</v>
      </c>
      <c r="C1066" s="822" t="s">
        <v>1522</v>
      </c>
      <c r="D1066" s="823" t="s">
        <v>2639</v>
      </c>
      <c r="E1066" s="824" t="s">
        <v>1542</v>
      </c>
      <c r="F1066" s="822" t="s">
        <v>1516</v>
      </c>
      <c r="G1066" s="822" t="s">
        <v>1746</v>
      </c>
      <c r="H1066" s="822" t="s">
        <v>625</v>
      </c>
      <c r="I1066" s="822" t="s">
        <v>1485</v>
      </c>
      <c r="J1066" s="822" t="s">
        <v>1388</v>
      </c>
      <c r="K1066" s="822" t="s">
        <v>1486</v>
      </c>
      <c r="L1066" s="825">
        <v>113.16</v>
      </c>
      <c r="M1066" s="825">
        <v>113.16</v>
      </c>
      <c r="N1066" s="822">
        <v>1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18</v>
      </c>
      <c r="B1067" s="822" t="s">
        <v>1515</v>
      </c>
      <c r="C1067" s="822" t="s">
        <v>1522</v>
      </c>
      <c r="D1067" s="823" t="s">
        <v>2639</v>
      </c>
      <c r="E1067" s="824" t="s">
        <v>1542</v>
      </c>
      <c r="F1067" s="822" t="s">
        <v>1516</v>
      </c>
      <c r="G1067" s="822" t="s">
        <v>1746</v>
      </c>
      <c r="H1067" s="822" t="s">
        <v>625</v>
      </c>
      <c r="I1067" s="822" t="s">
        <v>1387</v>
      </c>
      <c r="J1067" s="822" t="s">
        <v>1388</v>
      </c>
      <c r="K1067" s="822" t="s">
        <v>1389</v>
      </c>
      <c r="L1067" s="825">
        <v>339.47</v>
      </c>
      <c r="M1067" s="825">
        <v>1697.3500000000001</v>
      </c>
      <c r="N1067" s="822">
        <v>5</v>
      </c>
      <c r="O1067" s="826">
        <v>3</v>
      </c>
      <c r="P1067" s="825">
        <v>1018.4100000000001</v>
      </c>
      <c r="Q1067" s="827">
        <v>0.6</v>
      </c>
      <c r="R1067" s="822">
        <v>3</v>
      </c>
      <c r="S1067" s="827">
        <v>0.6</v>
      </c>
      <c r="T1067" s="826">
        <v>1</v>
      </c>
      <c r="U1067" s="828">
        <v>0.33333333333333331</v>
      </c>
    </row>
    <row r="1068" spans="1:21" ht="14.45" customHeight="1" x14ac:dyDescent="0.2">
      <c r="A1068" s="821">
        <v>18</v>
      </c>
      <c r="B1068" s="822" t="s">
        <v>1515</v>
      </c>
      <c r="C1068" s="822" t="s">
        <v>1522</v>
      </c>
      <c r="D1068" s="823" t="s">
        <v>2639</v>
      </c>
      <c r="E1068" s="824" t="s">
        <v>1542</v>
      </c>
      <c r="F1068" s="822" t="s">
        <v>1516</v>
      </c>
      <c r="G1068" s="822" t="s">
        <v>669</v>
      </c>
      <c r="H1068" s="822" t="s">
        <v>329</v>
      </c>
      <c r="I1068" s="822" t="s">
        <v>1747</v>
      </c>
      <c r="J1068" s="822" t="s">
        <v>1748</v>
      </c>
      <c r="K1068" s="822" t="s">
        <v>1749</v>
      </c>
      <c r="L1068" s="825">
        <v>51.51</v>
      </c>
      <c r="M1068" s="825">
        <v>721.14</v>
      </c>
      <c r="N1068" s="822">
        <v>14</v>
      </c>
      <c r="O1068" s="826">
        <v>4</v>
      </c>
      <c r="P1068" s="825">
        <v>309.06</v>
      </c>
      <c r="Q1068" s="827">
        <v>0.4285714285714286</v>
      </c>
      <c r="R1068" s="822">
        <v>6</v>
      </c>
      <c r="S1068" s="827">
        <v>0.42857142857142855</v>
      </c>
      <c r="T1068" s="826">
        <v>1.5</v>
      </c>
      <c r="U1068" s="828">
        <v>0.375</v>
      </c>
    </row>
    <row r="1069" spans="1:21" ht="14.45" customHeight="1" x14ac:dyDescent="0.2">
      <c r="A1069" s="821">
        <v>18</v>
      </c>
      <c r="B1069" s="822" t="s">
        <v>1515</v>
      </c>
      <c r="C1069" s="822" t="s">
        <v>1522</v>
      </c>
      <c r="D1069" s="823" t="s">
        <v>2639</v>
      </c>
      <c r="E1069" s="824" t="s">
        <v>1542</v>
      </c>
      <c r="F1069" s="822" t="s">
        <v>1516</v>
      </c>
      <c r="G1069" s="822" t="s">
        <v>1750</v>
      </c>
      <c r="H1069" s="822" t="s">
        <v>329</v>
      </c>
      <c r="I1069" s="822" t="s">
        <v>1751</v>
      </c>
      <c r="J1069" s="822" t="s">
        <v>870</v>
      </c>
      <c r="K1069" s="822" t="s">
        <v>1752</v>
      </c>
      <c r="L1069" s="825">
        <v>0</v>
      </c>
      <c r="M1069" s="825">
        <v>0</v>
      </c>
      <c r="N1069" s="822">
        <v>48</v>
      </c>
      <c r="O1069" s="826">
        <v>13</v>
      </c>
      <c r="P1069" s="825">
        <v>0</v>
      </c>
      <c r="Q1069" s="827"/>
      <c r="R1069" s="822">
        <v>31</v>
      </c>
      <c r="S1069" s="827">
        <v>0.64583333333333337</v>
      </c>
      <c r="T1069" s="826">
        <v>5</v>
      </c>
      <c r="U1069" s="828">
        <v>0.38461538461538464</v>
      </c>
    </row>
    <row r="1070" spans="1:21" ht="14.45" customHeight="1" x14ac:dyDescent="0.2">
      <c r="A1070" s="821">
        <v>18</v>
      </c>
      <c r="B1070" s="822" t="s">
        <v>1515</v>
      </c>
      <c r="C1070" s="822" t="s">
        <v>1522</v>
      </c>
      <c r="D1070" s="823" t="s">
        <v>2639</v>
      </c>
      <c r="E1070" s="824" t="s">
        <v>1542</v>
      </c>
      <c r="F1070" s="822" t="s">
        <v>1516</v>
      </c>
      <c r="G1070" s="822" t="s">
        <v>1753</v>
      </c>
      <c r="H1070" s="822" t="s">
        <v>329</v>
      </c>
      <c r="I1070" s="822" t="s">
        <v>1754</v>
      </c>
      <c r="J1070" s="822" t="s">
        <v>1755</v>
      </c>
      <c r="K1070" s="822" t="s">
        <v>1744</v>
      </c>
      <c r="L1070" s="825">
        <v>31.44</v>
      </c>
      <c r="M1070" s="825">
        <v>377.28000000000003</v>
      </c>
      <c r="N1070" s="822">
        <v>12</v>
      </c>
      <c r="O1070" s="826">
        <v>3.5</v>
      </c>
      <c r="P1070" s="825">
        <v>94.320000000000007</v>
      </c>
      <c r="Q1070" s="827">
        <v>0.25</v>
      </c>
      <c r="R1070" s="822">
        <v>3</v>
      </c>
      <c r="S1070" s="827">
        <v>0.25</v>
      </c>
      <c r="T1070" s="826">
        <v>1.5</v>
      </c>
      <c r="U1070" s="828">
        <v>0.42857142857142855</v>
      </c>
    </row>
    <row r="1071" spans="1:21" ht="14.45" customHeight="1" x14ac:dyDescent="0.2">
      <c r="A1071" s="821">
        <v>18</v>
      </c>
      <c r="B1071" s="822" t="s">
        <v>1515</v>
      </c>
      <c r="C1071" s="822" t="s">
        <v>1522</v>
      </c>
      <c r="D1071" s="823" t="s">
        <v>2639</v>
      </c>
      <c r="E1071" s="824" t="s">
        <v>1542</v>
      </c>
      <c r="F1071" s="822" t="s">
        <v>1516</v>
      </c>
      <c r="G1071" s="822" t="s">
        <v>1753</v>
      </c>
      <c r="H1071" s="822" t="s">
        <v>329</v>
      </c>
      <c r="I1071" s="822" t="s">
        <v>1756</v>
      </c>
      <c r="J1071" s="822" t="s">
        <v>1755</v>
      </c>
      <c r="K1071" s="822" t="s">
        <v>743</v>
      </c>
      <c r="L1071" s="825">
        <v>13.77</v>
      </c>
      <c r="M1071" s="825">
        <v>385.55999999999995</v>
      </c>
      <c r="N1071" s="822">
        <v>28</v>
      </c>
      <c r="O1071" s="826">
        <v>6</v>
      </c>
      <c r="P1071" s="825">
        <v>110.16</v>
      </c>
      <c r="Q1071" s="827">
        <v>0.28571428571428575</v>
      </c>
      <c r="R1071" s="822">
        <v>8</v>
      </c>
      <c r="S1071" s="827">
        <v>0.2857142857142857</v>
      </c>
      <c r="T1071" s="826">
        <v>2.5</v>
      </c>
      <c r="U1071" s="828">
        <v>0.41666666666666669</v>
      </c>
    </row>
    <row r="1072" spans="1:21" ht="14.45" customHeight="1" x14ac:dyDescent="0.2">
      <c r="A1072" s="821">
        <v>18</v>
      </c>
      <c r="B1072" s="822" t="s">
        <v>1515</v>
      </c>
      <c r="C1072" s="822" t="s">
        <v>1522</v>
      </c>
      <c r="D1072" s="823" t="s">
        <v>2639</v>
      </c>
      <c r="E1072" s="824" t="s">
        <v>1542</v>
      </c>
      <c r="F1072" s="822" t="s">
        <v>1516</v>
      </c>
      <c r="G1072" s="822" t="s">
        <v>2328</v>
      </c>
      <c r="H1072" s="822" t="s">
        <v>329</v>
      </c>
      <c r="I1072" s="822" t="s">
        <v>2519</v>
      </c>
      <c r="J1072" s="822" t="s">
        <v>2330</v>
      </c>
      <c r="K1072" s="822" t="s">
        <v>2520</v>
      </c>
      <c r="L1072" s="825">
        <v>49.04</v>
      </c>
      <c r="M1072" s="825">
        <v>147.12</v>
      </c>
      <c r="N1072" s="822">
        <v>3</v>
      </c>
      <c r="O1072" s="826">
        <v>0.5</v>
      </c>
      <c r="P1072" s="825">
        <v>147.12</v>
      </c>
      <c r="Q1072" s="827">
        <v>1</v>
      </c>
      <c r="R1072" s="822">
        <v>3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18</v>
      </c>
      <c r="B1073" s="822" t="s">
        <v>1515</v>
      </c>
      <c r="C1073" s="822" t="s">
        <v>1522</v>
      </c>
      <c r="D1073" s="823" t="s">
        <v>2639</v>
      </c>
      <c r="E1073" s="824" t="s">
        <v>1542</v>
      </c>
      <c r="F1073" s="822" t="s">
        <v>1516</v>
      </c>
      <c r="G1073" s="822" t="s">
        <v>2521</v>
      </c>
      <c r="H1073" s="822" t="s">
        <v>329</v>
      </c>
      <c r="I1073" s="822" t="s">
        <v>2522</v>
      </c>
      <c r="J1073" s="822" t="s">
        <v>2523</v>
      </c>
      <c r="K1073" s="822" t="s">
        <v>1451</v>
      </c>
      <c r="L1073" s="825">
        <v>35.11</v>
      </c>
      <c r="M1073" s="825">
        <v>210.66</v>
      </c>
      <c r="N1073" s="822">
        <v>6</v>
      </c>
      <c r="O1073" s="826">
        <v>0.5</v>
      </c>
      <c r="P1073" s="825">
        <v>210.66</v>
      </c>
      <c r="Q1073" s="827">
        <v>1</v>
      </c>
      <c r="R1073" s="822">
        <v>6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18</v>
      </c>
      <c r="B1074" s="822" t="s">
        <v>1515</v>
      </c>
      <c r="C1074" s="822" t="s">
        <v>1522</v>
      </c>
      <c r="D1074" s="823" t="s">
        <v>2639</v>
      </c>
      <c r="E1074" s="824" t="s">
        <v>1542</v>
      </c>
      <c r="F1074" s="822" t="s">
        <v>1516</v>
      </c>
      <c r="G1074" s="822" t="s">
        <v>1767</v>
      </c>
      <c r="H1074" s="822" t="s">
        <v>329</v>
      </c>
      <c r="I1074" s="822" t="s">
        <v>1768</v>
      </c>
      <c r="J1074" s="822" t="s">
        <v>1769</v>
      </c>
      <c r="K1074" s="822" t="s">
        <v>1770</v>
      </c>
      <c r="L1074" s="825">
        <v>53.54</v>
      </c>
      <c r="M1074" s="825">
        <v>1124.3399999999999</v>
      </c>
      <c r="N1074" s="822">
        <v>21</v>
      </c>
      <c r="O1074" s="826">
        <v>1.5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18</v>
      </c>
      <c r="B1075" s="822" t="s">
        <v>1515</v>
      </c>
      <c r="C1075" s="822" t="s">
        <v>1522</v>
      </c>
      <c r="D1075" s="823" t="s">
        <v>2639</v>
      </c>
      <c r="E1075" s="824" t="s">
        <v>1542</v>
      </c>
      <c r="F1075" s="822" t="s">
        <v>1516</v>
      </c>
      <c r="G1075" s="822" t="s">
        <v>1771</v>
      </c>
      <c r="H1075" s="822" t="s">
        <v>329</v>
      </c>
      <c r="I1075" s="822" t="s">
        <v>1772</v>
      </c>
      <c r="J1075" s="822" t="s">
        <v>1773</v>
      </c>
      <c r="K1075" s="822" t="s">
        <v>1774</v>
      </c>
      <c r="L1075" s="825">
        <v>24.37</v>
      </c>
      <c r="M1075" s="825">
        <v>1437.8300000000002</v>
      </c>
      <c r="N1075" s="822">
        <v>59</v>
      </c>
      <c r="O1075" s="826">
        <v>21.5</v>
      </c>
      <c r="P1075" s="825">
        <v>1047.9100000000001</v>
      </c>
      <c r="Q1075" s="827">
        <v>0.72881355932203384</v>
      </c>
      <c r="R1075" s="822">
        <v>43</v>
      </c>
      <c r="S1075" s="827">
        <v>0.72881355932203384</v>
      </c>
      <c r="T1075" s="826">
        <v>15</v>
      </c>
      <c r="U1075" s="828">
        <v>0.69767441860465118</v>
      </c>
    </row>
    <row r="1076" spans="1:21" ht="14.45" customHeight="1" x14ac:dyDescent="0.2">
      <c r="A1076" s="821">
        <v>18</v>
      </c>
      <c r="B1076" s="822" t="s">
        <v>1515</v>
      </c>
      <c r="C1076" s="822" t="s">
        <v>1522</v>
      </c>
      <c r="D1076" s="823" t="s">
        <v>2639</v>
      </c>
      <c r="E1076" s="824" t="s">
        <v>1542</v>
      </c>
      <c r="F1076" s="822" t="s">
        <v>1516</v>
      </c>
      <c r="G1076" s="822" t="s">
        <v>1771</v>
      </c>
      <c r="H1076" s="822" t="s">
        <v>329</v>
      </c>
      <c r="I1076" s="822" t="s">
        <v>1775</v>
      </c>
      <c r="J1076" s="822" t="s">
        <v>1773</v>
      </c>
      <c r="K1076" s="822" t="s">
        <v>1776</v>
      </c>
      <c r="L1076" s="825">
        <v>38.590000000000003</v>
      </c>
      <c r="M1076" s="825">
        <v>1389.2400000000002</v>
      </c>
      <c r="N1076" s="822">
        <v>36</v>
      </c>
      <c r="O1076" s="826">
        <v>19</v>
      </c>
      <c r="P1076" s="825">
        <v>540.26000000000022</v>
      </c>
      <c r="Q1076" s="827">
        <v>0.38888888888888901</v>
      </c>
      <c r="R1076" s="822">
        <v>14</v>
      </c>
      <c r="S1076" s="827">
        <v>0.3888888888888889</v>
      </c>
      <c r="T1076" s="826">
        <v>12.5</v>
      </c>
      <c r="U1076" s="828">
        <v>0.65789473684210531</v>
      </c>
    </row>
    <row r="1077" spans="1:21" ht="14.45" customHeight="1" x14ac:dyDescent="0.2">
      <c r="A1077" s="821">
        <v>18</v>
      </c>
      <c r="B1077" s="822" t="s">
        <v>1515</v>
      </c>
      <c r="C1077" s="822" t="s">
        <v>1522</v>
      </c>
      <c r="D1077" s="823" t="s">
        <v>2639</v>
      </c>
      <c r="E1077" s="824" t="s">
        <v>1542</v>
      </c>
      <c r="F1077" s="822" t="s">
        <v>1516</v>
      </c>
      <c r="G1077" s="822" t="s">
        <v>1777</v>
      </c>
      <c r="H1077" s="822" t="s">
        <v>329</v>
      </c>
      <c r="I1077" s="822" t="s">
        <v>1783</v>
      </c>
      <c r="J1077" s="822" t="s">
        <v>711</v>
      </c>
      <c r="K1077" s="822" t="s">
        <v>714</v>
      </c>
      <c r="L1077" s="825">
        <v>85.83</v>
      </c>
      <c r="M1077" s="825">
        <v>514.98</v>
      </c>
      <c r="N1077" s="822">
        <v>6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18</v>
      </c>
      <c r="B1078" s="822" t="s">
        <v>1515</v>
      </c>
      <c r="C1078" s="822" t="s">
        <v>1522</v>
      </c>
      <c r="D1078" s="823" t="s">
        <v>2639</v>
      </c>
      <c r="E1078" s="824" t="s">
        <v>1542</v>
      </c>
      <c r="F1078" s="822" t="s">
        <v>1516</v>
      </c>
      <c r="G1078" s="822" t="s">
        <v>1785</v>
      </c>
      <c r="H1078" s="822" t="s">
        <v>329</v>
      </c>
      <c r="I1078" s="822" t="s">
        <v>2524</v>
      </c>
      <c r="J1078" s="822" t="s">
        <v>2525</v>
      </c>
      <c r="K1078" s="822" t="s">
        <v>1393</v>
      </c>
      <c r="L1078" s="825">
        <v>22.5</v>
      </c>
      <c r="M1078" s="825">
        <v>315</v>
      </c>
      <c r="N1078" s="822">
        <v>14</v>
      </c>
      <c r="O1078" s="826">
        <v>3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18</v>
      </c>
      <c r="B1079" s="822" t="s">
        <v>1515</v>
      </c>
      <c r="C1079" s="822" t="s">
        <v>1522</v>
      </c>
      <c r="D1079" s="823" t="s">
        <v>2639</v>
      </c>
      <c r="E1079" s="824" t="s">
        <v>1542</v>
      </c>
      <c r="F1079" s="822" t="s">
        <v>1516</v>
      </c>
      <c r="G1079" s="822" t="s">
        <v>1785</v>
      </c>
      <c r="H1079" s="822" t="s">
        <v>329</v>
      </c>
      <c r="I1079" s="822" t="s">
        <v>1789</v>
      </c>
      <c r="J1079" s="822" t="s">
        <v>774</v>
      </c>
      <c r="K1079" s="822" t="s">
        <v>1393</v>
      </c>
      <c r="L1079" s="825">
        <v>22.5</v>
      </c>
      <c r="M1079" s="825">
        <v>45</v>
      </c>
      <c r="N1079" s="822">
        <v>2</v>
      </c>
      <c r="O1079" s="826">
        <v>0.5</v>
      </c>
      <c r="P1079" s="825">
        <v>45</v>
      </c>
      <c r="Q1079" s="827">
        <v>1</v>
      </c>
      <c r="R1079" s="822">
        <v>2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18</v>
      </c>
      <c r="B1080" s="822" t="s">
        <v>1515</v>
      </c>
      <c r="C1080" s="822" t="s">
        <v>1522</v>
      </c>
      <c r="D1080" s="823" t="s">
        <v>2639</v>
      </c>
      <c r="E1080" s="824" t="s">
        <v>1542</v>
      </c>
      <c r="F1080" s="822" t="s">
        <v>1516</v>
      </c>
      <c r="G1080" s="822" t="s">
        <v>1785</v>
      </c>
      <c r="H1080" s="822" t="s">
        <v>329</v>
      </c>
      <c r="I1080" s="822" t="s">
        <v>1790</v>
      </c>
      <c r="J1080" s="822" t="s">
        <v>774</v>
      </c>
      <c r="K1080" s="822" t="s">
        <v>927</v>
      </c>
      <c r="L1080" s="825">
        <v>106.54</v>
      </c>
      <c r="M1080" s="825">
        <v>106.54</v>
      </c>
      <c r="N1080" s="822">
        <v>1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18</v>
      </c>
      <c r="B1081" s="822" t="s">
        <v>1515</v>
      </c>
      <c r="C1081" s="822" t="s">
        <v>1522</v>
      </c>
      <c r="D1081" s="823" t="s">
        <v>2639</v>
      </c>
      <c r="E1081" s="824" t="s">
        <v>1542</v>
      </c>
      <c r="F1081" s="822" t="s">
        <v>1516</v>
      </c>
      <c r="G1081" s="822" t="s">
        <v>1785</v>
      </c>
      <c r="H1081" s="822" t="s">
        <v>329</v>
      </c>
      <c r="I1081" s="822" t="s">
        <v>2526</v>
      </c>
      <c r="J1081" s="822" t="s">
        <v>2525</v>
      </c>
      <c r="K1081" s="822" t="s">
        <v>2527</v>
      </c>
      <c r="L1081" s="825">
        <v>213.07</v>
      </c>
      <c r="M1081" s="825">
        <v>1491.4899999999998</v>
      </c>
      <c r="N1081" s="822">
        <v>7</v>
      </c>
      <c r="O1081" s="826">
        <v>1.5</v>
      </c>
      <c r="P1081" s="825">
        <v>1491.4899999999998</v>
      </c>
      <c r="Q1081" s="827">
        <v>1</v>
      </c>
      <c r="R1081" s="822">
        <v>7</v>
      </c>
      <c r="S1081" s="827">
        <v>1</v>
      </c>
      <c r="T1081" s="826">
        <v>1.5</v>
      </c>
      <c r="U1081" s="828">
        <v>1</v>
      </c>
    </row>
    <row r="1082" spans="1:21" ht="14.45" customHeight="1" x14ac:dyDescent="0.2">
      <c r="A1082" s="821">
        <v>18</v>
      </c>
      <c r="B1082" s="822" t="s">
        <v>1515</v>
      </c>
      <c r="C1082" s="822" t="s">
        <v>1522</v>
      </c>
      <c r="D1082" s="823" t="s">
        <v>2639</v>
      </c>
      <c r="E1082" s="824" t="s">
        <v>1542</v>
      </c>
      <c r="F1082" s="822" t="s">
        <v>1516</v>
      </c>
      <c r="G1082" s="822" t="s">
        <v>1785</v>
      </c>
      <c r="H1082" s="822" t="s">
        <v>329</v>
      </c>
      <c r="I1082" s="822" t="s">
        <v>1793</v>
      </c>
      <c r="J1082" s="822" t="s">
        <v>774</v>
      </c>
      <c r="K1082" s="822" t="s">
        <v>1794</v>
      </c>
      <c r="L1082" s="825">
        <v>213.07</v>
      </c>
      <c r="M1082" s="825">
        <v>852.28</v>
      </c>
      <c r="N1082" s="822">
        <v>4</v>
      </c>
      <c r="O1082" s="826">
        <v>1.5</v>
      </c>
      <c r="P1082" s="825">
        <v>852.28</v>
      </c>
      <c r="Q1082" s="827">
        <v>1</v>
      </c>
      <c r="R1082" s="822">
        <v>4</v>
      </c>
      <c r="S1082" s="827">
        <v>1</v>
      </c>
      <c r="T1082" s="826">
        <v>1.5</v>
      </c>
      <c r="U1082" s="828">
        <v>1</v>
      </c>
    </row>
    <row r="1083" spans="1:21" ht="14.45" customHeight="1" x14ac:dyDescent="0.2">
      <c r="A1083" s="821">
        <v>18</v>
      </c>
      <c r="B1083" s="822" t="s">
        <v>1515</v>
      </c>
      <c r="C1083" s="822" t="s">
        <v>1522</v>
      </c>
      <c r="D1083" s="823" t="s">
        <v>2639</v>
      </c>
      <c r="E1083" s="824" t="s">
        <v>1542</v>
      </c>
      <c r="F1083" s="822" t="s">
        <v>1516</v>
      </c>
      <c r="G1083" s="822" t="s">
        <v>1785</v>
      </c>
      <c r="H1083" s="822" t="s">
        <v>329</v>
      </c>
      <c r="I1083" s="822" t="s">
        <v>1797</v>
      </c>
      <c r="J1083" s="822" t="s">
        <v>774</v>
      </c>
      <c r="K1083" s="822" t="s">
        <v>1393</v>
      </c>
      <c r="L1083" s="825">
        <v>22.5</v>
      </c>
      <c r="M1083" s="825">
        <v>135</v>
      </c>
      <c r="N1083" s="822">
        <v>6</v>
      </c>
      <c r="O1083" s="826">
        <v>2</v>
      </c>
      <c r="P1083" s="825">
        <v>90</v>
      </c>
      <c r="Q1083" s="827">
        <v>0.66666666666666663</v>
      </c>
      <c r="R1083" s="822">
        <v>4</v>
      </c>
      <c r="S1083" s="827">
        <v>0.66666666666666663</v>
      </c>
      <c r="T1083" s="826">
        <v>1</v>
      </c>
      <c r="U1083" s="828">
        <v>0.5</v>
      </c>
    </row>
    <row r="1084" spans="1:21" ht="14.45" customHeight="1" x14ac:dyDescent="0.2">
      <c r="A1084" s="821">
        <v>18</v>
      </c>
      <c r="B1084" s="822" t="s">
        <v>1515</v>
      </c>
      <c r="C1084" s="822" t="s">
        <v>1522</v>
      </c>
      <c r="D1084" s="823" t="s">
        <v>2639</v>
      </c>
      <c r="E1084" s="824" t="s">
        <v>1542</v>
      </c>
      <c r="F1084" s="822" t="s">
        <v>1516</v>
      </c>
      <c r="G1084" s="822" t="s">
        <v>1785</v>
      </c>
      <c r="H1084" s="822" t="s">
        <v>329</v>
      </c>
      <c r="I1084" s="822" t="s">
        <v>2528</v>
      </c>
      <c r="J1084" s="822" t="s">
        <v>2529</v>
      </c>
      <c r="K1084" s="822" t="s">
        <v>2530</v>
      </c>
      <c r="L1084" s="825">
        <v>1866.11</v>
      </c>
      <c r="M1084" s="825">
        <v>3732.22</v>
      </c>
      <c r="N1084" s="822">
        <v>2</v>
      </c>
      <c r="O1084" s="826">
        <v>0.5</v>
      </c>
      <c r="P1084" s="825">
        <v>3732.22</v>
      </c>
      <c r="Q1084" s="827">
        <v>1</v>
      </c>
      <c r="R1084" s="822">
        <v>2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18</v>
      </c>
      <c r="B1085" s="822" t="s">
        <v>1515</v>
      </c>
      <c r="C1085" s="822" t="s">
        <v>1522</v>
      </c>
      <c r="D1085" s="823" t="s">
        <v>2639</v>
      </c>
      <c r="E1085" s="824" t="s">
        <v>1542</v>
      </c>
      <c r="F1085" s="822" t="s">
        <v>1516</v>
      </c>
      <c r="G1085" s="822" t="s">
        <v>1785</v>
      </c>
      <c r="H1085" s="822" t="s">
        <v>329</v>
      </c>
      <c r="I1085" s="822" t="s">
        <v>2531</v>
      </c>
      <c r="J1085" s="822" t="s">
        <v>2525</v>
      </c>
      <c r="K1085" s="822" t="s">
        <v>1807</v>
      </c>
      <c r="L1085" s="825">
        <v>366.71</v>
      </c>
      <c r="M1085" s="825">
        <v>1466.84</v>
      </c>
      <c r="N1085" s="822">
        <v>4</v>
      </c>
      <c r="O1085" s="826">
        <v>2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18</v>
      </c>
      <c r="B1086" s="822" t="s">
        <v>1515</v>
      </c>
      <c r="C1086" s="822" t="s">
        <v>1522</v>
      </c>
      <c r="D1086" s="823" t="s">
        <v>2639</v>
      </c>
      <c r="E1086" s="824" t="s">
        <v>1542</v>
      </c>
      <c r="F1086" s="822" t="s">
        <v>1516</v>
      </c>
      <c r="G1086" s="822" t="s">
        <v>1785</v>
      </c>
      <c r="H1086" s="822" t="s">
        <v>329</v>
      </c>
      <c r="I1086" s="822" t="s">
        <v>2532</v>
      </c>
      <c r="J1086" s="822" t="s">
        <v>2529</v>
      </c>
      <c r="K1086" s="822" t="s">
        <v>1393</v>
      </c>
      <c r="L1086" s="825">
        <v>22.5</v>
      </c>
      <c r="M1086" s="825">
        <v>45</v>
      </c>
      <c r="N1086" s="822">
        <v>2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18</v>
      </c>
      <c r="B1087" s="822" t="s">
        <v>1515</v>
      </c>
      <c r="C1087" s="822" t="s">
        <v>1522</v>
      </c>
      <c r="D1087" s="823" t="s">
        <v>2639</v>
      </c>
      <c r="E1087" s="824" t="s">
        <v>1542</v>
      </c>
      <c r="F1087" s="822" t="s">
        <v>1516</v>
      </c>
      <c r="G1087" s="822" t="s">
        <v>1785</v>
      </c>
      <c r="H1087" s="822" t="s">
        <v>329</v>
      </c>
      <c r="I1087" s="822" t="s">
        <v>2533</v>
      </c>
      <c r="J1087" s="822" t="s">
        <v>1806</v>
      </c>
      <c r="K1087" s="822" t="s">
        <v>2530</v>
      </c>
      <c r="L1087" s="825">
        <v>1866.11</v>
      </c>
      <c r="M1087" s="825">
        <v>1866.11</v>
      </c>
      <c r="N1087" s="822">
        <v>1</v>
      </c>
      <c r="O1087" s="826">
        <v>0.5</v>
      </c>
      <c r="P1087" s="825">
        <v>1866.11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18</v>
      </c>
      <c r="B1088" s="822" t="s">
        <v>1515</v>
      </c>
      <c r="C1088" s="822" t="s">
        <v>1522</v>
      </c>
      <c r="D1088" s="823" t="s">
        <v>2639</v>
      </c>
      <c r="E1088" s="824" t="s">
        <v>1542</v>
      </c>
      <c r="F1088" s="822" t="s">
        <v>1516</v>
      </c>
      <c r="G1088" s="822" t="s">
        <v>1785</v>
      </c>
      <c r="H1088" s="822" t="s">
        <v>329</v>
      </c>
      <c r="I1088" s="822" t="s">
        <v>1805</v>
      </c>
      <c r="J1088" s="822" t="s">
        <v>1806</v>
      </c>
      <c r="K1088" s="822" t="s">
        <v>1807</v>
      </c>
      <c r="L1088" s="825">
        <v>366.71</v>
      </c>
      <c r="M1088" s="825">
        <v>733.42</v>
      </c>
      <c r="N1088" s="822">
        <v>2</v>
      </c>
      <c r="O1088" s="826">
        <v>1</v>
      </c>
      <c r="P1088" s="825">
        <v>733.42</v>
      </c>
      <c r="Q1088" s="827">
        <v>1</v>
      </c>
      <c r="R1088" s="822">
        <v>2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18</v>
      </c>
      <c r="B1089" s="822" t="s">
        <v>1515</v>
      </c>
      <c r="C1089" s="822" t="s">
        <v>1522</v>
      </c>
      <c r="D1089" s="823" t="s">
        <v>2639</v>
      </c>
      <c r="E1089" s="824" t="s">
        <v>1542</v>
      </c>
      <c r="F1089" s="822" t="s">
        <v>1516</v>
      </c>
      <c r="G1089" s="822" t="s">
        <v>1785</v>
      </c>
      <c r="H1089" s="822" t="s">
        <v>329</v>
      </c>
      <c r="I1089" s="822" t="s">
        <v>1809</v>
      </c>
      <c r="J1089" s="822" t="s">
        <v>774</v>
      </c>
      <c r="K1089" s="822" t="s">
        <v>1794</v>
      </c>
      <c r="L1089" s="825">
        <v>213.07</v>
      </c>
      <c r="M1089" s="825">
        <v>426.14</v>
      </c>
      <c r="N1089" s="822">
        <v>2</v>
      </c>
      <c r="O1089" s="826">
        <v>1</v>
      </c>
      <c r="P1089" s="825">
        <v>426.14</v>
      </c>
      <c r="Q1089" s="827">
        <v>1</v>
      </c>
      <c r="R1089" s="822">
        <v>2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18</v>
      </c>
      <c r="B1090" s="822" t="s">
        <v>1515</v>
      </c>
      <c r="C1090" s="822" t="s">
        <v>1522</v>
      </c>
      <c r="D1090" s="823" t="s">
        <v>2639</v>
      </c>
      <c r="E1090" s="824" t="s">
        <v>1542</v>
      </c>
      <c r="F1090" s="822" t="s">
        <v>1516</v>
      </c>
      <c r="G1090" s="822" t="s">
        <v>1785</v>
      </c>
      <c r="H1090" s="822" t="s">
        <v>329</v>
      </c>
      <c r="I1090" s="822" t="s">
        <v>1810</v>
      </c>
      <c r="J1090" s="822" t="s">
        <v>1811</v>
      </c>
      <c r="K1090" s="822" t="s">
        <v>1812</v>
      </c>
      <c r="L1090" s="825">
        <v>244.5</v>
      </c>
      <c r="M1090" s="825">
        <v>978</v>
      </c>
      <c r="N1090" s="822">
        <v>4</v>
      </c>
      <c r="O1090" s="826">
        <v>1.5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18</v>
      </c>
      <c r="B1091" s="822" t="s">
        <v>1515</v>
      </c>
      <c r="C1091" s="822" t="s">
        <v>1522</v>
      </c>
      <c r="D1091" s="823" t="s">
        <v>2639</v>
      </c>
      <c r="E1091" s="824" t="s">
        <v>1542</v>
      </c>
      <c r="F1091" s="822" t="s">
        <v>1516</v>
      </c>
      <c r="G1091" s="822" t="s">
        <v>1785</v>
      </c>
      <c r="H1091" s="822" t="s">
        <v>329</v>
      </c>
      <c r="I1091" s="822" t="s">
        <v>2534</v>
      </c>
      <c r="J1091" s="822" t="s">
        <v>1806</v>
      </c>
      <c r="K1091" s="822" t="s">
        <v>1812</v>
      </c>
      <c r="L1091" s="825">
        <v>45.01</v>
      </c>
      <c r="M1091" s="825">
        <v>90.02</v>
      </c>
      <c r="N1091" s="822">
        <v>2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18</v>
      </c>
      <c r="B1092" s="822" t="s">
        <v>1515</v>
      </c>
      <c r="C1092" s="822" t="s">
        <v>1522</v>
      </c>
      <c r="D1092" s="823" t="s">
        <v>2639</v>
      </c>
      <c r="E1092" s="824" t="s">
        <v>1542</v>
      </c>
      <c r="F1092" s="822" t="s">
        <v>1516</v>
      </c>
      <c r="G1092" s="822" t="s">
        <v>1785</v>
      </c>
      <c r="H1092" s="822" t="s">
        <v>329</v>
      </c>
      <c r="I1092" s="822" t="s">
        <v>2474</v>
      </c>
      <c r="J1092" s="822" t="s">
        <v>774</v>
      </c>
      <c r="K1092" s="822" t="s">
        <v>1804</v>
      </c>
      <c r="L1092" s="825">
        <v>851.48</v>
      </c>
      <c r="M1092" s="825">
        <v>5108.88</v>
      </c>
      <c r="N1092" s="822">
        <v>6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18</v>
      </c>
      <c r="B1093" s="822" t="s">
        <v>1515</v>
      </c>
      <c r="C1093" s="822" t="s">
        <v>1522</v>
      </c>
      <c r="D1093" s="823" t="s">
        <v>2639</v>
      </c>
      <c r="E1093" s="824" t="s">
        <v>1542</v>
      </c>
      <c r="F1093" s="822" t="s">
        <v>1516</v>
      </c>
      <c r="G1093" s="822" t="s">
        <v>2535</v>
      </c>
      <c r="H1093" s="822" t="s">
        <v>329</v>
      </c>
      <c r="I1093" s="822" t="s">
        <v>2536</v>
      </c>
      <c r="J1093" s="822" t="s">
        <v>2537</v>
      </c>
      <c r="K1093" s="822" t="s">
        <v>2538</v>
      </c>
      <c r="L1093" s="825">
        <v>57.48</v>
      </c>
      <c r="M1093" s="825">
        <v>57.48</v>
      </c>
      <c r="N1093" s="822">
        <v>1</v>
      </c>
      <c r="O1093" s="826">
        <v>1</v>
      </c>
      <c r="P1093" s="825">
        <v>57.48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18</v>
      </c>
      <c r="B1094" s="822" t="s">
        <v>1515</v>
      </c>
      <c r="C1094" s="822" t="s">
        <v>1522</v>
      </c>
      <c r="D1094" s="823" t="s">
        <v>2639</v>
      </c>
      <c r="E1094" s="824" t="s">
        <v>1542</v>
      </c>
      <c r="F1094" s="822" t="s">
        <v>1516</v>
      </c>
      <c r="G1094" s="822" t="s">
        <v>2535</v>
      </c>
      <c r="H1094" s="822" t="s">
        <v>329</v>
      </c>
      <c r="I1094" s="822" t="s">
        <v>2539</v>
      </c>
      <c r="J1094" s="822" t="s">
        <v>2540</v>
      </c>
      <c r="K1094" s="822" t="s">
        <v>2541</v>
      </c>
      <c r="L1094" s="825">
        <v>0</v>
      </c>
      <c r="M1094" s="825">
        <v>0</v>
      </c>
      <c r="N1094" s="822">
        <v>1</v>
      </c>
      <c r="O1094" s="826">
        <v>1</v>
      </c>
      <c r="P1094" s="825">
        <v>0</v>
      </c>
      <c r="Q1094" s="827"/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18</v>
      </c>
      <c r="B1095" s="822" t="s">
        <v>1515</v>
      </c>
      <c r="C1095" s="822" t="s">
        <v>1522</v>
      </c>
      <c r="D1095" s="823" t="s">
        <v>2639</v>
      </c>
      <c r="E1095" s="824" t="s">
        <v>1542</v>
      </c>
      <c r="F1095" s="822" t="s">
        <v>1516</v>
      </c>
      <c r="G1095" s="822" t="s">
        <v>2542</v>
      </c>
      <c r="H1095" s="822" t="s">
        <v>329</v>
      </c>
      <c r="I1095" s="822" t="s">
        <v>2543</v>
      </c>
      <c r="J1095" s="822" t="s">
        <v>987</v>
      </c>
      <c r="K1095" s="822" t="s">
        <v>988</v>
      </c>
      <c r="L1095" s="825">
        <v>31.65</v>
      </c>
      <c r="M1095" s="825">
        <v>31.65</v>
      </c>
      <c r="N1095" s="822">
        <v>1</v>
      </c>
      <c r="O1095" s="826">
        <v>0.5</v>
      </c>
      <c r="P1095" s="825">
        <v>31.65</v>
      </c>
      <c r="Q1095" s="827">
        <v>1</v>
      </c>
      <c r="R1095" s="822">
        <v>1</v>
      </c>
      <c r="S1095" s="827">
        <v>1</v>
      </c>
      <c r="T1095" s="826">
        <v>0.5</v>
      </c>
      <c r="U1095" s="828">
        <v>1</v>
      </c>
    </row>
    <row r="1096" spans="1:21" ht="14.45" customHeight="1" x14ac:dyDescent="0.2">
      <c r="A1096" s="821">
        <v>18</v>
      </c>
      <c r="B1096" s="822" t="s">
        <v>1515</v>
      </c>
      <c r="C1096" s="822" t="s">
        <v>1522</v>
      </c>
      <c r="D1096" s="823" t="s">
        <v>2639</v>
      </c>
      <c r="E1096" s="824" t="s">
        <v>1542</v>
      </c>
      <c r="F1096" s="822" t="s">
        <v>1516</v>
      </c>
      <c r="G1096" s="822" t="s">
        <v>1817</v>
      </c>
      <c r="H1096" s="822" t="s">
        <v>625</v>
      </c>
      <c r="I1096" s="822" t="s">
        <v>1305</v>
      </c>
      <c r="J1096" s="822" t="s">
        <v>1306</v>
      </c>
      <c r="K1096" s="822" t="s">
        <v>1307</v>
      </c>
      <c r="L1096" s="825">
        <v>366.31</v>
      </c>
      <c r="M1096" s="825">
        <v>1465.24</v>
      </c>
      <c r="N1096" s="822">
        <v>4</v>
      </c>
      <c r="O1096" s="826">
        <v>1</v>
      </c>
      <c r="P1096" s="825">
        <v>1465.24</v>
      </c>
      <c r="Q1096" s="827">
        <v>1</v>
      </c>
      <c r="R1096" s="822">
        <v>4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18</v>
      </c>
      <c r="B1097" s="822" t="s">
        <v>1515</v>
      </c>
      <c r="C1097" s="822" t="s">
        <v>1522</v>
      </c>
      <c r="D1097" s="823" t="s">
        <v>2639</v>
      </c>
      <c r="E1097" s="824" t="s">
        <v>1542</v>
      </c>
      <c r="F1097" s="822" t="s">
        <v>1516</v>
      </c>
      <c r="G1097" s="822" t="s">
        <v>1817</v>
      </c>
      <c r="H1097" s="822" t="s">
        <v>625</v>
      </c>
      <c r="I1097" s="822" t="s">
        <v>1818</v>
      </c>
      <c r="J1097" s="822" t="s">
        <v>1306</v>
      </c>
      <c r="K1097" s="822" t="s">
        <v>1819</v>
      </c>
      <c r="L1097" s="825">
        <v>219.78</v>
      </c>
      <c r="M1097" s="825">
        <v>439.56</v>
      </c>
      <c r="N1097" s="822">
        <v>2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18</v>
      </c>
      <c r="B1098" s="822" t="s">
        <v>1515</v>
      </c>
      <c r="C1098" s="822" t="s">
        <v>1522</v>
      </c>
      <c r="D1098" s="823" t="s">
        <v>2639</v>
      </c>
      <c r="E1098" s="824" t="s">
        <v>1542</v>
      </c>
      <c r="F1098" s="822" t="s">
        <v>1516</v>
      </c>
      <c r="G1098" s="822" t="s">
        <v>1817</v>
      </c>
      <c r="H1098" s="822" t="s">
        <v>625</v>
      </c>
      <c r="I1098" s="822" t="s">
        <v>2207</v>
      </c>
      <c r="J1098" s="822" t="s">
        <v>1306</v>
      </c>
      <c r="K1098" s="822" t="s">
        <v>2208</v>
      </c>
      <c r="L1098" s="825">
        <v>109.89</v>
      </c>
      <c r="M1098" s="825">
        <v>219.78</v>
      </c>
      <c r="N1098" s="822">
        <v>2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18</v>
      </c>
      <c r="B1099" s="822" t="s">
        <v>1515</v>
      </c>
      <c r="C1099" s="822" t="s">
        <v>1522</v>
      </c>
      <c r="D1099" s="823" t="s">
        <v>2639</v>
      </c>
      <c r="E1099" s="824" t="s">
        <v>1542</v>
      </c>
      <c r="F1099" s="822" t="s">
        <v>1516</v>
      </c>
      <c r="G1099" s="822" t="s">
        <v>1817</v>
      </c>
      <c r="H1099" s="822" t="s">
        <v>329</v>
      </c>
      <c r="I1099" s="822" t="s">
        <v>1820</v>
      </c>
      <c r="J1099" s="822" t="s">
        <v>1821</v>
      </c>
      <c r="K1099" s="822" t="s">
        <v>1822</v>
      </c>
      <c r="L1099" s="825">
        <v>329.67</v>
      </c>
      <c r="M1099" s="825">
        <v>1318.68</v>
      </c>
      <c r="N1099" s="822">
        <v>4</v>
      </c>
      <c r="O1099" s="826">
        <v>1</v>
      </c>
      <c r="P1099" s="825">
        <v>659.34</v>
      </c>
      <c r="Q1099" s="827">
        <v>0.5</v>
      </c>
      <c r="R1099" s="822">
        <v>2</v>
      </c>
      <c r="S1099" s="827">
        <v>0.5</v>
      </c>
      <c r="T1099" s="826">
        <v>0.5</v>
      </c>
      <c r="U1099" s="828">
        <v>0.5</v>
      </c>
    </row>
    <row r="1100" spans="1:21" ht="14.45" customHeight="1" x14ac:dyDescent="0.2">
      <c r="A1100" s="821">
        <v>18</v>
      </c>
      <c r="B1100" s="822" t="s">
        <v>1515</v>
      </c>
      <c r="C1100" s="822" t="s">
        <v>1522</v>
      </c>
      <c r="D1100" s="823" t="s">
        <v>2639</v>
      </c>
      <c r="E1100" s="824" t="s">
        <v>1542</v>
      </c>
      <c r="F1100" s="822" t="s">
        <v>1516</v>
      </c>
      <c r="G1100" s="822" t="s">
        <v>1823</v>
      </c>
      <c r="H1100" s="822" t="s">
        <v>329</v>
      </c>
      <c r="I1100" s="822" t="s">
        <v>2544</v>
      </c>
      <c r="J1100" s="822" t="s">
        <v>709</v>
      </c>
      <c r="K1100" s="822" t="s">
        <v>710</v>
      </c>
      <c r="L1100" s="825">
        <v>221.44</v>
      </c>
      <c r="M1100" s="825">
        <v>442.88</v>
      </c>
      <c r="N1100" s="822">
        <v>2</v>
      </c>
      <c r="O1100" s="826">
        <v>1</v>
      </c>
      <c r="P1100" s="825">
        <v>442.88</v>
      </c>
      <c r="Q1100" s="827">
        <v>1</v>
      </c>
      <c r="R1100" s="822">
        <v>2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18</v>
      </c>
      <c r="B1101" s="822" t="s">
        <v>1515</v>
      </c>
      <c r="C1101" s="822" t="s">
        <v>1522</v>
      </c>
      <c r="D1101" s="823" t="s">
        <v>2639</v>
      </c>
      <c r="E1101" s="824" t="s">
        <v>1542</v>
      </c>
      <c r="F1101" s="822" t="s">
        <v>1516</v>
      </c>
      <c r="G1101" s="822" t="s">
        <v>1823</v>
      </c>
      <c r="H1101" s="822" t="s">
        <v>625</v>
      </c>
      <c r="I1101" s="822" t="s">
        <v>1824</v>
      </c>
      <c r="J1101" s="822" t="s">
        <v>709</v>
      </c>
      <c r="K1101" s="822" t="s">
        <v>1825</v>
      </c>
      <c r="L1101" s="825">
        <v>516.71</v>
      </c>
      <c r="M1101" s="825">
        <v>5683.81</v>
      </c>
      <c r="N1101" s="822">
        <v>11</v>
      </c>
      <c r="O1101" s="826">
        <v>3</v>
      </c>
      <c r="P1101" s="825">
        <v>1033.42</v>
      </c>
      <c r="Q1101" s="827">
        <v>0.18181818181818182</v>
      </c>
      <c r="R1101" s="822">
        <v>2</v>
      </c>
      <c r="S1101" s="827">
        <v>0.18181818181818182</v>
      </c>
      <c r="T1101" s="826">
        <v>0.5</v>
      </c>
      <c r="U1101" s="828">
        <v>0.16666666666666666</v>
      </c>
    </row>
    <row r="1102" spans="1:21" ht="14.45" customHeight="1" x14ac:dyDescent="0.2">
      <c r="A1102" s="821">
        <v>18</v>
      </c>
      <c r="B1102" s="822" t="s">
        <v>1515</v>
      </c>
      <c r="C1102" s="822" t="s">
        <v>1522</v>
      </c>
      <c r="D1102" s="823" t="s">
        <v>2639</v>
      </c>
      <c r="E1102" s="824" t="s">
        <v>1542</v>
      </c>
      <c r="F1102" s="822" t="s">
        <v>1516</v>
      </c>
      <c r="G1102" s="822" t="s">
        <v>1823</v>
      </c>
      <c r="H1102" s="822" t="s">
        <v>625</v>
      </c>
      <c r="I1102" s="822" t="s">
        <v>1826</v>
      </c>
      <c r="J1102" s="822" t="s">
        <v>709</v>
      </c>
      <c r="K1102" s="822" t="s">
        <v>1827</v>
      </c>
      <c r="L1102" s="825">
        <v>110.73</v>
      </c>
      <c r="M1102" s="825">
        <v>1771.68</v>
      </c>
      <c r="N1102" s="822">
        <v>16</v>
      </c>
      <c r="O1102" s="826">
        <v>3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18</v>
      </c>
      <c r="B1103" s="822" t="s">
        <v>1515</v>
      </c>
      <c r="C1103" s="822" t="s">
        <v>1522</v>
      </c>
      <c r="D1103" s="823" t="s">
        <v>2639</v>
      </c>
      <c r="E1103" s="824" t="s">
        <v>1542</v>
      </c>
      <c r="F1103" s="822" t="s">
        <v>1516</v>
      </c>
      <c r="G1103" s="822" t="s">
        <v>1823</v>
      </c>
      <c r="H1103" s="822" t="s">
        <v>625</v>
      </c>
      <c r="I1103" s="822" t="s">
        <v>1309</v>
      </c>
      <c r="J1103" s="822" t="s">
        <v>709</v>
      </c>
      <c r="K1103" s="822" t="s">
        <v>1310</v>
      </c>
      <c r="L1103" s="825">
        <v>221.44</v>
      </c>
      <c r="M1103" s="825">
        <v>664.31999999999994</v>
      </c>
      <c r="N1103" s="822">
        <v>3</v>
      </c>
      <c r="O1103" s="826">
        <v>1</v>
      </c>
      <c r="P1103" s="825">
        <v>664.31999999999994</v>
      </c>
      <c r="Q1103" s="827">
        <v>1</v>
      </c>
      <c r="R1103" s="822">
        <v>3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18</v>
      </c>
      <c r="B1104" s="822" t="s">
        <v>1515</v>
      </c>
      <c r="C1104" s="822" t="s">
        <v>1522</v>
      </c>
      <c r="D1104" s="823" t="s">
        <v>2639</v>
      </c>
      <c r="E1104" s="824" t="s">
        <v>1542</v>
      </c>
      <c r="F1104" s="822" t="s">
        <v>1516</v>
      </c>
      <c r="G1104" s="822" t="s">
        <v>2545</v>
      </c>
      <c r="H1104" s="822" t="s">
        <v>329</v>
      </c>
      <c r="I1104" s="822" t="s">
        <v>2546</v>
      </c>
      <c r="J1104" s="822" t="s">
        <v>654</v>
      </c>
      <c r="K1104" s="822" t="s">
        <v>655</v>
      </c>
      <c r="L1104" s="825">
        <v>0</v>
      </c>
      <c r="M1104" s="825">
        <v>0</v>
      </c>
      <c r="N1104" s="822">
        <v>4</v>
      </c>
      <c r="O1104" s="826">
        <v>2.5</v>
      </c>
      <c r="P1104" s="825">
        <v>0</v>
      </c>
      <c r="Q1104" s="827"/>
      <c r="R1104" s="822">
        <v>1</v>
      </c>
      <c r="S1104" s="827">
        <v>0.25</v>
      </c>
      <c r="T1104" s="826">
        <v>1</v>
      </c>
      <c r="U1104" s="828">
        <v>0.4</v>
      </c>
    </row>
    <row r="1105" spans="1:21" ht="14.45" customHeight="1" x14ac:dyDescent="0.2">
      <c r="A1105" s="821">
        <v>18</v>
      </c>
      <c r="B1105" s="822" t="s">
        <v>1515</v>
      </c>
      <c r="C1105" s="822" t="s">
        <v>1522</v>
      </c>
      <c r="D1105" s="823" t="s">
        <v>2639</v>
      </c>
      <c r="E1105" s="824" t="s">
        <v>1542</v>
      </c>
      <c r="F1105" s="822" t="s">
        <v>1516</v>
      </c>
      <c r="G1105" s="822" t="s">
        <v>1833</v>
      </c>
      <c r="H1105" s="822" t="s">
        <v>329</v>
      </c>
      <c r="I1105" s="822" t="s">
        <v>1834</v>
      </c>
      <c r="J1105" s="822" t="s">
        <v>809</v>
      </c>
      <c r="K1105" s="822" t="s">
        <v>1626</v>
      </c>
      <c r="L1105" s="825">
        <v>32.76</v>
      </c>
      <c r="M1105" s="825">
        <v>687.95999999999992</v>
      </c>
      <c r="N1105" s="822">
        <v>21</v>
      </c>
      <c r="O1105" s="826">
        <v>5.5</v>
      </c>
      <c r="P1105" s="825">
        <v>524.16</v>
      </c>
      <c r="Q1105" s="827">
        <v>0.76190476190476197</v>
      </c>
      <c r="R1105" s="822">
        <v>16</v>
      </c>
      <c r="S1105" s="827">
        <v>0.76190476190476186</v>
      </c>
      <c r="T1105" s="826">
        <v>4</v>
      </c>
      <c r="U1105" s="828">
        <v>0.72727272727272729</v>
      </c>
    </row>
    <row r="1106" spans="1:21" ht="14.45" customHeight="1" x14ac:dyDescent="0.2">
      <c r="A1106" s="821">
        <v>18</v>
      </c>
      <c r="B1106" s="822" t="s">
        <v>1515</v>
      </c>
      <c r="C1106" s="822" t="s">
        <v>1522</v>
      </c>
      <c r="D1106" s="823" t="s">
        <v>2639</v>
      </c>
      <c r="E1106" s="824" t="s">
        <v>1542</v>
      </c>
      <c r="F1106" s="822" t="s">
        <v>1516</v>
      </c>
      <c r="G1106" s="822" t="s">
        <v>1835</v>
      </c>
      <c r="H1106" s="822" t="s">
        <v>329</v>
      </c>
      <c r="I1106" s="822" t="s">
        <v>1836</v>
      </c>
      <c r="J1106" s="822" t="s">
        <v>723</v>
      </c>
      <c r="K1106" s="822" t="s">
        <v>724</v>
      </c>
      <c r="L1106" s="825">
        <v>202.03</v>
      </c>
      <c r="M1106" s="825">
        <v>1414.21</v>
      </c>
      <c r="N1106" s="822">
        <v>7</v>
      </c>
      <c r="O1106" s="826">
        <v>3.5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18</v>
      </c>
      <c r="B1107" s="822" t="s">
        <v>1515</v>
      </c>
      <c r="C1107" s="822" t="s">
        <v>1522</v>
      </c>
      <c r="D1107" s="823" t="s">
        <v>2639</v>
      </c>
      <c r="E1107" s="824" t="s">
        <v>1542</v>
      </c>
      <c r="F1107" s="822" t="s">
        <v>1516</v>
      </c>
      <c r="G1107" s="822" t="s">
        <v>1835</v>
      </c>
      <c r="H1107" s="822" t="s">
        <v>329</v>
      </c>
      <c r="I1107" s="822" t="s">
        <v>1837</v>
      </c>
      <c r="J1107" s="822" t="s">
        <v>723</v>
      </c>
      <c r="K1107" s="822" t="s">
        <v>724</v>
      </c>
      <c r="L1107" s="825">
        <v>202.03</v>
      </c>
      <c r="M1107" s="825">
        <v>404.06</v>
      </c>
      <c r="N1107" s="822">
        <v>2</v>
      </c>
      <c r="O1107" s="826">
        <v>0.5</v>
      </c>
      <c r="P1107" s="825">
        <v>404.06</v>
      </c>
      <c r="Q1107" s="827">
        <v>1</v>
      </c>
      <c r="R1107" s="822">
        <v>2</v>
      </c>
      <c r="S1107" s="827">
        <v>1</v>
      </c>
      <c r="T1107" s="826">
        <v>0.5</v>
      </c>
      <c r="U1107" s="828">
        <v>1</v>
      </c>
    </row>
    <row r="1108" spans="1:21" ht="14.45" customHeight="1" x14ac:dyDescent="0.2">
      <c r="A1108" s="821">
        <v>18</v>
      </c>
      <c r="B1108" s="822" t="s">
        <v>1515</v>
      </c>
      <c r="C1108" s="822" t="s">
        <v>1522</v>
      </c>
      <c r="D1108" s="823" t="s">
        <v>2639</v>
      </c>
      <c r="E1108" s="824" t="s">
        <v>1542</v>
      </c>
      <c r="F1108" s="822" t="s">
        <v>1516</v>
      </c>
      <c r="G1108" s="822" t="s">
        <v>2547</v>
      </c>
      <c r="H1108" s="822" t="s">
        <v>329</v>
      </c>
      <c r="I1108" s="822" t="s">
        <v>2548</v>
      </c>
      <c r="J1108" s="822" t="s">
        <v>2549</v>
      </c>
      <c r="K1108" s="822" t="s">
        <v>2550</v>
      </c>
      <c r="L1108" s="825">
        <v>58.52</v>
      </c>
      <c r="M1108" s="825">
        <v>117.04</v>
      </c>
      <c r="N1108" s="822">
        <v>2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18</v>
      </c>
      <c r="B1109" s="822" t="s">
        <v>1515</v>
      </c>
      <c r="C1109" s="822" t="s">
        <v>1522</v>
      </c>
      <c r="D1109" s="823" t="s">
        <v>2639</v>
      </c>
      <c r="E1109" s="824" t="s">
        <v>1542</v>
      </c>
      <c r="F1109" s="822" t="s">
        <v>1516</v>
      </c>
      <c r="G1109" s="822" t="s">
        <v>1838</v>
      </c>
      <c r="H1109" s="822" t="s">
        <v>329</v>
      </c>
      <c r="I1109" s="822" t="s">
        <v>1839</v>
      </c>
      <c r="J1109" s="822" t="s">
        <v>1840</v>
      </c>
      <c r="K1109" s="822" t="s">
        <v>1626</v>
      </c>
      <c r="L1109" s="825">
        <v>137.88</v>
      </c>
      <c r="M1109" s="825">
        <v>137.88</v>
      </c>
      <c r="N1109" s="822">
        <v>1</v>
      </c>
      <c r="O1109" s="826">
        <v>0.5</v>
      </c>
      <c r="P1109" s="825">
        <v>137.88</v>
      </c>
      <c r="Q1109" s="827">
        <v>1</v>
      </c>
      <c r="R1109" s="822">
        <v>1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18</v>
      </c>
      <c r="B1110" s="822" t="s">
        <v>1515</v>
      </c>
      <c r="C1110" s="822" t="s">
        <v>1522</v>
      </c>
      <c r="D1110" s="823" t="s">
        <v>2639</v>
      </c>
      <c r="E1110" s="824" t="s">
        <v>1542</v>
      </c>
      <c r="F1110" s="822" t="s">
        <v>1516</v>
      </c>
      <c r="G1110" s="822" t="s">
        <v>2223</v>
      </c>
      <c r="H1110" s="822" t="s">
        <v>329</v>
      </c>
      <c r="I1110" s="822" t="s">
        <v>2224</v>
      </c>
      <c r="J1110" s="822" t="s">
        <v>1068</v>
      </c>
      <c r="K1110" s="822" t="s">
        <v>2225</v>
      </c>
      <c r="L1110" s="825">
        <v>59.5</v>
      </c>
      <c r="M1110" s="825">
        <v>714</v>
      </c>
      <c r="N1110" s="822">
        <v>12</v>
      </c>
      <c r="O1110" s="826">
        <v>1.5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18</v>
      </c>
      <c r="B1111" s="822" t="s">
        <v>1515</v>
      </c>
      <c r="C1111" s="822" t="s">
        <v>1522</v>
      </c>
      <c r="D1111" s="823" t="s">
        <v>2639</v>
      </c>
      <c r="E1111" s="824" t="s">
        <v>1542</v>
      </c>
      <c r="F1111" s="822" t="s">
        <v>1516</v>
      </c>
      <c r="G1111" s="822" t="s">
        <v>1554</v>
      </c>
      <c r="H1111" s="822" t="s">
        <v>329</v>
      </c>
      <c r="I1111" s="822" t="s">
        <v>1850</v>
      </c>
      <c r="J1111" s="822" t="s">
        <v>742</v>
      </c>
      <c r="K1111" s="822" t="s">
        <v>743</v>
      </c>
      <c r="L1111" s="825">
        <v>80.53</v>
      </c>
      <c r="M1111" s="825">
        <v>483.18</v>
      </c>
      <c r="N1111" s="822">
        <v>6</v>
      </c>
      <c r="O1111" s="826">
        <v>2</v>
      </c>
      <c r="P1111" s="825">
        <v>322.12</v>
      </c>
      <c r="Q1111" s="827">
        <v>0.66666666666666663</v>
      </c>
      <c r="R1111" s="822">
        <v>4</v>
      </c>
      <c r="S1111" s="827">
        <v>0.66666666666666663</v>
      </c>
      <c r="T1111" s="826">
        <v>1</v>
      </c>
      <c r="U1111" s="828">
        <v>0.5</v>
      </c>
    </row>
    <row r="1112" spans="1:21" ht="14.45" customHeight="1" x14ac:dyDescent="0.2">
      <c r="A1112" s="821">
        <v>18</v>
      </c>
      <c r="B1112" s="822" t="s">
        <v>1515</v>
      </c>
      <c r="C1112" s="822" t="s">
        <v>1522</v>
      </c>
      <c r="D1112" s="823" t="s">
        <v>2639</v>
      </c>
      <c r="E1112" s="824" t="s">
        <v>1542</v>
      </c>
      <c r="F1112" s="822" t="s">
        <v>1516</v>
      </c>
      <c r="G1112" s="822" t="s">
        <v>1554</v>
      </c>
      <c r="H1112" s="822" t="s">
        <v>329</v>
      </c>
      <c r="I1112" s="822" t="s">
        <v>2551</v>
      </c>
      <c r="J1112" s="822" t="s">
        <v>1852</v>
      </c>
      <c r="K1112" s="822" t="s">
        <v>744</v>
      </c>
      <c r="L1112" s="825">
        <v>241.59</v>
      </c>
      <c r="M1112" s="825">
        <v>3382.2599999999998</v>
      </c>
      <c r="N1112" s="822">
        <v>14</v>
      </c>
      <c r="O1112" s="826">
        <v>3</v>
      </c>
      <c r="P1112" s="825">
        <v>3382.2599999999998</v>
      </c>
      <c r="Q1112" s="827">
        <v>1</v>
      </c>
      <c r="R1112" s="822">
        <v>14</v>
      </c>
      <c r="S1112" s="827">
        <v>1</v>
      </c>
      <c r="T1112" s="826">
        <v>3</v>
      </c>
      <c r="U1112" s="828">
        <v>1</v>
      </c>
    </row>
    <row r="1113" spans="1:21" ht="14.45" customHeight="1" x14ac:dyDescent="0.2">
      <c r="A1113" s="821">
        <v>18</v>
      </c>
      <c r="B1113" s="822" t="s">
        <v>1515</v>
      </c>
      <c r="C1113" s="822" t="s">
        <v>1522</v>
      </c>
      <c r="D1113" s="823" t="s">
        <v>2639</v>
      </c>
      <c r="E1113" s="824" t="s">
        <v>1542</v>
      </c>
      <c r="F1113" s="822" t="s">
        <v>1516</v>
      </c>
      <c r="G1113" s="822" t="s">
        <v>1554</v>
      </c>
      <c r="H1113" s="822" t="s">
        <v>329</v>
      </c>
      <c r="I1113" s="822" t="s">
        <v>1851</v>
      </c>
      <c r="J1113" s="822" t="s">
        <v>1852</v>
      </c>
      <c r="K1113" s="822" t="s">
        <v>1086</v>
      </c>
      <c r="L1113" s="825">
        <v>161.06</v>
      </c>
      <c r="M1113" s="825">
        <v>1288.48</v>
      </c>
      <c r="N1113" s="822">
        <v>8</v>
      </c>
      <c r="O1113" s="826">
        <v>2</v>
      </c>
      <c r="P1113" s="825">
        <v>805.3</v>
      </c>
      <c r="Q1113" s="827">
        <v>0.625</v>
      </c>
      <c r="R1113" s="822">
        <v>5</v>
      </c>
      <c r="S1113" s="827">
        <v>0.625</v>
      </c>
      <c r="T1113" s="826">
        <v>1.5</v>
      </c>
      <c r="U1113" s="828">
        <v>0.75</v>
      </c>
    </row>
    <row r="1114" spans="1:21" ht="14.45" customHeight="1" x14ac:dyDescent="0.2">
      <c r="A1114" s="821">
        <v>18</v>
      </c>
      <c r="B1114" s="822" t="s">
        <v>1515</v>
      </c>
      <c r="C1114" s="822" t="s">
        <v>1522</v>
      </c>
      <c r="D1114" s="823" t="s">
        <v>2639</v>
      </c>
      <c r="E1114" s="824" t="s">
        <v>1542</v>
      </c>
      <c r="F1114" s="822" t="s">
        <v>1516</v>
      </c>
      <c r="G1114" s="822" t="s">
        <v>1554</v>
      </c>
      <c r="H1114" s="822" t="s">
        <v>329</v>
      </c>
      <c r="I1114" s="822" t="s">
        <v>1853</v>
      </c>
      <c r="J1114" s="822" t="s">
        <v>1854</v>
      </c>
      <c r="K1114" s="822" t="s">
        <v>1409</v>
      </c>
      <c r="L1114" s="825">
        <v>161.06</v>
      </c>
      <c r="M1114" s="825">
        <v>966.36</v>
      </c>
      <c r="N1114" s="822">
        <v>6</v>
      </c>
      <c r="O1114" s="826">
        <v>2</v>
      </c>
      <c r="P1114" s="825">
        <v>322.12</v>
      </c>
      <c r="Q1114" s="827">
        <v>0.33333333333333331</v>
      </c>
      <c r="R1114" s="822">
        <v>2</v>
      </c>
      <c r="S1114" s="827">
        <v>0.33333333333333331</v>
      </c>
      <c r="T1114" s="826">
        <v>1</v>
      </c>
      <c r="U1114" s="828">
        <v>0.5</v>
      </c>
    </row>
    <row r="1115" spans="1:21" ht="14.45" customHeight="1" x14ac:dyDescent="0.2">
      <c r="A1115" s="821">
        <v>18</v>
      </c>
      <c r="B1115" s="822" t="s">
        <v>1515</v>
      </c>
      <c r="C1115" s="822" t="s">
        <v>1522</v>
      </c>
      <c r="D1115" s="823" t="s">
        <v>2639</v>
      </c>
      <c r="E1115" s="824" t="s">
        <v>1542</v>
      </c>
      <c r="F1115" s="822" t="s">
        <v>1516</v>
      </c>
      <c r="G1115" s="822" t="s">
        <v>1554</v>
      </c>
      <c r="H1115" s="822" t="s">
        <v>329</v>
      </c>
      <c r="I1115" s="822" t="s">
        <v>1555</v>
      </c>
      <c r="J1115" s="822" t="s">
        <v>742</v>
      </c>
      <c r="K1115" s="822" t="s">
        <v>1086</v>
      </c>
      <c r="L1115" s="825">
        <v>161.06</v>
      </c>
      <c r="M1115" s="825">
        <v>805.3</v>
      </c>
      <c r="N1115" s="822">
        <v>5</v>
      </c>
      <c r="O1115" s="826">
        <v>2.5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18</v>
      </c>
      <c r="B1116" s="822" t="s">
        <v>1515</v>
      </c>
      <c r="C1116" s="822" t="s">
        <v>1522</v>
      </c>
      <c r="D1116" s="823" t="s">
        <v>2639</v>
      </c>
      <c r="E1116" s="824" t="s">
        <v>1542</v>
      </c>
      <c r="F1116" s="822" t="s">
        <v>1516</v>
      </c>
      <c r="G1116" s="822" t="s">
        <v>1554</v>
      </c>
      <c r="H1116" s="822" t="s">
        <v>625</v>
      </c>
      <c r="I1116" s="822" t="s">
        <v>1556</v>
      </c>
      <c r="J1116" s="822" t="s">
        <v>911</v>
      </c>
      <c r="K1116" s="822" t="s">
        <v>1409</v>
      </c>
      <c r="L1116" s="825">
        <v>161.06</v>
      </c>
      <c r="M1116" s="825">
        <v>2254.84</v>
      </c>
      <c r="N1116" s="822">
        <v>14</v>
      </c>
      <c r="O1116" s="826">
        <v>3</v>
      </c>
      <c r="P1116" s="825">
        <v>644.24</v>
      </c>
      <c r="Q1116" s="827">
        <v>0.2857142857142857</v>
      </c>
      <c r="R1116" s="822">
        <v>4</v>
      </c>
      <c r="S1116" s="827">
        <v>0.2857142857142857</v>
      </c>
      <c r="T1116" s="826">
        <v>1</v>
      </c>
      <c r="U1116" s="828">
        <v>0.33333333333333331</v>
      </c>
    </row>
    <row r="1117" spans="1:21" ht="14.45" customHeight="1" x14ac:dyDescent="0.2">
      <c r="A1117" s="821">
        <v>18</v>
      </c>
      <c r="B1117" s="822" t="s">
        <v>1515</v>
      </c>
      <c r="C1117" s="822" t="s">
        <v>1522</v>
      </c>
      <c r="D1117" s="823" t="s">
        <v>2639</v>
      </c>
      <c r="E1117" s="824" t="s">
        <v>1542</v>
      </c>
      <c r="F1117" s="822" t="s">
        <v>1516</v>
      </c>
      <c r="G1117" s="822" t="s">
        <v>1554</v>
      </c>
      <c r="H1117" s="822" t="s">
        <v>625</v>
      </c>
      <c r="I1117" s="822" t="s">
        <v>1856</v>
      </c>
      <c r="J1117" s="822" t="s">
        <v>911</v>
      </c>
      <c r="K1117" s="822" t="s">
        <v>912</v>
      </c>
      <c r="L1117" s="825">
        <v>241.59</v>
      </c>
      <c r="M1117" s="825">
        <v>2657.4900000000002</v>
      </c>
      <c r="N1117" s="822">
        <v>11</v>
      </c>
      <c r="O1117" s="826">
        <v>3</v>
      </c>
      <c r="P1117" s="825">
        <v>966.36</v>
      </c>
      <c r="Q1117" s="827">
        <v>0.36363636363636359</v>
      </c>
      <c r="R1117" s="822">
        <v>4</v>
      </c>
      <c r="S1117" s="827">
        <v>0.36363636363636365</v>
      </c>
      <c r="T1117" s="826">
        <v>1.5</v>
      </c>
      <c r="U1117" s="828">
        <v>0.5</v>
      </c>
    </row>
    <row r="1118" spans="1:21" ht="14.45" customHeight="1" x14ac:dyDescent="0.2">
      <c r="A1118" s="821">
        <v>18</v>
      </c>
      <c r="B1118" s="822" t="s">
        <v>1515</v>
      </c>
      <c r="C1118" s="822" t="s">
        <v>1522</v>
      </c>
      <c r="D1118" s="823" t="s">
        <v>2639</v>
      </c>
      <c r="E1118" s="824" t="s">
        <v>1542</v>
      </c>
      <c r="F1118" s="822" t="s">
        <v>1516</v>
      </c>
      <c r="G1118" s="822" t="s">
        <v>1554</v>
      </c>
      <c r="H1118" s="822" t="s">
        <v>329</v>
      </c>
      <c r="I1118" s="822" t="s">
        <v>2552</v>
      </c>
      <c r="J1118" s="822" t="s">
        <v>1854</v>
      </c>
      <c r="K1118" s="822" t="s">
        <v>912</v>
      </c>
      <c r="L1118" s="825">
        <v>241.59</v>
      </c>
      <c r="M1118" s="825">
        <v>483.18</v>
      </c>
      <c r="N1118" s="822">
        <v>2</v>
      </c>
      <c r="O1118" s="826">
        <v>1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18</v>
      </c>
      <c r="B1119" s="822" t="s">
        <v>1515</v>
      </c>
      <c r="C1119" s="822" t="s">
        <v>1522</v>
      </c>
      <c r="D1119" s="823" t="s">
        <v>2639</v>
      </c>
      <c r="E1119" s="824" t="s">
        <v>1542</v>
      </c>
      <c r="F1119" s="822" t="s">
        <v>1516</v>
      </c>
      <c r="G1119" s="822" t="s">
        <v>1554</v>
      </c>
      <c r="H1119" s="822" t="s">
        <v>329</v>
      </c>
      <c r="I1119" s="822" t="s">
        <v>1857</v>
      </c>
      <c r="J1119" s="822" t="s">
        <v>742</v>
      </c>
      <c r="K1119" s="822" t="s">
        <v>744</v>
      </c>
      <c r="L1119" s="825">
        <v>241.59</v>
      </c>
      <c r="M1119" s="825">
        <v>966.36</v>
      </c>
      <c r="N1119" s="822">
        <v>4</v>
      </c>
      <c r="O1119" s="826">
        <v>1</v>
      </c>
      <c r="P1119" s="825">
        <v>966.36</v>
      </c>
      <c r="Q1119" s="827">
        <v>1</v>
      </c>
      <c r="R1119" s="822">
        <v>4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18</v>
      </c>
      <c r="B1120" s="822" t="s">
        <v>1515</v>
      </c>
      <c r="C1120" s="822" t="s">
        <v>1522</v>
      </c>
      <c r="D1120" s="823" t="s">
        <v>2639</v>
      </c>
      <c r="E1120" s="824" t="s">
        <v>1542</v>
      </c>
      <c r="F1120" s="822" t="s">
        <v>1516</v>
      </c>
      <c r="G1120" s="822" t="s">
        <v>1554</v>
      </c>
      <c r="H1120" s="822" t="s">
        <v>329</v>
      </c>
      <c r="I1120" s="822" t="s">
        <v>1410</v>
      </c>
      <c r="J1120" s="822" t="s">
        <v>911</v>
      </c>
      <c r="K1120" s="822" t="s">
        <v>912</v>
      </c>
      <c r="L1120" s="825">
        <v>241.59</v>
      </c>
      <c r="M1120" s="825">
        <v>966.36</v>
      </c>
      <c r="N1120" s="822">
        <v>4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18</v>
      </c>
      <c r="B1121" s="822" t="s">
        <v>1515</v>
      </c>
      <c r="C1121" s="822" t="s">
        <v>1522</v>
      </c>
      <c r="D1121" s="823" t="s">
        <v>2639</v>
      </c>
      <c r="E1121" s="824" t="s">
        <v>1542</v>
      </c>
      <c r="F1121" s="822" t="s">
        <v>1516</v>
      </c>
      <c r="G1121" s="822" t="s">
        <v>2553</v>
      </c>
      <c r="H1121" s="822" t="s">
        <v>329</v>
      </c>
      <c r="I1121" s="822" t="s">
        <v>2554</v>
      </c>
      <c r="J1121" s="822" t="s">
        <v>2555</v>
      </c>
      <c r="K1121" s="822" t="s">
        <v>2556</v>
      </c>
      <c r="L1121" s="825">
        <v>249.45</v>
      </c>
      <c r="M1121" s="825">
        <v>1247.25</v>
      </c>
      <c r="N1121" s="822">
        <v>5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18</v>
      </c>
      <c r="B1122" s="822" t="s">
        <v>1515</v>
      </c>
      <c r="C1122" s="822" t="s">
        <v>1522</v>
      </c>
      <c r="D1122" s="823" t="s">
        <v>2639</v>
      </c>
      <c r="E1122" s="824" t="s">
        <v>1542</v>
      </c>
      <c r="F1122" s="822" t="s">
        <v>1516</v>
      </c>
      <c r="G1122" s="822" t="s">
        <v>2553</v>
      </c>
      <c r="H1122" s="822" t="s">
        <v>329</v>
      </c>
      <c r="I1122" s="822" t="s">
        <v>2557</v>
      </c>
      <c r="J1122" s="822" t="s">
        <v>2555</v>
      </c>
      <c r="K1122" s="822" t="s">
        <v>1973</v>
      </c>
      <c r="L1122" s="825">
        <v>124.73</v>
      </c>
      <c r="M1122" s="825">
        <v>1247.3</v>
      </c>
      <c r="N1122" s="822">
        <v>10</v>
      </c>
      <c r="O1122" s="826">
        <v>3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18</v>
      </c>
      <c r="B1123" s="822" t="s">
        <v>1515</v>
      </c>
      <c r="C1123" s="822" t="s">
        <v>1522</v>
      </c>
      <c r="D1123" s="823" t="s">
        <v>2639</v>
      </c>
      <c r="E1123" s="824" t="s">
        <v>1542</v>
      </c>
      <c r="F1123" s="822" t="s">
        <v>1516</v>
      </c>
      <c r="G1123" s="822" t="s">
        <v>1557</v>
      </c>
      <c r="H1123" s="822" t="s">
        <v>329</v>
      </c>
      <c r="I1123" s="822" t="s">
        <v>2558</v>
      </c>
      <c r="J1123" s="822" t="s">
        <v>2559</v>
      </c>
      <c r="K1123" s="822" t="s">
        <v>1691</v>
      </c>
      <c r="L1123" s="825">
        <v>0</v>
      </c>
      <c r="M1123" s="825">
        <v>0</v>
      </c>
      <c r="N1123" s="822">
        <v>6</v>
      </c>
      <c r="O1123" s="826">
        <v>1</v>
      </c>
      <c r="P1123" s="825">
        <v>0</v>
      </c>
      <c r="Q1123" s="827"/>
      <c r="R1123" s="822">
        <v>6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18</v>
      </c>
      <c r="B1124" s="822" t="s">
        <v>1515</v>
      </c>
      <c r="C1124" s="822" t="s">
        <v>1522</v>
      </c>
      <c r="D1124" s="823" t="s">
        <v>2639</v>
      </c>
      <c r="E1124" s="824" t="s">
        <v>1542</v>
      </c>
      <c r="F1124" s="822" t="s">
        <v>1516</v>
      </c>
      <c r="G1124" s="822" t="s">
        <v>1557</v>
      </c>
      <c r="H1124" s="822" t="s">
        <v>329</v>
      </c>
      <c r="I1124" s="822" t="s">
        <v>2558</v>
      </c>
      <c r="J1124" s="822" t="s">
        <v>2559</v>
      </c>
      <c r="K1124" s="822" t="s">
        <v>1691</v>
      </c>
      <c r="L1124" s="825">
        <v>152.97999999999999</v>
      </c>
      <c r="M1124" s="825">
        <v>1070.8599999999999</v>
      </c>
      <c r="N1124" s="822">
        <v>7</v>
      </c>
      <c r="O1124" s="826">
        <v>2.5</v>
      </c>
      <c r="P1124" s="825">
        <v>1070.8599999999999</v>
      </c>
      <c r="Q1124" s="827">
        <v>1</v>
      </c>
      <c r="R1124" s="822">
        <v>7</v>
      </c>
      <c r="S1124" s="827">
        <v>1</v>
      </c>
      <c r="T1124" s="826">
        <v>2.5</v>
      </c>
      <c r="U1124" s="828">
        <v>1</v>
      </c>
    </row>
    <row r="1125" spans="1:21" ht="14.45" customHeight="1" x14ac:dyDescent="0.2">
      <c r="A1125" s="821">
        <v>18</v>
      </c>
      <c r="B1125" s="822" t="s">
        <v>1515</v>
      </c>
      <c r="C1125" s="822" t="s">
        <v>1522</v>
      </c>
      <c r="D1125" s="823" t="s">
        <v>2639</v>
      </c>
      <c r="E1125" s="824" t="s">
        <v>1542</v>
      </c>
      <c r="F1125" s="822" t="s">
        <v>1516</v>
      </c>
      <c r="G1125" s="822" t="s">
        <v>1557</v>
      </c>
      <c r="H1125" s="822" t="s">
        <v>329</v>
      </c>
      <c r="I1125" s="822" t="s">
        <v>2560</v>
      </c>
      <c r="J1125" s="822" t="s">
        <v>2561</v>
      </c>
      <c r="K1125" s="822" t="s">
        <v>1335</v>
      </c>
      <c r="L1125" s="825">
        <v>152.97999999999999</v>
      </c>
      <c r="M1125" s="825">
        <v>305.95999999999998</v>
      </c>
      <c r="N1125" s="822">
        <v>2</v>
      </c>
      <c r="O1125" s="826">
        <v>1</v>
      </c>
      <c r="P1125" s="825">
        <v>305.95999999999998</v>
      </c>
      <c r="Q1125" s="827">
        <v>1</v>
      </c>
      <c r="R1125" s="822">
        <v>2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18</v>
      </c>
      <c r="B1126" s="822" t="s">
        <v>1515</v>
      </c>
      <c r="C1126" s="822" t="s">
        <v>1522</v>
      </c>
      <c r="D1126" s="823" t="s">
        <v>2639</v>
      </c>
      <c r="E1126" s="824" t="s">
        <v>1542</v>
      </c>
      <c r="F1126" s="822" t="s">
        <v>1516</v>
      </c>
      <c r="G1126" s="822" t="s">
        <v>1557</v>
      </c>
      <c r="H1126" s="822" t="s">
        <v>329</v>
      </c>
      <c r="I1126" s="822" t="s">
        <v>2562</v>
      </c>
      <c r="J1126" s="822" t="s">
        <v>2561</v>
      </c>
      <c r="K1126" s="822" t="s">
        <v>2563</v>
      </c>
      <c r="L1126" s="825">
        <v>84.47</v>
      </c>
      <c r="M1126" s="825">
        <v>168.94</v>
      </c>
      <c r="N1126" s="822">
        <v>2</v>
      </c>
      <c r="O1126" s="826">
        <v>0.5</v>
      </c>
      <c r="P1126" s="825">
        <v>168.94</v>
      </c>
      <c r="Q1126" s="827">
        <v>1</v>
      </c>
      <c r="R1126" s="822">
        <v>2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18</v>
      </c>
      <c r="B1127" s="822" t="s">
        <v>1515</v>
      </c>
      <c r="C1127" s="822" t="s">
        <v>1522</v>
      </c>
      <c r="D1127" s="823" t="s">
        <v>2639</v>
      </c>
      <c r="E1127" s="824" t="s">
        <v>1542</v>
      </c>
      <c r="F1127" s="822" t="s">
        <v>1516</v>
      </c>
      <c r="G1127" s="822" t="s">
        <v>1557</v>
      </c>
      <c r="H1127" s="822" t="s">
        <v>625</v>
      </c>
      <c r="I1127" s="822" t="s">
        <v>1317</v>
      </c>
      <c r="J1127" s="822" t="s">
        <v>754</v>
      </c>
      <c r="K1127" s="822" t="s">
        <v>1318</v>
      </c>
      <c r="L1127" s="825">
        <v>152.97999999999999</v>
      </c>
      <c r="M1127" s="825">
        <v>1988.7399999999998</v>
      </c>
      <c r="N1127" s="822">
        <v>13</v>
      </c>
      <c r="O1127" s="826">
        <v>3</v>
      </c>
      <c r="P1127" s="825">
        <v>611.91999999999996</v>
      </c>
      <c r="Q1127" s="827">
        <v>0.30769230769230771</v>
      </c>
      <c r="R1127" s="822">
        <v>4</v>
      </c>
      <c r="S1127" s="827">
        <v>0.30769230769230771</v>
      </c>
      <c r="T1127" s="826">
        <v>1</v>
      </c>
      <c r="U1127" s="828">
        <v>0.33333333333333331</v>
      </c>
    </row>
    <row r="1128" spans="1:21" ht="14.45" customHeight="1" x14ac:dyDescent="0.2">
      <c r="A1128" s="821">
        <v>18</v>
      </c>
      <c r="B1128" s="822" t="s">
        <v>1515</v>
      </c>
      <c r="C1128" s="822" t="s">
        <v>1522</v>
      </c>
      <c r="D1128" s="823" t="s">
        <v>2639</v>
      </c>
      <c r="E1128" s="824" t="s">
        <v>1542</v>
      </c>
      <c r="F1128" s="822" t="s">
        <v>1516</v>
      </c>
      <c r="G1128" s="822" t="s">
        <v>1557</v>
      </c>
      <c r="H1128" s="822" t="s">
        <v>625</v>
      </c>
      <c r="I1128" s="822" t="s">
        <v>1315</v>
      </c>
      <c r="J1128" s="822" t="s">
        <v>754</v>
      </c>
      <c r="K1128" s="822" t="s">
        <v>1316</v>
      </c>
      <c r="L1128" s="825">
        <v>84.47</v>
      </c>
      <c r="M1128" s="825">
        <v>506.82</v>
      </c>
      <c r="N1128" s="822">
        <v>6</v>
      </c>
      <c r="O1128" s="826">
        <v>1.5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18</v>
      </c>
      <c r="B1129" s="822" t="s">
        <v>1515</v>
      </c>
      <c r="C1129" s="822" t="s">
        <v>1522</v>
      </c>
      <c r="D1129" s="823" t="s">
        <v>2639</v>
      </c>
      <c r="E1129" s="824" t="s">
        <v>1542</v>
      </c>
      <c r="F1129" s="822" t="s">
        <v>1516</v>
      </c>
      <c r="G1129" s="822" t="s">
        <v>1557</v>
      </c>
      <c r="H1129" s="822" t="s">
        <v>625</v>
      </c>
      <c r="I1129" s="822" t="s">
        <v>1558</v>
      </c>
      <c r="J1129" s="822" t="s">
        <v>754</v>
      </c>
      <c r="K1129" s="822" t="s">
        <v>1559</v>
      </c>
      <c r="L1129" s="825">
        <v>84.47</v>
      </c>
      <c r="M1129" s="825">
        <v>506.82</v>
      </c>
      <c r="N1129" s="822">
        <v>6</v>
      </c>
      <c r="O1129" s="826">
        <v>1.5</v>
      </c>
      <c r="P1129" s="825">
        <v>337.88</v>
      </c>
      <c r="Q1129" s="827">
        <v>0.66666666666666663</v>
      </c>
      <c r="R1129" s="822">
        <v>4</v>
      </c>
      <c r="S1129" s="827">
        <v>0.66666666666666663</v>
      </c>
      <c r="T1129" s="826">
        <v>1</v>
      </c>
      <c r="U1129" s="828">
        <v>0.66666666666666663</v>
      </c>
    </row>
    <row r="1130" spans="1:21" ht="14.45" customHeight="1" x14ac:dyDescent="0.2">
      <c r="A1130" s="821">
        <v>18</v>
      </c>
      <c r="B1130" s="822" t="s">
        <v>1515</v>
      </c>
      <c r="C1130" s="822" t="s">
        <v>1522</v>
      </c>
      <c r="D1130" s="823" t="s">
        <v>2639</v>
      </c>
      <c r="E1130" s="824" t="s">
        <v>1542</v>
      </c>
      <c r="F1130" s="822" t="s">
        <v>1516</v>
      </c>
      <c r="G1130" s="822" t="s">
        <v>1557</v>
      </c>
      <c r="H1130" s="822" t="s">
        <v>329</v>
      </c>
      <c r="I1130" s="822" t="s">
        <v>2564</v>
      </c>
      <c r="J1130" s="822" t="s">
        <v>2565</v>
      </c>
      <c r="K1130" s="822" t="s">
        <v>1335</v>
      </c>
      <c r="L1130" s="825">
        <v>152.97999999999999</v>
      </c>
      <c r="M1130" s="825">
        <v>1223.8399999999999</v>
      </c>
      <c r="N1130" s="822">
        <v>8</v>
      </c>
      <c r="O1130" s="826">
        <v>2</v>
      </c>
      <c r="P1130" s="825">
        <v>305.95999999999998</v>
      </c>
      <c r="Q1130" s="827">
        <v>0.25</v>
      </c>
      <c r="R1130" s="822">
        <v>2</v>
      </c>
      <c r="S1130" s="827">
        <v>0.25</v>
      </c>
      <c r="T1130" s="826">
        <v>0.5</v>
      </c>
      <c r="U1130" s="828">
        <v>0.25</v>
      </c>
    </row>
    <row r="1131" spans="1:21" ht="14.45" customHeight="1" x14ac:dyDescent="0.2">
      <c r="A1131" s="821">
        <v>18</v>
      </c>
      <c r="B1131" s="822" t="s">
        <v>1515</v>
      </c>
      <c r="C1131" s="822" t="s">
        <v>1522</v>
      </c>
      <c r="D1131" s="823" t="s">
        <v>2639</v>
      </c>
      <c r="E1131" s="824" t="s">
        <v>1542</v>
      </c>
      <c r="F1131" s="822" t="s">
        <v>1516</v>
      </c>
      <c r="G1131" s="822" t="s">
        <v>1557</v>
      </c>
      <c r="H1131" s="822" t="s">
        <v>329</v>
      </c>
      <c r="I1131" s="822" t="s">
        <v>2566</v>
      </c>
      <c r="J1131" s="822" t="s">
        <v>754</v>
      </c>
      <c r="K1131" s="822" t="s">
        <v>1559</v>
      </c>
      <c r="L1131" s="825">
        <v>84.47</v>
      </c>
      <c r="M1131" s="825">
        <v>253.41</v>
      </c>
      <c r="N1131" s="822">
        <v>3</v>
      </c>
      <c r="O1131" s="826">
        <v>0.5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18</v>
      </c>
      <c r="B1132" s="822" t="s">
        <v>1515</v>
      </c>
      <c r="C1132" s="822" t="s">
        <v>1522</v>
      </c>
      <c r="D1132" s="823" t="s">
        <v>2639</v>
      </c>
      <c r="E1132" s="824" t="s">
        <v>1542</v>
      </c>
      <c r="F1132" s="822" t="s">
        <v>1516</v>
      </c>
      <c r="G1132" s="822" t="s">
        <v>1557</v>
      </c>
      <c r="H1132" s="822" t="s">
        <v>625</v>
      </c>
      <c r="I1132" s="822" t="s">
        <v>1873</v>
      </c>
      <c r="J1132" s="822" t="s">
        <v>754</v>
      </c>
      <c r="K1132" s="822" t="s">
        <v>1313</v>
      </c>
      <c r="L1132" s="825">
        <v>152.97999999999999</v>
      </c>
      <c r="M1132" s="825">
        <v>917.87999999999988</v>
      </c>
      <c r="N1132" s="822">
        <v>6</v>
      </c>
      <c r="O1132" s="826">
        <v>1.5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18</v>
      </c>
      <c r="B1133" s="822" t="s">
        <v>1515</v>
      </c>
      <c r="C1133" s="822" t="s">
        <v>1522</v>
      </c>
      <c r="D1133" s="823" t="s">
        <v>2639</v>
      </c>
      <c r="E1133" s="824" t="s">
        <v>1542</v>
      </c>
      <c r="F1133" s="822" t="s">
        <v>1516</v>
      </c>
      <c r="G1133" s="822" t="s">
        <v>1557</v>
      </c>
      <c r="H1133" s="822" t="s">
        <v>329</v>
      </c>
      <c r="I1133" s="822" t="s">
        <v>2567</v>
      </c>
      <c r="J1133" s="822" t="s">
        <v>2565</v>
      </c>
      <c r="K1133" s="822" t="s">
        <v>2563</v>
      </c>
      <c r="L1133" s="825">
        <v>84.47</v>
      </c>
      <c r="M1133" s="825">
        <v>84.47</v>
      </c>
      <c r="N1133" s="822">
        <v>1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18</v>
      </c>
      <c r="B1134" s="822" t="s">
        <v>1515</v>
      </c>
      <c r="C1134" s="822" t="s">
        <v>1522</v>
      </c>
      <c r="D1134" s="823" t="s">
        <v>2639</v>
      </c>
      <c r="E1134" s="824" t="s">
        <v>1542</v>
      </c>
      <c r="F1134" s="822" t="s">
        <v>1516</v>
      </c>
      <c r="G1134" s="822" t="s">
        <v>1557</v>
      </c>
      <c r="H1134" s="822" t="s">
        <v>329</v>
      </c>
      <c r="I1134" s="822" t="s">
        <v>2568</v>
      </c>
      <c r="J1134" s="822" t="s">
        <v>2559</v>
      </c>
      <c r="K1134" s="822" t="s">
        <v>1884</v>
      </c>
      <c r="L1134" s="825">
        <v>1869.33</v>
      </c>
      <c r="M1134" s="825">
        <v>1869.33</v>
      </c>
      <c r="N1134" s="822">
        <v>1</v>
      </c>
      <c r="O1134" s="826">
        <v>1</v>
      </c>
      <c r="P1134" s="825">
        <v>1869.33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18</v>
      </c>
      <c r="B1135" s="822" t="s">
        <v>1515</v>
      </c>
      <c r="C1135" s="822" t="s">
        <v>1522</v>
      </c>
      <c r="D1135" s="823" t="s">
        <v>2639</v>
      </c>
      <c r="E1135" s="824" t="s">
        <v>1542</v>
      </c>
      <c r="F1135" s="822" t="s">
        <v>1516</v>
      </c>
      <c r="G1135" s="822" t="s">
        <v>2418</v>
      </c>
      <c r="H1135" s="822" t="s">
        <v>329</v>
      </c>
      <c r="I1135" s="822" t="s">
        <v>2569</v>
      </c>
      <c r="J1135" s="822" t="s">
        <v>2420</v>
      </c>
      <c r="K1135" s="822" t="s">
        <v>2421</v>
      </c>
      <c r="L1135" s="825">
        <v>27.37</v>
      </c>
      <c r="M1135" s="825">
        <v>27.37</v>
      </c>
      <c r="N1135" s="822">
        <v>1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18</v>
      </c>
      <c r="B1136" s="822" t="s">
        <v>1515</v>
      </c>
      <c r="C1136" s="822" t="s">
        <v>1522</v>
      </c>
      <c r="D1136" s="823" t="s">
        <v>2639</v>
      </c>
      <c r="E1136" s="824" t="s">
        <v>1542</v>
      </c>
      <c r="F1136" s="822" t="s">
        <v>1516</v>
      </c>
      <c r="G1136" s="822" t="s">
        <v>1886</v>
      </c>
      <c r="H1136" s="822" t="s">
        <v>329</v>
      </c>
      <c r="I1136" s="822" t="s">
        <v>1887</v>
      </c>
      <c r="J1136" s="822" t="s">
        <v>1888</v>
      </c>
      <c r="K1136" s="822" t="s">
        <v>1678</v>
      </c>
      <c r="L1136" s="825">
        <v>46.81</v>
      </c>
      <c r="M1136" s="825">
        <v>608.53</v>
      </c>
      <c r="N1136" s="822">
        <v>13</v>
      </c>
      <c r="O1136" s="826">
        <v>5</v>
      </c>
      <c r="P1136" s="825">
        <v>187.24</v>
      </c>
      <c r="Q1136" s="827">
        <v>0.30769230769230771</v>
      </c>
      <c r="R1136" s="822">
        <v>4</v>
      </c>
      <c r="S1136" s="827">
        <v>0.30769230769230771</v>
      </c>
      <c r="T1136" s="826">
        <v>1.5</v>
      </c>
      <c r="U1136" s="828">
        <v>0.3</v>
      </c>
    </row>
    <row r="1137" spans="1:21" ht="14.45" customHeight="1" x14ac:dyDescent="0.2">
      <c r="A1137" s="821">
        <v>18</v>
      </c>
      <c r="B1137" s="822" t="s">
        <v>1515</v>
      </c>
      <c r="C1137" s="822" t="s">
        <v>1522</v>
      </c>
      <c r="D1137" s="823" t="s">
        <v>2639</v>
      </c>
      <c r="E1137" s="824" t="s">
        <v>1542</v>
      </c>
      <c r="F1137" s="822" t="s">
        <v>1516</v>
      </c>
      <c r="G1137" s="822" t="s">
        <v>1893</v>
      </c>
      <c r="H1137" s="822" t="s">
        <v>625</v>
      </c>
      <c r="I1137" s="822" t="s">
        <v>1894</v>
      </c>
      <c r="J1137" s="822" t="s">
        <v>1895</v>
      </c>
      <c r="K1137" s="822" t="s">
        <v>1016</v>
      </c>
      <c r="L1137" s="825">
        <v>132</v>
      </c>
      <c r="M1137" s="825">
        <v>792</v>
      </c>
      <c r="N1137" s="822">
        <v>6</v>
      </c>
      <c r="O1137" s="826">
        <v>2.5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18</v>
      </c>
      <c r="B1138" s="822" t="s">
        <v>1515</v>
      </c>
      <c r="C1138" s="822" t="s">
        <v>1522</v>
      </c>
      <c r="D1138" s="823" t="s">
        <v>2639</v>
      </c>
      <c r="E1138" s="824" t="s">
        <v>1542</v>
      </c>
      <c r="F1138" s="822" t="s">
        <v>1516</v>
      </c>
      <c r="G1138" s="822" t="s">
        <v>1893</v>
      </c>
      <c r="H1138" s="822" t="s">
        <v>625</v>
      </c>
      <c r="I1138" s="822" t="s">
        <v>1896</v>
      </c>
      <c r="J1138" s="822" t="s">
        <v>1895</v>
      </c>
      <c r="K1138" s="822" t="s">
        <v>1728</v>
      </c>
      <c r="L1138" s="825">
        <v>439.98</v>
      </c>
      <c r="M1138" s="825">
        <v>2199.9</v>
      </c>
      <c r="N1138" s="822">
        <v>5</v>
      </c>
      <c r="O1138" s="826">
        <v>2.5</v>
      </c>
      <c r="P1138" s="825">
        <v>1319.94</v>
      </c>
      <c r="Q1138" s="827">
        <v>0.6</v>
      </c>
      <c r="R1138" s="822">
        <v>3</v>
      </c>
      <c r="S1138" s="827">
        <v>0.6</v>
      </c>
      <c r="T1138" s="826">
        <v>1</v>
      </c>
      <c r="U1138" s="828">
        <v>0.4</v>
      </c>
    </row>
    <row r="1139" spans="1:21" ht="14.45" customHeight="1" x14ac:dyDescent="0.2">
      <c r="A1139" s="821">
        <v>18</v>
      </c>
      <c r="B1139" s="822" t="s">
        <v>1515</v>
      </c>
      <c r="C1139" s="822" t="s">
        <v>1522</v>
      </c>
      <c r="D1139" s="823" t="s">
        <v>2639</v>
      </c>
      <c r="E1139" s="824" t="s">
        <v>1542</v>
      </c>
      <c r="F1139" s="822" t="s">
        <v>1516</v>
      </c>
      <c r="G1139" s="822" t="s">
        <v>1893</v>
      </c>
      <c r="H1139" s="822" t="s">
        <v>329</v>
      </c>
      <c r="I1139" s="822" t="s">
        <v>1897</v>
      </c>
      <c r="J1139" s="822" t="s">
        <v>1898</v>
      </c>
      <c r="K1139" s="822" t="s">
        <v>1016</v>
      </c>
      <c r="L1139" s="825">
        <v>132</v>
      </c>
      <c r="M1139" s="825">
        <v>528</v>
      </c>
      <c r="N1139" s="822">
        <v>4</v>
      </c>
      <c r="O1139" s="826">
        <v>2.5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18</v>
      </c>
      <c r="B1140" s="822" t="s">
        <v>1515</v>
      </c>
      <c r="C1140" s="822" t="s">
        <v>1522</v>
      </c>
      <c r="D1140" s="823" t="s">
        <v>2639</v>
      </c>
      <c r="E1140" s="824" t="s">
        <v>1542</v>
      </c>
      <c r="F1140" s="822" t="s">
        <v>1516</v>
      </c>
      <c r="G1140" s="822" t="s">
        <v>1893</v>
      </c>
      <c r="H1140" s="822" t="s">
        <v>329</v>
      </c>
      <c r="I1140" s="822" t="s">
        <v>1899</v>
      </c>
      <c r="J1140" s="822" t="s">
        <v>1900</v>
      </c>
      <c r="K1140" s="822" t="s">
        <v>1016</v>
      </c>
      <c r="L1140" s="825">
        <v>132</v>
      </c>
      <c r="M1140" s="825">
        <v>660</v>
      </c>
      <c r="N1140" s="822">
        <v>5</v>
      </c>
      <c r="O1140" s="826">
        <v>2</v>
      </c>
      <c r="P1140" s="825">
        <v>660</v>
      </c>
      <c r="Q1140" s="827">
        <v>1</v>
      </c>
      <c r="R1140" s="822">
        <v>5</v>
      </c>
      <c r="S1140" s="827">
        <v>1</v>
      </c>
      <c r="T1140" s="826">
        <v>2</v>
      </c>
      <c r="U1140" s="828">
        <v>1</v>
      </c>
    </row>
    <row r="1141" spans="1:21" ht="14.45" customHeight="1" x14ac:dyDescent="0.2">
      <c r="A1141" s="821">
        <v>18</v>
      </c>
      <c r="B1141" s="822" t="s">
        <v>1515</v>
      </c>
      <c r="C1141" s="822" t="s">
        <v>1522</v>
      </c>
      <c r="D1141" s="823" t="s">
        <v>2639</v>
      </c>
      <c r="E1141" s="824" t="s">
        <v>1542</v>
      </c>
      <c r="F1141" s="822" t="s">
        <v>1516</v>
      </c>
      <c r="G1141" s="822" t="s">
        <v>1893</v>
      </c>
      <c r="H1141" s="822" t="s">
        <v>329</v>
      </c>
      <c r="I1141" s="822" t="s">
        <v>2570</v>
      </c>
      <c r="J1141" s="822" t="s">
        <v>1402</v>
      </c>
      <c r="K1141" s="822" t="s">
        <v>2571</v>
      </c>
      <c r="L1141" s="825">
        <v>395.98</v>
      </c>
      <c r="M1141" s="825">
        <v>1187.94</v>
      </c>
      <c r="N1141" s="822">
        <v>3</v>
      </c>
      <c r="O1141" s="826">
        <v>1.5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18</v>
      </c>
      <c r="B1142" s="822" t="s">
        <v>1515</v>
      </c>
      <c r="C1142" s="822" t="s">
        <v>1522</v>
      </c>
      <c r="D1142" s="823" t="s">
        <v>2639</v>
      </c>
      <c r="E1142" s="824" t="s">
        <v>1542</v>
      </c>
      <c r="F1142" s="822" t="s">
        <v>1516</v>
      </c>
      <c r="G1142" s="822" t="s">
        <v>1573</v>
      </c>
      <c r="H1142" s="822" t="s">
        <v>329</v>
      </c>
      <c r="I1142" s="822" t="s">
        <v>1909</v>
      </c>
      <c r="J1142" s="822" t="s">
        <v>1575</v>
      </c>
      <c r="K1142" s="822" t="s">
        <v>1910</v>
      </c>
      <c r="L1142" s="825">
        <v>169.29</v>
      </c>
      <c r="M1142" s="825">
        <v>846.45</v>
      </c>
      <c r="N1142" s="822">
        <v>5</v>
      </c>
      <c r="O1142" s="826">
        <v>1.5</v>
      </c>
      <c r="P1142" s="825">
        <v>338.58</v>
      </c>
      <c r="Q1142" s="827">
        <v>0.39999999999999997</v>
      </c>
      <c r="R1142" s="822">
        <v>2</v>
      </c>
      <c r="S1142" s="827">
        <v>0.4</v>
      </c>
      <c r="T1142" s="826">
        <v>1</v>
      </c>
      <c r="U1142" s="828">
        <v>0.66666666666666663</v>
      </c>
    </row>
    <row r="1143" spans="1:21" ht="14.45" customHeight="1" x14ac:dyDescent="0.2">
      <c r="A1143" s="821">
        <v>18</v>
      </c>
      <c r="B1143" s="822" t="s">
        <v>1515</v>
      </c>
      <c r="C1143" s="822" t="s">
        <v>1522</v>
      </c>
      <c r="D1143" s="823" t="s">
        <v>2639</v>
      </c>
      <c r="E1143" s="824" t="s">
        <v>1542</v>
      </c>
      <c r="F1143" s="822" t="s">
        <v>1516</v>
      </c>
      <c r="G1143" s="822" t="s">
        <v>1573</v>
      </c>
      <c r="H1143" s="822" t="s">
        <v>329</v>
      </c>
      <c r="I1143" s="822" t="s">
        <v>1911</v>
      </c>
      <c r="J1143" s="822" t="s">
        <v>1575</v>
      </c>
      <c r="K1143" s="822" t="s">
        <v>1912</v>
      </c>
      <c r="L1143" s="825">
        <v>338.58</v>
      </c>
      <c r="M1143" s="825">
        <v>5078.7</v>
      </c>
      <c r="N1143" s="822">
        <v>15</v>
      </c>
      <c r="O1143" s="826">
        <v>3.5</v>
      </c>
      <c r="P1143" s="825">
        <v>3724.38</v>
      </c>
      <c r="Q1143" s="827">
        <v>0.73333333333333339</v>
      </c>
      <c r="R1143" s="822">
        <v>11</v>
      </c>
      <c r="S1143" s="827">
        <v>0.73333333333333328</v>
      </c>
      <c r="T1143" s="826">
        <v>3</v>
      </c>
      <c r="U1143" s="828">
        <v>0.8571428571428571</v>
      </c>
    </row>
    <row r="1144" spans="1:21" ht="14.45" customHeight="1" x14ac:dyDescent="0.2">
      <c r="A1144" s="821">
        <v>18</v>
      </c>
      <c r="B1144" s="822" t="s">
        <v>1515</v>
      </c>
      <c r="C1144" s="822" t="s">
        <v>1522</v>
      </c>
      <c r="D1144" s="823" t="s">
        <v>2639</v>
      </c>
      <c r="E1144" s="824" t="s">
        <v>1542</v>
      </c>
      <c r="F1144" s="822" t="s">
        <v>1516</v>
      </c>
      <c r="G1144" s="822" t="s">
        <v>1573</v>
      </c>
      <c r="H1144" s="822" t="s">
        <v>329</v>
      </c>
      <c r="I1144" s="822" t="s">
        <v>1915</v>
      </c>
      <c r="J1144" s="822" t="s">
        <v>1575</v>
      </c>
      <c r="K1144" s="822" t="s">
        <v>1916</v>
      </c>
      <c r="L1144" s="825">
        <v>338.58</v>
      </c>
      <c r="M1144" s="825">
        <v>677.16</v>
      </c>
      <c r="N1144" s="822">
        <v>2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18</v>
      </c>
      <c r="B1145" s="822" t="s">
        <v>1515</v>
      </c>
      <c r="C1145" s="822" t="s">
        <v>1522</v>
      </c>
      <c r="D1145" s="823" t="s">
        <v>2639</v>
      </c>
      <c r="E1145" s="824" t="s">
        <v>1542</v>
      </c>
      <c r="F1145" s="822" t="s">
        <v>1516</v>
      </c>
      <c r="G1145" s="822" t="s">
        <v>1573</v>
      </c>
      <c r="H1145" s="822" t="s">
        <v>625</v>
      </c>
      <c r="I1145" s="822" t="s">
        <v>1488</v>
      </c>
      <c r="J1145" s="822" t="s">
        <v>1112</v>
      </c>
      <c r="K1145" s="822" t="s">
        <v>1113</v>
      </c>
      <c r="L1145" s="825">
        <v>1286.6199999999999</v>
      </c>
      <c r="M1145" s="825">
        <v>10292.959999999999</v>
      </c>
      <c r="N1145" s="822">
        <v>8</v>
      </c>
      <c r="O1145" s="826">
        <v>4</v>
      </c>
      <c r="P1145" s="825">
        <v>3859.8599999999997</v>
      </c>
      <c r="Q1145" s="827">
        <v>0.375</v>
      </c>
      <c r="R1145" s="822">
        <v>3</v>
      </c>
      <c r="S1145" s="827">
        <v>0.375</v>
      </c>
      <c r="T1145" s="826">
        <v>2</v>
      </c>
      <c r="U1145" s="828">
        <v>0.5</v>
      </c>
    </row>
    <row r="1146" spans="1:21" ht="14.45" customHeight="1" x14ac:dyDescent="0.2">
      <c r="A1146" s="821">
        <v>18</v>
      </c>
      <c r="B1146" s="822" t="s">
        <v>1515</v>
      </c>
      <c r="C1146" s="822" t="s">
        <v>1522</v>
      </c>
      <c r="D1146" s="823" t="s">
        <v>2639</v>
      </c>
      <c r="E1146" s="824" t="s">
        <v>1542</v>
      </c>
      <c r="F1146" s="822" t="s">
        <v>1516</v>
      </c>
      <c r="G1146" s="822" t="s">
        <v>1573</v>
      </c>
      <c r="H1146" s="822" t="s">
        <v>625</v>
      </c>
      <c r="I1146" s="822" t="s">
        <v>1917</v>
      </c>
      <c r="J1146" s="822" t="s">
        <v>1112</v>
      </c>
      <c r="K1146" s="822" t="s">
        <v>1918</v>
      </c>
      <c r="L1146" s="825">
        <v>2573.2199999999998</v>
      </c>
      <c r="M1146" s="825">
        <v>51464.399999999994</v>
      </c>
      <c r="N1146" s="822">
        <v>20</v>
      </c>
      <c r="O1146" s="826">
        <v>7</v>
      </c>
      <c r="P1146" s="825">
        <v>28305.42</v>
      </c>
      <c r="Q1146" s="827">
        <v>0.55000000000000004</v>
      </c>
      <c r="R1146" s="822">
        <v>11</v>
      </c>
      <c r="S1146" s="827">
        <v>0.55000000000000004</v>
      </c>
      <c r="T1146" s="826">
        <v>3</v>
      </c>
      <c r="U1146" s="828">
        <v>0.42857142857142855</v>
      </c>
    </row>
    <row r="1147" spans="1:21" ht="14.45" customHeight="1" x14ac:dyDescent="0.2">
      <c r="A1147" s="821">
        <v>18</v>
      </c>
      <c r="B1147" s="822" t="s">
        <v>1515</v>
      </c>
      <c r="C1147" s="822" t="s">
        <v>1522</v>
      </c>
      <c r="D1147" s="823" t="s">
        <v>2639</v>
      </c>
      <c r="E1147" s="824" t="s">
        <v>1542</v>
      </c>
      <c r="F1147" s="822" t="s">
        <v>1516</v>
      </c>
      <c r="G1147" s="822" t="s">
        <v>1925</v>
      </c>
      <c r="H1147" s="822" t="s">
        <v>329</v>
      </c>
      <c r="I1147" s="822" t="s">
        <v>1926</v>
      </c>
      <c r="J1147" s="822" t="s">
        <v>772</v>
      </c>
      <c r="K1147" s="822" t="s">
        <v>773</v>
      </c>
      <c r="L1147" s="825">
        <v>51.06</v>
      </c>
      <c r="M1147" s="825">
        <v>6586.74</v>
      </c>
      <c r="N1147" s="822">
        <v>129</v>
      </c>
      <c r="O1147" s="826">
        <v>29</v>
      </c>
      <c r="P1147" s="825">
        <v>2859.3599999999997</v>
      </c>
      <c r="Q1147" s="827">
        <v>0.43410852713178288</v>
      </c>
      <c r="R1147" s="822">
        <v>56</v>
      </c>
      <c r="S1147" s="827">
        <v>0.43410852713178294</v>
      </c>
      <c r="T1147" s="826">
        <v>16</v>
      </c>
      <c r="U1147" s="828">
        <v>0.55172413793103448</v>
      </c>
    </row>
    <row r="1148" spans="1:21" ht="14.45" customHeight="1" x14ac:dyDescent="0.2">
      <c r="A1148" s="821">
        <v>18</v>
      </c>
      <c r="B1148" s="822" t="s">
        <v>1515</v>
      </c>
      <c r="C1148" s="822" t="s">
        <v>1522</v>
      </c>
      <c r="D1148" s="823" t="s">
        <v>2639</v>
      </c>
      <c r="E1148" s="824" t="s">
        <v>1542</v>
      </c>
      <c r="F1148" s="822" t="s">
        <v>1516</v>
      </c>
      <c r="G1148" s="822" t="s">
        <v>2062</v>
      </c>
      <c r="H1148" s="822" t="s">
        <v>329</v>
      </c>
      <c r="I1148" s="822" t="s">
        <v>2572</v>
      </c>
      <c r="J1148" s="822" t="s">
        <v>2064</v>
      </c>
      <c r="K1148" s="822" t="s">
        <v>2573</v>
      </c>
      <c r="L1148" s="825">
        <v>54.75</v>
      </c>
      <c r="M1148" s="825">
        <v>109.5</v>
      </c>
      <c r="N1148" s="822">
        <v>2</v>
      </c>
      <c r="O1148" s="826">
        <v>0.5</v>
      </c>
      <c r="P1148" s="825">
        <v>109.5</v>
      </c>
      <c r="Q1148" s="827">
        <v>1</v>
      </c>
      <c r="R1148" s="822">
        <v>2</v>
      </c>
      <c r="S1148" s="827">
        <v>1</v>
      </c>
      <c r="T1148" s="826">
        <v>0.5</v>
      </c>
      <c r="U1148" s="828">
        <v>1</v>
      </c>
    </row>
    <row r="1149" spans="1:21" ht="14.45" customHeight="1" x14ac:dyDescent="0.2">
      <c r="A1149" s="821">
        <v>18</v>
      </c>
      <c r="B1149" s="822" t="s">
        <v>1515</v>
      </c>
      <c r="C1149" s="822" t="s">
        <v>1522</v>
      </c>
      <c r="D1149" s="823" t="s">
        <v>2639</v>
      </c>
      <c r="E1149" s="824" t="s">
        <v>1542</v>
      </c>
      <c r="F1149" s="822" t="s">
        <v>1516</v>
      </c>
      <c r="G1149" s="822" t="s">
        <v>1927</v>
      </c>
      <c r="H1149" s="822" t="s">
        <v>329</v>
      </c>
      <c r="I1149" s="822" t="s">
        <v>1928</v>
      </c>
      <c r="J1149" s="822" t="s">
        <v>1929</v>
      </c>
      <c r="K1149" s="822" t="s">
        <v>1930</v>
      </c>
      <c r="L1149" s="825">
        <v>59.36</v>
      </c>
      <c r="M1149" s="825">
        <v>534.24</v>
      </c>
      <c r="N1149" s="822">
        <v>9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18</v>
      </c>
      <c r="B1150" s="822" t="s">
        <v>1515</v>
      </c>
      <c r="C1150" s="822" t="s">
        <v>1522</v>
      </c>
      <c r="D1150" s="823" t="s">
        <v>2639</v>
      </c>
      <c r="E1150" s="824" t="s">
        <v>1542</v>
      </c>
      <c r="F1150" s="822" t="s">
        <v>1516</v>
      </c>
      <c r="G1150" s="822" t="s">
        <v>1927</v>
      </c>
      <c r="H1150" s="822" t="s">
        <v>329</v>
      </c>
      <c r="I1150" s="822" t="s">
        <v>2428</v>
      </c>
      <c r="J1150" s="822" t="s">
        <v>1330</v>
      </c>
      <c r="K1150" s="822" t="s">
        <v>1937</v>
      </c>
      <c r="L1150" s="825">
        <v>183.54</v>
      </c>
      <c r="M1150" s="825">
        <v>550.62</v>
      </c>
      <c r="N1150" s="822">
        <v>3</v>
      </c>
      <c r="O1150" s="826">
        <v>1</v>
      </c>
      <c r="P1150" s="825">
        <v>367.08</v>
      </c>
      <c r="Q1150" s="827">
        <v>0.66666666666666663</v>
      </c>
      <c r="R1150" s="822">
        <v>2</v>
      </c>
      <c r="S1150" s="827">
        <v>0.66666666666666663</v>
      </c>
      <c r="T1150" s="826">
        <v>0.5</v>
      </c>
      <c r="U1150" s="828">
        <v>0.5</v>
      </c>
    </row>
    <row r="1151" spans="1:21" ht="14.45" customHeight="1" x14ac:dyDescent="0.2">
      <c r="A1151" s="821">
        <v>18</v>
      </c>
      <c r="B1151" s="822" t="s">
        <v>1515</v>
      </c>
      <c r="C1151" s="822" t="s">
        <v>1522</v>
      </c>
      <c r="D1151" s="823" t="s">
        <v>2639</v>
      </c>
      <c r="E1151" s="824" t="s">
        <v>1542</v>
      </c>
      <c r="F1151" s="822" t="s">
        <v>1516</v>
      </c>
      <c r="G1151" s="822" t="s">
        <v>1581</v>
      </c>
      <c r="H1151" s="822" t="s">
        <v>329</v>
      </c>
      <c r="I1151" s="822" t="s">
        <v>1951</v>
      </c>
      <c r="J1151" s="822" t="s">
        <v>1952</v>
      </c>
      <c r="K1151" s="822" t="s">
        <v>1346</v>
      </c>
      <c r="L1151" s="825">
        <v>123.2</v>
      </c>
      <c r="M1151" s="825">
        <v>369.6</v>
      </c>
      <c r="N1151" s="822">
        <v>3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18</v>
      </c>
      <c r="B1152" s="822" t="s">
        <v>1515</v>
      </c>
      <c r="C1152" s="822" t="s">
        <v>1522</v>
      </c>
      <c r="D1152" s="823" t="s">
        <v>2639</v>
      </c>
      <c r="E1152" s="824" t="s">
        <v>1542</v>
      </c>
      <c r="F1152" s="822" t="s">
        <v>1516</v>
      </c>
      <c r="G1152" s="822" t="s">
        <v>1581</v>
      </c>
      <c r="H1152" s="822" t="s">
        <v>625</v>
      </c>
      <c r="I1152" s="822" t="s">
        <v>1344</v>
      </c>
      <c r="J1152" s="822" t="s">
        <v>1345</v>
      </c>
      <c r="K1152" s="822" t="s">
        <v>1346</v>
      </c>
      <c r="L1152" s="825">
        <v>122.96</v>
      </c>
      <c r="M1152" s="825">
        <v>1967.3600000000001</v>
      </c>
      <c r="N1152" s="822">
        <v>16</v>
      </c>
      <c r="O1152" s="826">
        <v>5</v>
      </c>
      <c r="P1152" s="825">
        <v>368.88</v>
      </c>
      <c r="Q1152" s="827">
        <v>0.18749999999999997</v>
      </c>
      <c r="R1152" s="822">
        <v>3</v>
      </c>
      <c r="S1152" s="827">
        <v>0.1875</v>
      </c>
      <c r="T1152" s="826">
        <v>1.5</v>
      </c>
      <c r="U1152" s="828">
        <v>0.3</v>
      </c>
    </row>
    <row r="1153" spans="1:21" ht="14.45" customHeight="1" x14ac:dyDescent="0.2">
      <c r="A1153" s="821">
        <v>18</v>
      </c>
      <c r="B1153" s="822" t="s">
        <v>1515</v>
      </c>
      <c r="C1153" s="822" t="s">
        <v>1522</v>
      </c>
      <c r="D1153" s="823" t="s">
        <v>2639</v>
      </c>
      <c r="E1153" s="824" t="s">
        <v>1542</v>
      </c>
      <c r="F1153" s="822" t="s">
        <v>1516</v>
      </c>
      <c r="G1153" s="822" t="s">
        <v>1581</v>
      </c>
      <c r="H1153" s="822" t="s">
        <v>625</v>
      </c>
      <c r="I1153" s="822" t="s">
        <v>1347</v>
      </c>
      <c r="J1153" s="822" t="s">
        <v>1345</v>
      </c>
      <c r="K1153" s="822" t="s">
        <v>1348</v>
      </c>
      <c r="L1153" s="825">
        <v>245.91</v>
      </c>
      <c r="M1153" s="825">
        <v>16967.789999999997</v>
      </c>
      <c r="N1153" s="822">
        <v>69</v>
      </c>
      <c r="O1153" s="826">
        <v>20</v>
      </c>
      <c r="P1153" s="825">
        <v>4672.29</v>
      </c>
      <c r="Q1153" s="827">
        <v>0.27536231884057977</v>
      </c>
      <c r="R1153" s="822">
        <v>19</v>
      </c>
      <c r="S1153" s="827">
        <v>0.27536231884057971</v>
      </c>
      <c r="T1153" s="826">
        <v>6.5</v>
      </c>
      <c r="U1153" s="828">
        <v>0.32500000000000001</v>
      </c>
    </row>
    <row r="1154" spans="1:21" ht="14.45" customHeight="1" x14ac:dyDescent="0.2">
      <c r="A1154" s="821">
        <v>18</v>
      </c>
      <c r="B1154" s="822" t="s">
        <v>1515</v>
      </c>
      <c r="C1154" s="822" t="s">
        <v>1522</v>
      </c>
      <c r="D1154" s="823" t="s">
        <v>2639</v>
      </c>
      <c r="E1154" s="824" t="s">
        <v>1542</v>
      </c>
      <c r="F1154" s="822" t="s">
        <v>1516</v>
      </c>
      <c r="G1154" s="822" t="s">
        <v>1581</v>
      </c>
      <c r="H1154" s="822" t="s">
        <v>625</v>
      </c>
      <c r="I1154" s="822" t="s">
        <v>1955</v>
      </c>
      <c r="J1154" s="822" t="s">
        <v>1954</v>
      </c>
      <c r="K1154" s="822" t="s">
        <v>1744</v>
      </c>
      <c r="L1154" s="825">
        <v>132</v>
      </c>
      <c r="M1154" s="825">
        <v>528</v>
      </c>
      <c r="N1154" s="822">
        <v>4</v>
      </c>
      <c r="O1154" s="826">
        <v>1</v>
      </c>
      <c r="P1154" s="825">
        <v>528</v>
      </c>
      <c r="Q1154" s="827">
        <v>1</v>
      </c>
      <c r="R1154" s="822">
        <v>4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18</v>
      </c>
      <c r="B1155" s="822" t="s">
        <v>1515</v>
      </c>
      <c r="C1155" s="822" t="s">
        <v>1522</v>
      </c>
      <c r="D1155" s="823" t="s">
        <v>2639</v>
      </c>
      <c r="E1155" s="824" t="s">
        <v>1542</v>
      </c>
      <c r="F1155" s="822" t="s">
        <v>1516</v>
      </c>
      <c r="G1155" s="822" t="s">
        <v>1581</v>
      </c>
      <c r="H1155" s="822" t="s">
        <v>625</v>
      </c>
      <c r="I1155" s="822" t="s">
        <v>2282</v>
      </c>
      <c r="J1155" s="822" t="s">
        <v>1954</v>
      </c>
      <c r="K1155" s="822" t="s">
        <v>2084</v>
      </c>
      <c r="L1155" s="825">
        <v>879.97</v>
      </c>
      <c r="M1155" s="825">
        <v>1759.94</v>
      </c>
      <c r="N1155" s="822">
        <v>2</v>
      </c>
      <c r="O1155" s="826">
        <v>1.5</v>
      </c>
      <c r="P1155" s="825">
        <v>879.97</v>
      </c>
      <c r="Q1155" s="827">
        <v>0.5</v>
      </c>
      <c r="R1155" s="822">
        <v>1</v>
      </c>
      <c r="S1155" s="827">
        <v>0.5</v>
      </c>
      <c r="T1155" s="826">
        <v>1</v>
      </c>
      <c r="U1155" s="828">
        <v>0.66666666666666663</v>
      </c>
    </row>
    <row r="1156" spans="1:21" ht="14.45" customHeight="1" x14ac:dyDescent="0.2">
      <c r="A1156" s="821">
        <v>18</v>
      </c>
      <c r="B1156" s="822" t="s">
        <v>1515</v>
      </c>
      <c r="C1156" s="822" t="s">
        <v>1522</v>
      </c>
      <c r="D1156" s="823" t="s">
        <v>2639</v>
      </c>
      <c r="E1156" s="824" t="s">
        <v>1542</v>
      </c>
      <c r="F1156" s="822" t="s">
        <v>1516</v>
      </c>
      <c r="G1156" s="822" t="s">
        <v>1959</v>
      </c>
      <c r="H1156" s="822" t="s">
        <v>329</v>
      </c>
      <c r="I1156" s="822" t="s">
        <v>1961</v>
      </c>
      <c r="J1156" s="822" t="s">
        <v>1962</v>
      </c>
      <c r="K1156" s="822" t="s">
        <v>1963</v>
      </c>
      <c r="L1156" s="825">
        <v>72.45</v>
      </c>
      <c r="M1156" s="825">
        <v>652.05000000000007</v>
      </c>
      <c r="N1156" s="822">
        <v>9</v>
      </c>
      <c r="O1156" s="826">
        <v>2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18</v>
      </c>
      <c r="B1157" s="822" t="s">
        <v>1515</v>
      </c>
      <c r="C1157" s="822" t="s">
        <v>1522</v>
      </c>
      <c r="D1157" s="823" t="s">
        <v>2639</v>
      </c>
      <c r="E1157" s="824" t="s">
        <v>1542</v>
      </c>
      <c r="F1157" s="822" t="s">
        <v>1516</v>
      </c>
      <c r="G1157" s="822" t="s">
        <v>2574</v>
      </c>
      <c r="H1157" s="822" t="s">
        <v>329</v>
      </c>
      <c r="I1157" s="822" t="s">
        <v>2575</v>
      </c>
      <c r="J1157" s="822" t="s">
        <v>2576</v>
      </c>
      <c r="K1157" s="822" t="s">
        <v>2125</v>
      </c>
      <c r="L1157" s="825">
        <v>0</v>
      </c>
      <c r="M1157" s="825">
        <v>0</v>
      </c>
      <c r="N1157" s="822">
        <v>2</v>
      </c>
      <c r="O1157" s="826">
        <v>1</v>
      </c>
      <c r="P1157" s="825"/>
      <c r="Q1157" s="827"/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18</v>
      </c>
      <c r="B1158" s="822" t="s">
        <v>1515</v>
      </c>
      <c r="C1158" s="822" t="s">
        <v>1522</v>
      </c>
      <c r="D1158" s="823" t="s">
        <v>2639</v>
      </c>
      <c r="E1158" s="824" t="s">
        <v>1542</v>
      </c>
      <c r="F1158" s="822" t="s">
        <v>1516</v>
      </c>
      <c r="G1158" s="822" t="s">
        <v>1964</v>
      </c>
      <c r="H1158" s="822" t="s">
        <v>329</v>
      </c>
      <c r="I1158" s="822" t="s">
        <v>1965</v>
      </c>
      <c r="J1158" s="822" t="s">
        <v>1017</v>
      </c>
      <c r="K1158" s="822" t="s">
        <v>1966</v>
      </c>
      <c r="L1158" s="825">
        <v>132</v>
      </c>
      <c r="M1158" s="825">
        <v>4884</v>
      </c>
      <c r="N1158" s="822">
        <v>37</v>
      </c>
      <c r="O1158" s="826">
        <v>14.5</v>
      </c>
      <c r="P1158" s="825">
        <v>1980</v>
      </c>
      <c r="Q1158" s="827">
        <v>0.40540540540540543</v>
      </c>
      <c r="R1158" s="822">
        <v>15</v>
      </c>
      <c r="S1158" s="827">
        <v>0.40540540540540543</v>
      </c>
      <c r="T1158" s="826">
        <v>4.5</v>
      </c>
      <c r="U1158" s="828">
        <v>0.31034482758620691</v>
      </c>
    </row>
    <row r="1159" spans="1:21" ht="14.45" customHeight="1" x14ac:dyDescent="0.2">
      <c r="A1159" s="821">
        <v>18</v>
      </c>
      <c r="B1159" s="822" t="s">
        <v>1515</v>
      </c>
      <c r="C1159" s="822" t="s">
        <v>1522</v>
      </c>
      <c r="D1159" s="823" t="s">
        <v>2639</v>
      </c>
      <c r="E1159" s="824" t="s">
        <v>1542</v>
      </c>
      <c r="F1159" s="822" t="s">
        <v>1516</v>
      </c>
      <c r="G1159" s="822" t="s">
        <v>1967</v>
      </c>
      <c r="H1159" s="822" t="s">
        <v>329</v>
      </c>
      <c r="I1159" s="822" t="s">
        <v>1968</v>
      </c>
      <c r="J1159" s="822" t="s">
        <v>807</v>
      </c>
      <c r="K1159" s="822" t="s">
        <v>1969</v>
      </c>
      <c r="L1159" s="825">
        <v>137.88</v>
      </c>
      <c r="M1159" s="825">
        <v>4274.28</v>
      </c>
      <c r="N1159" s="822">
        <v>31</v>
      </c>
      <c r="O1159" s="826">
        <v>10.5</v>
      </c>
      <c r="P1159" s="825">
        <v>1930.3199999999997</v>
      </c>
      <c r="Q1159" s="827">
        <v>0.45161290322580638</v>
      </c>
      <c r="R1159" s="822">
        <v>14</v>
      </c>
      <c r="S1159" s="827">
        <v>0.45161290322580644</v>
      </c>
      <c r="T1159" s="826">
        <v>4.5</v>
      </c>
      <c r="U1159" s="828">
        <v>0.42857142857142855</v>
      </c>
    </row>
    <row r="1160" spans="1:21" ht="14.45" customHeight="1" x14ac:dyDescent="0.2">
      <c r="A1160" s="821">
        <v>18</v>
      </c>
      <c r="B1160" s="822" t="s">
        <v>1515</v>
      </c>
      <c r="C1160" s="822" t="s">
        <v>1522</v>
      </c>
      <c r="D1160" s="823" t="s">
        <v>2639</v>
      </c>
      <c r="E1160" s="824" t="s">
        <v>1542</v>
      </c>
      <c r="F1160" s="822" t="s">
        <v>1516</v>
      </c>
      <c r="G1160" s="822" t="s">
        <v>1967</v>
      </c>
      <c r="H1160" s="822" t="s">
        <v>329</v>
      </c>
      <c r="I1160" s="822" t="s">
        <v>2294</v>
      </c>
      <c r="J1160" s="822" t="s">
        <v>2121</v>
      </c>
      <c r="K1160" s="822" t="s">
        <v>1830</v>
      </c>
      <c r="L1160" s="825">
        <v>275.75</v>
      </c>
      <c r="M1160" s="825">
        <v>551.5</v>
      </c>
      <c r="N1160" s="822">
        <v>2</v>
      </c>
      <c r="O1160" s="826">
        <v>0.5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18</v>
      </c>
      <c r="B1161" s="822" t="s">
        <v>1515</v>
      </c>
      <c r="C1161" s="822" t="s">
        <v>1522</v>
      </c>
      <c r="D1161" s="823" t="s">
        <v>2639</v>
      </c>
      <c r="E1161" s="824" t="s">
        <v>1542</v>
      </c>
      <c r="F1161" s="822" t="s">
        <v>1516</v>
      </c>
      <c r="G1161" s="822" t="s">
        <v>1974</v>
      </c>
      <c r="H1161" s="822" t="s">
        <v>329</v>
      </c>
      <c r="I1161" s="822" t="s">
        <v>1975</v>
      </c>
      <c r="J1161" s="822" t="s">
        <v>1976</v>
      </c>
      <c r="K1161" s="822" t="s">
        <v>1977</v>
      </c>
      <c r="L1161" s="825">
        <v>264</v>
      </c>
      <c r="M1161" s="825">
        <v>7920</v>
      </c>
      <c r="N1161" s="822">
        <v>30</v>
      </c>
      <c r="O1161" s="826">
        <v>16.5</v>
      </c>
      <c r="P1161" s="825">
        <v>3168</v>
      </c>
      <c r="Q1161" s="827">
        <v>0.4</v>
      </c>
      <c r="R1161" s="822">
        <v>12</v>
      </c>
      <c r="S1161" s="827">
        <v>0.4</v>
      </c>
      <c r="T1161" s="826">
        <v>6.5</v>
      </c>
      <c r="U1161" s="828">
        <v>0.39393939393939392</v>
      </c>
    </row>
    <row r="1162" spans="1:21" ht="14.45" customHeight="1" x14ac:dyDescent="0.2">
      <c r="A1162" s="821">
        <v>18</v>
      </c>
      <c r="B1162" s="822" t="s">
        <v>1515</v>
      </c>
      <c r="C1162" s="822" t="s">
        <v>1522</v>
      </c>
      <c r="D1162" s="823" t="s">
        <v>2639</v>
      </c>
      <c r="E1162" s="824" t="s">
        <v>1542</v>
      </c>
      <c r="F1162" s="822" t="s">
        <v>1516</v>
      </c>
      <c r="G1162" s="822" t="s">
        <v>1974</v>
      </c>
      <c r="H1162" s="822" t="s">
        <v>329</v>
      </c>
      <c r="I1162" s="822" t="s">
        <v>1978</v>
      </c>
      <c r="J1162" s="822" t="s">
        <v>1976</v>
      </c>
      <c r="K1162" s="822" t="s">
        <v>1979</v>
      </c>
      <c r="L1162" s="825">
        <v>65.989999999999995</v>
      </c>
      <c r="M1162" s="825">
        <v>197.96999999999997</v>
      </c>
      <c r="N1162" s="822">
        <v>3</v>
      </c>
      <c r="O1162" s="826">
        <v>1</v>
      </c>
      <c r="P1162" s="825">
        <v>197.96999999999997</v>
      </c>
      <c r="Q1162" s="827">
        <v>1</v>
      </c>
      <c r="R1162" s="822">
        <v>3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18</v>
      </c>
      <c r="B1163" s="822" t="s">
        <v>1515</v>
      </c>
      <c r="C1163" s="822" t="s">
        <v>1522</v>
      </c>
      <c r="D1163" s="823" t="s">
        <v>2639</v>
      </c>
      <c r="E1163" s="824" t="s">
        <v>1542</v>
      </c>
      <c r="F1163" s="822" t="s">
        <v>1516</v>
      </c>
      <c r="G1163" s="822" t="s">
        <v>1974</v>
      </c>
      <c r="H1163" s="822" t="s">
        <v>329</v>
      </c>
      <c r="I1163" s="822" t="s">
        <v>2106</v>
      </c>
      <c r="J1163" s="822" t="s">
        <v>1981</v>
      </c>
      <c r="K1163" s="822" t="s">
        <v>2107</v>
      </c>
      <c r="L1163" s="825">
        <v>264</v>
      </c>
      <c r="M1163" s="825">
        <v>1848</v>
      </c>
      <c r="N1163" s="822">
        <v>7</v>
      </c>
      <c r="O1163" s="826">
        <v>2.5</v>
      </c>
      <c r="P1163" s="825">
        <v>1056</v>
      </c>
      <c r="Q1163" s="827">
        <v>0.5714285714285714</v>
      </c>
      <c r="R1163" s="822">
        <v>4</v>
      </c>
      <c r="S1163" s="827">
        <v>0.5714285714285714</v>
      </c>
      <c r="T1163" s="826">
        <v>1</v>
      </c>
      <c r="U1163" s="828">
        <v>0.4</v>
      </c>
    </row>
    <row r="1164" spans="1:21" ht="14.45" customHeight="1" x14ac:dyDescent="0.2">
      <c r="A1164" s="821">
        <v>18</v>
      </c>
      <c r="B1164" s="822" t="s">
        <v>1515</v>
      </c>
      <c r="C1164" s="822" t="s">
        <v>1522</v>
      </c>
      <c r="D1164" s="823" t="s">
        <v>2639</v>
      </c>
      <c r="E1164" s="824" t="s">
        <v>1542</v>
      </c>
      <c r="F1164" s="822" t="s">
        <v>1516</v>
      </c>
      <c r="G1164" s="822" t="s">
        <v>2577</v>
      </c>
      <c r="H1164" s="822" t="s">
        <v>329</v>
      </c>
      <c r="I1164" s="822" t="s">
        <v>2578</v>
      </c>
      <c r="J1164" s="822" t="s">
        <v>2579</v>
      </c>
      <c r="K1164" s="822" t="s">
        <v>2580</v>
      </c>
      <c r="L1164" s="825">
        <v>393.94</v>
      </c>
      <c r="M1164" s="825">
        <v>393.94</v>
      </c>
      <c r="N1164" s="822">
        <v>1</v>
      </c>
      <c r="O1164" s="826">
        <v>0.5</v>
      </c>
      <c r="P1164" s="825">
        <v>393.94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18</v>
      </c>
      <c r="B1165" s="822" t="s">
        <v>1515</v>
      </c>
      <c r="C1165" s="822" t="s">
        <v>1522</v>
      </c>
      <c r="D1165" s="823" t="s">
        <v>2639</v>
      </c>
      <c r="E1165" s="824" t="s">
        <v>1542</v>
      </c>
      <c r="F1165" s="822" t="s">
        <v>1516</v>
      </c>
      <c r="G1165" s="822" t="s">
        <v>1587</v>
      </c>
      <c r="H1165" s="822" t="s">
        <v>625</v>
      </c>
      <c r="I1165" s="822" t="s">
        <v>1989</v>
      </c>
      <c r="J1165" s="822" t="s">
        <v>1413</v>
      </c>
      <c r="K1165" s="822" t="s">
        <v>967</v>
      </c>
      <c r="L1165" s="825">
        <v>80.53</v>
      </c>
      <c r="M1165" s="825">
        <v>483.18</v>
      </c>
      <c r="N1165" s="822">
        <v>6</v>
      </c>
      <c r="O1165" s="826">
        <v>2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18</v>
      </c>
      <c r="B1166" s="822" t="s">
        <v>1515</v>
      </c>
      <c r="C1166" s="822" t="s">
        <v>1522</v>
      </c>
      <c r="D1166" s="823" t="s">
        <v>2639</v>
      </c>
      <c r="E1166" s="824" t="s">
        <v>1542</v>
      </c>
      <c r="F1166" s="822" t="s">
        <v>1516</v>
      </c>
      <c r="G1166" s="822" t="s">
        <v>1587</v>
      </c>
      <c r="H1166" s="822" t="s">
        <v>329</v>
      </c>
      <c r="I1166" s="822" t="s">
        <v>1992</v>
      </c>
      <c r="J1166" s="822" t="s">
        <v>1413</v>
      </c>
      <c r="K1166" s="822" t="s">
        <v>965</v>
      </c>
      <c r="L1166" s="825">
        <v>161.06</v>
      </c>
      <c r="M1166" s="825">
        <v>1288.48</v>
      </c>
      <c r="N1166" s="822">
        <v>8</v>
      </c>
      <c r="O1166" s="826">
        <v>2.5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18</v>
      </c>
      <c r="B1167" s="822" t="s">
        <v>1515</v>
      </c>
      <c r="C1167" s="822" t="s">
        <v>1522</v>
      </c>
      <c r="D1167" s="823" t="s">
        <v>2639</v>
      </c>
      <c r="E1167" s="824" t="s">
        <v>1542</v>
      </c>
      <c r="F1167" s="822" t="s">
        <v>1516</v>
      </c>
      <c r="G1167" s="822" t="s">
        <v>1587</v>
      </c>
      <c r="H1167" s="822" t="s">
        <v>329</v>
      </c>
      <c r="I1167" s="822" t="s">
        <v>2581</v>
      </c>
      <c r="J1167" s="822" t="s">
        <v>1994</v>
      </c>
      <c r="K1167" s="822" t="s">
        <v>2582</v>
      </c>
      <c r="L1167" s="825">
        <v>150.32</v>
      </c>
      <c r="M1167" s="825">
        <v>450.96</v>
      </c>
      <c r="N1167" s="822">
        <v>3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18</v>
      </c>
      <c r="B1168" s="822" t="s">
        <v>1515</v>
      </c>
      <c r="C1168" s="822" t="s">
        <v>1522</v>
      </c>
      <c r="D1168" s="823" t="s">
        <v>2639</v>
      </c>
      <c r="E1168" s="824" t="s">
        <v>1542</v>
      </c>
      <c r="F1168" s="822" t="s">
        <v>1516</v>
      </c>
      <c r="G1168" s="822" t="s">
        <v>1587</v>
      </c>
      <c r="H1168" s="822" t="s">
        <v>625</v>
      </c>
      <c r="I1168" s="822" t="s">
        <v>1412</v>
      </c>
      <c r="J1168" s="822" t="s">
        <v>1413</v>
      </c>
      <c r="K1168" s="822" t="s">
        <v>965</v>
      </c>
      <c r="L1168" s="825">
        <v>161.06</v>
      </c>
      <c r="M1168" s="825">
        <v>483.18</v>
      </c>
      <c r="N1168" s="822">
        <v>3</v>
      </c>
      <c r="O1168" s="826">
        <v>0.5</v>
      </c>
      <c r="P1168" s="825">
        <v>483.18</v>
      </c>
      <c r="Q1168" s="827">
        <v>1</v>
      </c>
      <c r="R1168" s="822">
        <v>3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18</v>
      </c>
      <c r="B1169" s="822" t="s">
        <v>1515</v>
      </c>
      <c r="C1169" s="822" t="s">
        <v>1522</v>
      </c>
      <c r="D1169" s="823" t="s">
        <v>2639</v>
      </c>
      <c r="E1169" s="824" t="s">
        <v>1542</v>
      </c>
      <c r="F1169" s="822" t="s">
        <v>1516</v>
      </c>
      <c r="G1169" s="822" t="s">
        <v>1587</v>
      </c>
      <c r="H1169" s="822" t="s">
        <v>329</v>
      </c>
      <c r="I1169" s="822" t="s">
        <v>1998</v>
      </c>
      <c r="J1169" s="822" t="s">
        <v>989</v>
      </c>
      <c r="K1169" s="822" t="s">
        <v>1999</v>
      </c>
      <c r="L1169" s="825">
        <v>80.53</v>
      </c>
      <c r="M1169" s="825">
        <v>2415.8999999999996</v>
      </c>
      <c r="N1169" s="822">
        <v>30</v>
      </c>
      <c r="O1169" s="826">
        <v>7.5</v>
      </c>
      <c r="P1169" s="825">
        <v>1288.4799999999998</v>
      </c>
      <c r="Q1169" s="827">
        <v>0.53333333333333333</v>
      </c>
      <c r="R1169" s="822">
        <v>16</v>
      </c>
      <c r="S1169" s="827">
        <v>0.53333333333333333</v>
      </c>
      <c r="T1169" s="826">
        <v>4.5</v>
      </c>
      <c r="U1169" s="828">
        <v>0.6</v>
      </c>
    </row>
    <row r="1170" spans="1:21" ht="14.45" customHeight="1" x14ac:dyDescent="0.2">
      <c r="A1170" s="821">
        <v>18</v>
      </c>
      <c r="B1170" s="822" t="s">
        <v>1515</v>
      </c>
      <c r="C1170" s="822" t="s">
        <v>1522</v>
      </c>
      <c r="D1170" s="823" t="s">
        <v>2639</v>
      </c>
      <c r="E1170" s="824" t="s">
        <v>1542</v>
      </c>
      <c r="F1170" s="822" t="s">
        <v>1516</v>
      </c>
      <c r="G1170" s="822" t="s">
        <v>1587</v>
      </c>
      <c r="H1170" s="822" t="s">
        <v>329</v>
      </c>
      <c r="I1170" s="822" t="s">
        <v>2000</v>
      </c>
      <c r="J1170" s="822" t="s">
        <v>989</v>
      </c>
      <c r="K1170" s="822" t="s">
        <v>2001</v>
      </c>
      <c r="L1170" s="825">
        <v>161.06</v>
      </c>
      <c r="M1170" s="825">
        <v>4348.619999999999</v>
      </c>
      <c r="N1170" s="822">
        <v>27</v>
      </c>
      <c r="O1170" s="826">
        <v>8.5</v>
      </c>
      <c r="P1170" s="825">
        <v>3060.1399999999994</v>
      </c>
      <c r="Q1170" s="827">
        <v>0.70370370370370372</v>
      </c>
      <c r="R1170" s="822">
        <v>19</v>
      </c>
      <c r="S1170" s="827">
        <v>0.70370370370370372</v>
      </c>
      <c r="T1170" s="826">
        <v>6</v>
      </c>
      <c r="U1170" s="828">
        <v>0.70588235294117652</v>
      </c>
    </row>
    <row r="1171" spans="1:21" ht="14.45" customHeight="1" x14ac:dyDescent="0.2">
      <c r="A1171" s="821">
        <v>18</v>
      </c>
      <c r="B1171" s="822" t="s">
        <v>1515</v>
      </c>
      <c r="C1171" s="822" t="s">
        <v>1522</v>
      </c>
      <c r="D1171" s="823" t="s">
        <v>2639</v>
      </c>
      <c r="E1171" s="824" t="s">
        <v>1542</v>
      </c>
      <c r="F1171" s="822" t="s">
        <v>1516</v>
      </c>
      <c r="G1171" s="822" t="s">
        <v>1587</v>
      </c>
      <c r="H1171" s="822" t="s">
        <v>329</v>
      </c>
      <c r="I1171" s="822" t="s">
        <v>1505</v>
      </c>
      <c r="J1171" s="822" t="s">
        <v>989</v>
      </c>
      <c r="K1171" s="822" t="s">
        <v>1506</v>
      </c>
      <c r="L1171" s="825">
        <v>161.06</v>
      </c>
      <c r="M1171" s="825">
        <v>322.12</v>
      </c>
      <c r="N1171" s="822">
        <v>2</v>
      </c>
      <c r="O1171" s="826">
        <v>1</v>
      </c>
      <c r="P1171" s="825">
        <v>322.12</v>
      </c>
      <c r="Q1171" s="827">
        <v>1</v>
      </c>
      <c r="R1171" s="822">
        <v>2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18</v>
      </c>
      <c r="B1172" s="822" t="s">
        <v>1515</v>
      </c>
      <c r="C1172" s="822" t="s">
        <v>1522</v>
      </c>
      <c r="D1172" s="823" t="s">
        <v>2639</v>
      </c>
      <c r="E1172" s="824" t="s">
        <v>1542</v>
      </c>
      <c r="F1172" s="822" t="s">
        <v>1516</v>
      </c>
      <c r="G1172" s="822" t="s">
        <v>2008</v>
      </c>
      <c r="H1172" s="822" t="s">
        <v>625</v>
      </c>
      <c r="I1172" s="822" t="s">
        <v>2583</v>
      </c>
      <c r="J1172" s="822" t="s">
        <v>1491</v>
      </c>
      <c r="K1172" s="822" t="s">
        <v>2584</v>
      </c>
      <c r="L1172" s="825">
        <v>230.45</v>
      </c>
      <c r="M1172" s="825">
        <v>691.34999999999991</v>
      </c>
      <c r="N1172" s="822">
        <v>3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18</v>
      </c>
      <c r="B1173" s="822" t="s">
        <v>1515</v>
      </c>
      <c r="C1173" s="822" t="s">
        <v>1522</v>
      </c>
      <c r="D1173" s="823" t="s">
        <v>2639</v>
      </c>
      <c r="E1173" s="824" t="s">
        <v>1542</v>
      </c>
      <c r="F1173" s="822" t="s">
        <v>1516</v>
      </c>
      <c r="G1173" s="822" t="s">
        <v>1588</v>
      </c>
      <c r="H1173" s="822" t="s">
        <v>329</v>
      </c>
      <c r="I1173" s="822" t="s">
        <v>2444</v>
      </c>
      <c r="J1173" s="822" t="s">
        <v>2015</v>
      </c>
      <c r="K1173" s="822" t="s">
        <v>1590</v>
      </c>
      <c r="L1173" s="825">
        <v>0</v>
      </c>
      <c r="M1173" s="825">
        <v>0</v>
      </c>
      <c r="N1173" s="822">
        <v>3</v>
      </c>
      <c r="O1173" s="826">
        <v>0.5</v>
      </c>
      <c r="P1173" s="825"/>
      <c r="Q1173" s="827"/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18</v>
      </c>
      <c r="B1174" s="822" t="s">
        <v>1515</v>
      </c>
      <c r="C1174" s="822" t="s">
        <v>1522</v>
      </c>
      <c r="D1174" s="823" t="s">
        <v>2639</v>
      </c>
      <c r="E1174" s="824" t="s">
        <v>1542</v>
      </c>
      <c r="F1174" s="822" t="s">
        <v>1516</v>
      </c>
      <c r="G1174" s="822" t="s">
        <v>1588</v>
      </c>
      <c r="H1174" s="822" t="s">
        <v>329</v>
      </c>
      <c r="I1174" s="822" t="s">
        <v>2162</v>
      </c>
      <c r="J1174" s="822" t="s">
        <v>2010</v>
      </c>
      <c r="K1174" s="822" t="s">
        <v>1590</v>
      </c>
      <c r="L1174" s="825">
        <v>0</v>
      </c>
      <c r="M1174" s="825">
        <v>0</v>
      </c>
      <c r="N1174" s="822">
        <v>1</v>
      </c>
      <c r="O1174" s="826">
        <v>0.5</v>
      </c>
      <c r="P1174" s="825"/>
      <c r="Q1174" s="827"/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18</v>
      </c>
      <c r="B1175" s="822" t="s">
        <v>1515</v>
      </c>
      <c r="C1175" s="822" t="s">
        <v>1522</v>
      </c>
      <c r="D1175" s="823" t="s">
        <v>2639</v>
      </c>
      <c r="E1175" s="824" t="s">
        <v>1542</v>
      </c>
      <c r="F1175" s="822" t="s">
        <v>1516</v>
      </c>
      <c r="G1175" s="822" t="s">
        <v>1588</v>
      </c>
      <c r="H1175" s="822" t="s">
        <v>625</v>
      </c>
      <c r="I1175" s="822" t="s">
        <v>1341</v>
      </c>
      <c r="J1175" s="822" t="s">
        <v>835</v>
      </c>
      <c r="K1175" s="822" t="s">
        <v>1342</v>
      </c>
      <c r="L1175" s="825">
        <v>0</v>
      </c>
      <c r="M1175" s="825">
        <v>0</v>
      </c>
      <c r="N1175" s="822">
        <v>3</v>
      </c>
      <c r="O1175" s="826">
        <v>1</v>
      </c>
      <c r="P1175" s="825">
        <v>0</v>
      </c>
      <c r="Q1175" s="827"/>
      <c r="R1175" s="822">
        <v>2</v>
      </c>
      <c r="S1175" s="827">
        <v>0.66666666666666663</v>
      </c>
      <c r="T1175" s="826">
        <v>0.5</v>
      </c>
      <c r="U1175" s="828">
        <v>0.5</v>
      </c>
    </row>
    <row r="1176" spans="1:21" ht="14.45" customHeight="1" x14ac:dyDescent="0.2">
      <c r="A1176" s="821">
        <v>18</v>
      </c>
      <c r="B1176" s="822" t="s">
        <v>1515</v>
      </c>
      <c r="C1176" s="822" t="s">
        <v>1522</v>
      </c>
      <c r="D1176" s="823" t="s">
        <v>2639</v>
      </c>
      <c r="E1176" s="824" t="s">
        <v>1542</v>
      </c>
      <c r="F1176" s="822" t="s">
        <v>1516</v>
      </c>
      <c r="G1176" s="822" t="s">
        <v>1588</v>
      </c>
      <c r="H1176" s="822" t="s">
        <v>625</v>
      </c>
      <c r="I1176" s="822" t="s">
        <v>1589</v>
      </c>
      <c r="J1176" s="822" t="s">
        <v>835</v>
      </c>
      <c r="K1176" s="822" t="s">
        <v>1590</v>
      </c>
      <c r="L1176" s="825">
        <v>0</v>
      </c>
      <c r="M1176" s="825">
        <v>0</v>
      </c>
      <c r="N1176" s="822">
        <v>2</v>
      </c>
      <c r="O1176" s="826">
        <v>1</v>
      </c>
      <c r="P1176" s="825"/>
      <c r="Q1176" s="827"/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18</v>
      </c>
      <c r="B1177" s="822" t="s">
        <v>1515</v>
      </c>
      <c r="C1177" s="822" t="s">
        <v>1522</v>
      </c>
      <c r="D1177" s="823" t="s">
        <v>2639</v>
      </c>
      <c r="E1177" s="824" t="s">
        <v>1542</v>
      </c>
      <c r="F1177" s="822" t="s">
        <v>1516</v>
      </c>
      <c r="G1177" s="822" t="s">
        <v>1588</v>
      </c>
      <c r="H1177" s="822" t="s">
        <v>329</v>
      </c>
      <c r="I1177" s="822" t="s">
        <v>2352</v>
      </c>
      <c r="J1177" s="822" t="s">
        <v>2353</v>
      </c>
      <c r="K1177" s="822" t="s">
        <v>1342</v>
      </c>
      <c r="L1177" s="825">
        <v>0</v>
      </c>
      <c r="M1177" s="825">
        <v>0</v>
      </c>
      <c r="N1177" s="822">
        <v>1</v>
      </c>
      <c r="O1177" s="826">
        <v>0.5</v>
      </c>
      <c r="P1177" s="825"/>
      <c r="Q1177" s="827"/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18</v>
      </c>
      <c r="B1178" s="822" t="s">
        <v>1515</v>
      </c>
      <c r="C1178" s="822" t="s">
        <v>1522</v>
      </c>
      <c r="D1178" s="823" t="s">
        <v>2639</v>
      </c>
      <c r="E1178" s="824" t="s">
        <v>1542</v>
      </c>
      <c r="F1178" s="822" t="s">
        <v>1516</v>
      </c>
      <c r="G1178" s="822" t="s">
        <v>1588</v>
      </c>
      <c r="H1178" s="822" t="s">
        <v>329</v>
      </c>
      <c r="I1178" s="822" t="s">
        <v>2446</v>
      </c>
      <c r="J1178" s="822" t="s">
        <v>2353</v>
      </c>
      <c r="K1178" s="822" t="s">
        <v>1590</v>
      </c>
      <c r="L1178" s="825">
        <v>0</v>
      </c>
      <c r="M1178" s="825">
        <v>0</v>
      </c>
      <c r="N1178" s="822">
        <v>1</v>
      </c>
      <c r="O1178" s="826">
        <v>1</v>
      </c>
      <c r="P1178" s="825"/>
      <c r="Q1178" s="827"/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18</v>
      </c>
      <c r="B1179" s="822" t="s">
        <v>1515</v>
      </c>
      <c r="C1179" s="822" t="s">
        <v>1522</v>
      </c>
      <c r="D1179" s="823" t="s">
        <v>2639</v>
      </c>
      <c r="E1179" s="824" t="s">
        <v>1542</v>
      </c>
      <c r="F1179" s="822" t="s">
        <v>1516</v>
      </c>
      <c r="G1179" s="822" t="s">
        <v>1595</v>
      </c>
      <c r="H1179" s="822" t="s">
        <v>329</v>
      </c>
      <c r="I1179" s="822" t="s">
        <v>2585</v>
      </c>
      <c r="J1179" s="822" t="s">
        <v>1597</v>
      </c>
      <c r="K1179" s="822" t="s">
        <v>2156</v>
      </c>
      <c r="L1179" s="825">
        <v>366.3</v>
      </c>
      <c r="M1179" s="825">
        <v>732.6</v>
      </c>
      <c r="N1179" s="822">
        <v>2</v>
      </c>
      <c r="O1179" s="826">
        <v>0.5</v>
      </c>
      <c r="P1179" s="825">
        <v>732.6</v>
      </c>
      <c r="Q1179" s="827">
        <v>1</v>
      </c>
      <c r="R1179" s="822">
        <v>2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18</v>
      </c>
      <c r="B1180" s="822" t="s">
        <v>1515</v>
      </c>
      <c r="C1180" s="822" t="s">
        <v>1522</v>
      </c>
      <c r="D1180" s="823" t="s">
        <v>2639</v>
      </c>
      <c r="E1180" s="824" t="s">
        <v>1542</v>
      </c>
      <c r="F1180" s="822" t="s">
        <v>1516</v>
      </c>
      <c r="G1180" s="822" t="s">
        <v>1599</v>
      </c>
      <c r="H1180" s="822" t="s">
        <v>329</v>
      </c>
      <c r="I1180" s="822" t="s">
        <v>1600</v>
      </c>
      <c r="J1180" s="822" t="s">
        <v>1601</v>
      </c>
      <c r="K1180" s="822" t="s">
        <v>1318</v>
      </c>
      <c r="L1180" s="825">
        <v>726.68</v>
      </c>
      <c r="M1180" s="825">
        <v>11626.879999999997</v>
      </c>
      <c r="N1180" s="822">
        <v>16</v>
      </c>
      <c r="O1180" s="826">
        <v>6</v>
      </c>
      <c r="P1180" s="825">
        <v>6540.119999999999</v>
      </c>
      <c r="Q1180" s="827">
        <v>0.5625</v>
      </c>
      <c r="R1180" s="822">
        <v>9</v>
      </c>
      <c r="S1180" s="827">
        <v>0.5625</v>
      </c>
      <c r="T1180" s="826">
        <v>2.5</v>
      </c>
      <c r="U1180" s="828">
        <v>0.41666666666666669</v>
      </c>
    </row>
    <row r="1181" spans="1:21" ht="14.45" customHeight="1" x14ac:dyDescent="0.2">
      <c r="A1181" s="821">
        <v>18</v>
      </c>
      <c r="B1181" s="822" t="s">
        <v>1515</v>
      </c>
      <c r="C1181" s="822" t="s">
        <v>1522</v>
      </c>
      <c r="D1181" s="823" t="s">
        <v>2639</v>
      </c>
      <c r="E1181" s="824" t="s">
        <v>1542</v>
      </c>
      <c r="F1181" s="822" t="s">
        <v>1516</v>
      </c>
      <c r="G1181" s="822" t="s">
        <v>1599</v>
      </c>
      <c r="H1181" s="822" t="s">
        <v>329</v>
      </c>
      <c r="I1181" s="822" t="s">
        <v>2072</v>
      </c>
      <c r="J1181" s="822" t="s">
        <v>1601</v>
      </c>
      <c r="K1181" s="822" t="s">
        <v>1316</v>
      </c>
      <c r="L1181" s="825">
        <v>363.35</v>
      </c>
      <c r="M1181" s="825">
        <v>726.7</v>
      </c>
      <c r="N1181" s="822">
        <v>2</v>
      </c>
      <c r="O1181" s="826">
        <v>0.5</v>
      </c>
      <c r="P1181" s="825">
        <v>726.7</v>
      </c>
      <c r="Q1181" s="827">
        <v>1</v>
      </c>
      <c r="R1181" s="822">
        <v>2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18</v>
      </c>
      <c r="B1182" s="822" t="s">
        <v>1515</v>
      </c>
      <c r="C1182" s="822" t="s">
        <v>1522</v>
      </c>
      <c r="D1182" s="823" t="s">
        <v>2639</v>
      </c>
      <c r="E1182" s="824" t="s">
        <v>1542</v>
      </c>
      <c r="F1182" s="822" t="s">
        <v>1516</v>
      </c>
      <c r="G1182" s="822" t="s">
        <v>1599</v>
      </c>
      <c r="H1182" s="822" t="s">
        <v>329</v>
      </c>
      <c r="I1182" s="822" t="s">
        <v>2025</v>
      </c>
      <c r="J1182" s="822" t="s">
        <v>1601</v>
      </c>
      <c r="K1182" s="822" t="s">
        <v>1687</v>
      </c>
      <c r="L1182" s="825">
        <v>3823.44</v>
      </c>
      <c r="M1182" s="825">
        <v>3823.44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18</v>
      </c>
      <c r="B1183" s="822" t="s">
        <v>1515</v>
      </c>
      <c r="C1183" s="822" t="s">
        <v>1522</v>
      </c>
      <c r="D1183" s="823" t="s">
        <v>2639</v>
      </c>
      <c r="E1183" s="824" t="s">
        <v>1542</v>
      </c>
      <c r="F1183" s="822" t="s">
        <v>1516</v>
      </c>
      <c r="G1183" s="822" t="s">
        <v>1599</v>
      </c>
      <c r="H1183" s="822" t="s">
        <v>329</v>
      </c>
      <c r="I1183" s="822" t="s">
        <v>2586</v>
      </c>
      <c r="J1183" s="822" t="s">
        <v>1601</v>
      </c>
      <c r="K1183" s="822" t="s">
        <v>2587</v>
      </c>
      <c r="L1183" s="825">
        <v>5735.16</v>
      </c>
      <c r="M1183" s="825">
        <v>5735.16</v>
      </c>
      <c r="N1183" s="822">
        <v>1</v>
      </c>
      <c r="O1183" s="826">
        <v>1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18</v>
      </c>
      <c r="B1184" s="822" t="s">
        <v>1515</v>
      </c>
      <c r="C1184" s="822" t="s">
        <v>1522</v>
      </c>
      <c r="D1184" s="823" t="s">
        <v>2639</v>
      </c>
      <c r="E1184" s="824" t="s">
        <v>1542</v>
      </c>
      <c r="F1184" s="822" t="s">
        <v>1516</v>
      </c>
      <c r="G1184" s="822" t="s">
        <v>2362</v>
      </c>
      <c r="H1184" s="822" t="s">
        <v>329</v>
      </c>
      <c r="I1184" s="822" t="s">
        <v>2363</v>
      </c>
      <c r="J1184" s="822" t="s">
        <v>632</v>
      </c>
      <c r="K1184" s="822" t="s">
        <v>2364</v>
      </c>
      <c r="L1184" s="825">
        <v>0</v>
      </c>
      <c r="M1184" s="825">
        <v>0</v>
      </c>
      <c r="N1184" s="822">
        <v>23</v>
      </c>
      <c r="O1184" s="826">
        <v>9</v>
      </c>
      <c r="P1184" s="825">
        <v>0</v>
      </c>
      <c r="Q1184" s="827"/>
      <c r="R1184" s="822">
        <v>2</v>
      </c>
      <c r="S1184" s="827">
        <v>8.6956521739130432E-2</v>
      </c>
      <c r="T1184" s="826">
        <v>0.5</v>
      </c>
      <c r="U1184" s="828">
        <v>5.5555555555555552E-2</v>
      </c>
    </row>
    <row r="1185" spans="1:21" ht="14.45" customHeight="1" x14ac:dyDescent="0.2">
      <c r="A1185" s="821">
        <v>18</v>
      </c>
      <c r="B1185" s="822" t="s">
        <v>1515</v>
      </c>
      <c r="C1185" s="822" t="s">
        <v>1522</v>
      </c>
      <c r="D1185" s="823" t="s">
        <v>2639</v>
      </c>
      <c r="E1185" s="824" t="s">
        <v>1542</v>
      </c>
      <c r="F1185" s="822" t="s">
        <v>1516</v>
      </c>
      <c r="G1185" s="822" t="s">
        <v>2030</v>
      </c>
      <c r="H1185" s="822" t="s">
        <v>329</v>
      </c>
      <c r="I1185" s="822" t="s">
        <v>2031</v>
      </c>
      <c r="J1185" s="822" t="s">
        <v>2032</v>
      </c>
      <c r="K1185" s="822" t="s">
        <v>1342</v>
      </c>
      <c r="L1185" s="825">
        <v>113.83</v>
      </c>
      <c r="M1185" s="825">
        <v>682.98</v>
      </c>
      <c r="N1185" s="822">
        <v>6</v>
      </c>
      <c r="O1185" s="826">
        <v>2</v>
      </c>
      <c r="P1185" s="825">
        <v>682.98</v>
      </c>
      <c r="Q1185" s="827">
        <v>1</v>
      </c>
      <c r="R1185" s="822">
        <v>6</v>
      </c>
      <c r="S1185" s="827">
        <v>1</v>
      </c>
      <c r="T1185" s="826">
        <v>2</v>
      </c>
      <c r="U1185" s="828">
        <v>1</v>
      </c>
    </row>
    <row r="1186" spans="1:21" ht="14.45" customHeight="1" x14ac:dyDescent="0.2">
      <c r="A1186" s="821">
        <v>18</v>
      </c>
      <c r="B1186" s="822" t="s">
        <v>1515</v>
      </c>
      <c r="C1186" s="822" t="s">
        <v>1522</v>
      </c>
      <c r="D1186" s="823" t="s">
        <v>2639</v>
      </c>
      <c r="E1186" s="824" t="s">
        <v>1542</v>
      </c>
      <c r="F1186" s="822" t="s">
        <v>1516</v>
      </c>
      <c r="G1186" s="822" t="s">
        <v>1560</v>
      </c>
      <c r="H1186" s="822" t="s">
        <v>329</v>
      </c>
      <c r="I1186" s="822" t="s">
        <v>1561</v>
      </c>
      <c r="J1186" s="822" t="s">
        <v>1080</v>
      </c>
      <c r="K1186" s="822" t="s">
        <v>1081</v>
      </c>
      <c r="L1186" s="825">
        <v>121.92</v>
      </c>
      <c r="M1186" s="825">
        <v>11338.560000000003</v>
      </c>
      <c r="N1186" s="822">
        <v>93</v>
      </c>
      <c r="O1186" s="826">
        <v>31.5</v>
      </c>
      <c r="P1186" s="825">
        <v>4754.880000000001</v>
      </c>
      <c r="Q1186" s="827">
        <v>0.41935483870967738</v>
      </c>
      <c r="R1186" s="822">
        <v>39</v>
      </c>
      <c r="S1186" s="827">
        <v>0.41935483870967744</v>
      </c>
      <c r="T1186" s="826">
        <v>14.5</v>
      </c>
      <c r="U1186" s="828">
        <v>0.46031746031746029</v>
      </c>
    </row>
    <row r="1187" spans="1:21" ht="14.45" customHeight="1" x14ac:dyDescent="0.2">
      <c r="A1187" s="821">
        <v>18</v>
      </c>
      <c r="B1187" s="822" t="s">
        <v>1515</v>
      </c>
      <c r="C1187" s="822" t="s">
        <v>1522</v>
      </c>
      <c r="D1187" s="823" t="s">
        <v>2639</v>
      </c>
      <c r="E1187" s="824" t="s">
        <v>1544</v>
      </c>
      <c r="F1187" s="822" t="s">
        <v>1516</v>
      </c>
      <c r="G1187" s="822" t="s">
        <v>1649</v>
      </c>
      <c r="H1187" s="822" t="s">
        <v>329</v>
      </c>
      <c r="I1187" s="822" t="s">
        <v>1650</v>
      </c>
      <c r="J1187" s="822" t="s">
        <v>1651</v>
      </c>
      <c r="K1187" s="822" t="s">
        <v>1652</v>
      </c>
      <c r="L1187" s="825">
        <v>401.17</v>
      </c>
      <c r="M1187" s="825">
        <v>4412.87</v>
      </c>
      <c r="N1187" s="822">
        <v>11</v>
      </c>
      <c r="O1187" s="826">
        <v>2</v>
      </c>
      <c r="P1187" s="825">
        <v>4412.87</v>
      </c>
      <c r="Q1187" s="827">
        <v>1</v>
      </c>
      <c r="R1187" s="822">
        <v>11</v>
      </c>
      <c r="S1187" s="827">
        <v>1</v>
      </c>
      <c r="T1187" s="826">
        <v>2</v>
      </c>
      <c r="U1187" s="828">
        <v>1</v>
      </c>
    </row>
    <row r="1188" spans="1:21" ht="14.45" customHeight="1" x14ac:dyDescent="0.2">
      <c r="A1188" s="821">
        <v>18</v>
      </c>
      <c r="B1188" s="822" t="s">
        <v>1515</v>
      </c>
      <c r="C1188" s="822" t="s">
        <v>1522</v>
      </c>
      <c r="D1188" s="823" t="s">
        <v>2639</v>
      </c>
      <c r="E1188" s="824" t="s">
        <v>1534</v>
      </c>
      <c r="F1188" s="822" t="s">
        <v>1516</v>
      </c>
      <c r="G1188" s="822" t="s">
        <v>1551</v>
      </c>
      <c r="H1188" s="822" t="s">
        <v>329</v>
      </c>
      <c r="I1188" s="822" t="s">
        <v>1665</v>
      </c>
      <c r="J1188" s="822" t="s">
        <v>1553</v>
      </c>
      <c r="K1188" s="822" t="s">
        <v>1007</v>
      </c>
      <c r="L1188" s="825">
        <v>65.989999999999995</v>
      </c>
      <c r="M1188" s="825">
        <v>65.989999999999995</v>
      </c>
      <c r="N1188" s="822">
        <v>1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18</v>
      </c>
      <c r="B1189" s="822" t="s">
        <v>1515</v>
      </c>
      <c r="C1189" s="822" t="s">
        <v>1522</v>
      </c>
      <c r="D1189" s="823" t="s">
        <v>2639</v>
      </c>
      <c r="E1189" s="824" t="s">
        <v>1534</v>
      </c>
      <c r="F1189" s="822" t="s">
        <v>1516</v>
      </c>
      <c r="G1189" s="822" t="s">
        <v>1670</v>
      </c>
      <c r="H1189" s="822" t="s">
        <v>329</v>
      </c>
      <c r="I1189" s="822" t="s">
        <v>1673</v>
      </c>
      <c r="J1189" s="822" t="s">
        <v>647</v>
      </c>
      <c r="K1189" s="822" t="s">
        <v>1674</v>
      </c>
      <c r="L1189" s="825">
        <v>93.61</v>
      </c>
      <c r="M1189" s="825">
        <v>93.61</v>
      </c>
      <c r="N1189" s="822">
        <v>1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18</v>
      </c>
      <c r="B1190" s="822" t="s">
        <v>1515</v>
      </c>
      <c r="C1190" s="822" t="s">
        <v>1522</v>
      </c>
      <c r="D1190" s="823" t="s">
        <v>2639</v>
      </c>
      <c r="E1190" s="824" t="s">
        <v>1534</v>
      </c>
      <c r="F1190" s="822" t="s">
        <v>1516</v>
      </c>
      <c r="G1190" s="822" t="s">
        <v>1670</v>
      </c>
      <c r="H1190" s="822" t="s">
        <v>329</v>
      </c>
      <c r="I1190" s="822" t="s">
        <v>1677</v>
      </c>
      <c r="J1190" s="822" t="s">
        <v>647</v>
      </c>
      <c r="K1190" s="822" t="s">
        <v>1678</v>
      </c>
      <c r="L1190" s="825">
        <v>93.61</v>
      </c>
      <c r="M1190" s="825">
        <v>187.22</v>
      </c>
      <c r="N1190" s="822">
        <v>2</v>
      </c>
      <c r="O1190" s="826">
        <v>0.5</v>
      </c>
      <c r="P1190" s="825">
        <v>187.22</v>
      </c>
      <c r="Q1190" s="827">
        <v>1</v>
      </c>
      <c r="R1190" s="822">
        <v>2</v>
      </c>
      <c r="S1190" s="827">
        <v>1</v>
      </c>
      <c r="T1190" s="826">
        <v>0.5</v>
      </c>
      <c r="U1190" s="828">
        <v>1</v>
      </c>
    </row>
    <row r="1191" spans="1:21" ht="14.45" customHeight="1" x14ac:dyDescent="0.2">
      <c r="A1191" s="821">
        <v>18</v>
      </c>
      <c r="B1191" s="822" t="s">
        <v>1515</v>
      </c>
      <c r="C1191" s="822" t="s">
        <v>1522</v>
      </c>
      <c r="D1191" s="823" t="s">
        <v>2639</v>
      </c>
      <c r="E1191" s="824" t="s">
        <v>1534</v>
      </c>
      <c r="F1191" s="822" t="s">
        <v>1516</v>
      </c>
      <c r="G1191" s="822" t="s">
        <v>1696</v>
      </c>
      <c r="H1191" s="822" t="s">
        <v>329</v>
      </c>
      <c r="I1191" s="822" t="s">
        <v>1700</v>
      </c>
      <c r="J1191" s="822" t="s">
        <v>1698</v>
      </c>
      <c r="K1191" s="822" t="s">
        <v>1701</v>
      </c>
      <c r="L1191" s="825">
        <v>80.319999999999993</v>
      </c>
      <c r="M1191" s="825">
        <v>160.63999999999999</v>
      </c>
      <c r="N1191" s="822">
        <v>2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18</v>
      </c>
      <c r="B1192" s="822" t="s">
        <v>1515</v>
      </c>
      <c r="C1192" s="822" t="s">
        <v>1522</v>
      </c>
      <c r="D1192" s="823" t="s">
        <v>2639</v>
      </c>
      <c r="E1192" s="824" t="s">
        <v>1534</v>
      </c>
      <c r="F1192" s="822" t="s">
        <v>1516</v>
      </c>
      <c r="G1192" s="822" t="s">
        <v>1564</v>
      </c>
      <c r="H1192" s="822" t="s">
        <v>625</v>
      </c>
      <c r="I1192" s="822" t="s">
        <v>1404</v>
      </c>
      <c r="J1192" s="822" t="s">
        <v>1351</v>
      </c>
      <c r="K1192" s="822" t="s">
        <v>1405</v>
      </c>
      <c r="L1192" s="825">
        <v>431.18</v>
      </c>
      <c r="M1192" s="825">
        <v>431.18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18</v>
      </c>
      <c r="B1193" s="822" t="s">
        <v>1515</v>
      </c>
      <c r="C1193" s="822" t="s">
        <v>1522</v>
      </c>
      <c r="D1193" s="823" t="s">
        <v>2639</v>
      </c>
      <c r="E1193" s="824" t="s">
        <v>1534</v>
      </c>
      <c r="F1193" s="822" t="s">
        <v>1516</v>
      </c>
      <c r="G1193" s="822" t="s">
        <v>1564</v>
      </c>
      <c r="H1193" s="822" t="s">
        <v>625</v>
      </c>
      <c r="I1193" s="822" t="s">
        <v>1350</v>
      </c>
      <c r="J1193" s="822" t="s">
        <v>1351</v>
      </c>
      <c r="K1193" s="822" t="s">
        <v>1352</v>
      </c>
      <c r="L1193" s="825">
        <v>122.96</v>
      </c>
      <c r="M1193" s="825">
        <v>1475.52</v>
      </c>
      <c r="N1193" s="822">
        <v>12</v>
      </c>
      <c r="O1193" s="826">
        <v>2.5</v>
      </c>
      <c r="P1193" s="825">
        <v>368.88</v>
      </c>
      <c r="Q1193" s="827">
        <v>0.25</v>
      </c>
      <c r="R1193" s="822">
        <v>3</v>
      </c>
      <c r="S1193" s="827">
        <v>0.25</v>
      </c>
      <c r="T1193" s="826">
        <v>1</v>
      </c>
      <c r="U1193" s="828">
        <v>0.4</v>
      </c>
    </row>
    <row r="1194" spans="1:21" ht="14.45" customHeight="1" x14ac:dyDescent="0.2">
      <c r="A1194" s="821">
        <v>18</v>
      </c>
      <c r="B1194" s="822" t="s">
        <v>1515</v>
      </c>
      <c r="C1194" s="822" t="s">
        <v>1522</v>
      </c>
      <c r="D1194" s="823" t="s">
        <v>2639</v>
      </c>
      <c r="E1194" s="824" t="s">
        <v>1534</v>
      </c>
      <c r="F1194" s="822" t="s">
        <v>1516</v>
      </c>
      <c r="G1194" s="822" t="s">
        <v>1750</v>
      </c>
      <c r="H1194" s="822" t="s">
        <v>329</v>
      </c>
      <c r="I1194" s="822" t="s">
        <v>1751</v>
      </c>
      <c r="J1194" s="822" t="s">
        <v>870</v>
      </c>
      <c r="K1194" s="822" t="s">
        <v>1752</v>
      </c>
      <c r="L1194" s="825">
        <v>0</v>
      </c>
      <c r="M1194" s="825">
        <v>0</v>
      </c>
      <c r="N1194" s="822">
        <v>1</v>
      </c>
      <c r="O1194" s="826">
        <v>0.5</v>
      </c>
      <c r="P1194" s="825">
        <v>0</v>
      </c>
      <c r="Q1194" s="827"/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18</v>
      </c>
      <c r="B1195" s="822" t="s">
        <v>1515</v>
      </c>
      <c r="C1195" s="822" t="s">
        <v>1522</v>
      </c>
      <c r="D1195" s="823" t="s">
        <v>2639</v>
      </c>
      <c r="E1195" s="824" t="s">
        <v>1534</v>
      </c>
      <c r="F1195" s="822" t="s">
        <v>1516</v>
      </c>
      <c r="G1195" s="822" t="s">
        <v>1771</v>
      </c>
      <c r="H1195" s="822" t="s">
        <v>329</v>
      </c>
      <c r="I1195" s="822" t="s">
        <v>1772</v>
      </c>
      <c r="J1195" s="822" t="s">
        <v>1773</v>
      </c>
      <c r="K1195" s="822" t="s">
        <v>1774</v>
      </c>
      <c r="L1195" s="825">
        <v>24.37</v>
      </c>
      <c r="M1195" s="825">
        <v>73.11</v>
      </c>
      <c r="N1195" s="822">
        <v>3</v>
      </c>
      <c r="O1195" s="826">
        <v>1</v>
      </c>
      <c r="P1195" s="825">
        <v>48.74</v>
      </c>
      <c r="Q1195" s="827">
        <v>0.66666666666666674</v>
      </c>
      <c r="R1195" s="822">
        <v>2</v>
      </c>
      <c r="S1195" s="827">
        <v>0.66666666666666663</v>
      </c>
      <c r="T1195" s="826">
        <v>0.5</v>
      </c>
      <c r="U1195" s="828">
        <v>0.5</v>
      </c>
    </row>
    <row r="1196" spans="1:21" ht="14.45" customHeight="1" x14ac:dyDescent="0.2">
      <c r="A1196" s="821">
        <v>18</v>
      </c>
      <c r="B1196" s="822" t="s">
        <v>1515</v>
      </c>
      <c r="C1196" s="822" t="s">
        <v>1522</v>
      </c>
      <c r="D1196" s="823" t="s">
        <v>2639</v>
      </c>
      <c r="E1196" s="824" t="s">
        <v>1534</v>
      </c>
      <c r="F1196" s="822" t="s">
        <v>1516</v>
      </c>
      <c r="G1196" s="822" t="s">
        <v>1771</v>
      </c>
      <c r="H1196" s="822" t="s">
        <v>329</v>
      </c>
      <c r="I1196" s="822" t="s">
        <v>1775</v>
      </c>
      <c r="J1196" s="822" t="s">
        <v>1773</v>
      </c>
      <c r="K1196" s="822" t="s">
        <v>1776</v>
      </c>
      <c r="L1196" s="825">
        <v>38.590000000000003</v>
      </c>
      <c r="M1196" s="825">
        <v>308.72000000000003</v>
      </c>
      <c r="N1196" s="822">
        <v>8</v>
      </c>
      <c r="O1196" s="826">
        <v>2.5</v>
      </c>
      <c r="P1196" s="825">
        <v>77.180000000000007</v>
      </c>
      <c r="Q1196" s="827">
        <v>0.25</v>
      </c>
      <c r="R1196" s="822">
        <v>2</v>
      </c>
      <c r="S1196" s="827">
        <v>0.25</v>
      </c>
      <c r="T1196" s="826">
        <v>1.5</v>
      </c>
      <c r="U1196" s="828">
        <v>0.6</v>
      </c>
    </row>
    <row r="1197" spans="1:21" ht="14.45" customHeight="1" x14ac:dyDescent="0.2">
      <c r="A1197" s="821">
        <v>18</v>
      </c>
      <c r="B1197" s="822" t="s">
        <v>1515</v>
      </c>
      <c r="C1197" s="822" t="s">
        <v>1522</v>
      </c>
      <c r="D1197" s="823" t="s">
        <v>2639</v>
      </c>
      <c r="E1197" s="824" t="s">
        <v>1534</v>
      </c>
      <c r="F1197" s="822" t="s">
        <v>1516</v>
      </c>
      <c r="G1197" s="822" t="s">
        <v>1785</v>
      </c>
      <c r="H1197" s="822" t="s">
        <v>329</v>
      </c>
      <c r="I1197" s="822" t="s">
        <v>1793</v>
      </c>
      <c r="J1197" s="822" t="s">
        <v>774</v>
      </c>
      <c r="K1197" s="822" t="s">
        <v>1794</v>
      </c>
      <c r="L1197" s="825">
        <v>213.07</v>
      </c>
      <c r="M1197" s="825">
        <v>639.21</v>
      </c>
      <c r="N1197" s="822">
        <v>3</v>
      </c>
      <c r="O1197" s="826">
        <v>0.5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18</v>
      </c>
      <c r="B1198" s="822" t="s">
        <v>1515</v>
      </c>
      <c r="C1198" s="822" t="s">
        <v>1522</v>
      </c>
      <c r="D1198" s="823" t="s">
        <v>2639</v>
      </c>
      <c r="E1198" s="824" t="s">
        <v>1534</v>
      </c>
      <c r="F1198" s="822" t="s">
        <v>1516</v>
      </c>
      <c r="G1198" s="822" t="s">
        <v>1785</v>
      </c>
      <c r="H1198" s="822" t="s">
        <v>329</v>
      </c>
      <c r="I1198" s="822" t="s">
        <v>1805</v>
      </c>
      <c r="J1198" s="822" t="s">
        <v>1806</v>
      </c>
      <c r="K1198" s="822" t="s">
        <v>1807</v>
      </c>
      <c r="L1198" s="825">
        <v>366.71</v>
      </c>
      <c r="M1198" s="825">
        <v>733.42</v>
      </c>
      <c r="N1198" s="822">
        <v>2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18</v>
      </c>
      <c r="B1199" s="822" t="s">
        <v>1515</v>
      </c>
      <c r="C1199" s="822" t="s">
        <v>1522</v>
      </c>
      <c r="D1199" s="823" t="s">
        <v>2639</v>
      </c>
      <c r="E1199" s="824" t="s">
        <v>1534</v>
      </c>
      <c r="F1199" s="822" t="s">
        <v>1516</v>
      </c>
      <c r="G1199" s="822" t="s">
        <v>1785</v>
      </c>
      <c r="H1199" s="822" t="s">
        <v>329</v>
      </c>
      <c r="I1199" s="822" t="s">
        <v>1808</v>
      </c>
      <c r="J1199" s="822" t="s">
        <v>774</v>
      </c>
      <c r="K1199" s="822" t="s">
        <v>1802</v>
      </c>
      <c r="L1199" s="825">
        <v>228.19</v>
      </c>
      <c r="M1199" s="825">
        <v>456.38</v>
      </c>
      <c r="N1199" s="822">
        <v>2</v>
      </c>
      <c r="O1199" s="826">
        <v>1</v>
      </c>
      <c r="P1199" s="825">
        <v>456.38</v>
      </c>
      <c r="Q1199" s="827">
        <v>1</v>
      </c>
      <c r="R1199" s="822">
        <v>2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18</v>
      </c>
      <c r="B1200" s="822" t="s">
        <v>1515</v>
      </c>
      <c r="C1200" s="822" t="s">
        <v>1522</v>
      </c>
      <c r="D1200" s="823" t="s">
        <v>2639</v>
      </c>
      <c r="E1200" s="824" t="s">
        <v>1534</v>
      </c>
      <c r="F1200" s="822" t="s">
        <v>1516</v>
      </c>
      <c r="G1200" s="822" t="s">
        <v>1823</v>
      </c>
      <c r="H1200" s="822" t="s">
        <v>625</v>
      </c>
      <c r="I1200" s="822" t="s">
        <v>1824</v>
      </c>
      <c r="J1200" s="822" t="s">
        <v>709</v>
      </c>
      <c r="K1200" s="822" t="s">
        <v>1825</v>
      </c>
      <c r="L1200" s="825">
        <v>516.71</v>
      </c>
      <c r="M1200" s="825">
        <v>1033.42</v>
      </c>
      <c r="N1200" s="822">
        <v>2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18</v>
      </c>
      <c r="B1201" s="822" t="s">
        <v>1515</v>
      </c>
      <c r="C1201" s="822" t="s">
        <v>1522</v>
      </c>
      <c r="D1201" s="823" t="s">
        <v>2639</v>
      </c>
      <c r="E1201" s="824" t="s">
        <v>1534</v>
      </c>
      <c r="F1201" s="822" t="s">
        <v>1516</v>
      </c>
      <c r="G1201" s="822" t="s">
        <v>1823</v>
      </c>
      <c r="H1201" s="822" t="s">
        <v>625</v>
      </c>
      <c r="I1201" s="822" t="s">
        <v>1826</v>
      </c>
      <c r="J1201" s="822" t="s">
        <v>709</v>
      </c>
      <c r="K1201" s="822" t="s">
        <v>1827</v>
      </c>
      <c r="L1201" s="825">
        <v>110.73</v>
      </c>
      <c r="M1201" s="825">
        <v>221.46</v>
      </c>
      <c r="N1201" s="822">
        <v>2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18</v>
      </c>
      <c r="B1202" s="822" t="s">
        <v>1515</v>
      </c>
      <c r="C1202" s="822" t="s">
        <v>1522</v>
      </c>
      <c r="D1202" s="823" t="s">
        <v>2639</v>
      </c>
      <c r="E1202" s="824" t="s">
        <v>1534</v>
      </c>
      <c r="F1202" s="822" t="s">
        <v>1516</v>
      </c>
      <c r="G1202" s="822" t="s">
        <v>1823</v>
      </c>
      <c r="H1202" s="822" t="s">
        <v>625</v>
      </c>
      <c r="I1202" s="822" t="s">
        <v>1309</v>
      </c>
      <c r="J1202" s="822" t="s">
        <v>709</v>
      </c>
      <c r="K1202" s="822" t="s">
        <v>1310</v>
      </c>
      <c r="L1202" s="825">
        <v>221.44</v>
      </c>
      <c r="M1202" s="825">
        <v>442.88</v>
      </c>
      <c r="N1202" s="822">
        <v>2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18</v>
      </c>
      <c r="B1203" s="822" t="s">
        <v>1515</v>
      </c>
      <c r="C1203" s="822" t="s">
        <v>1522</v>
      </c>
      <c r="D1203" s="823" t="s">
        <v>2639</v>
      </c>
      <c r="E1203" s="824" t="s">
        <v>1534</v>
      </c>
      <c r="F1203" s="822" t="s">
        <v>1516</v>
      </c>
      <c r="G1203" s="822" t="s">
        <v>1835</v>
      </c>
      <c r="H1203" s="822" t="s">
        <v>329</v>
      </c>
      <c r="I1203" s="822" t="s">
        <v>1836</v>
      </c>
      <c r="J1203" s="822" t="s">
        <v>723</v>
      </c>
      <c r="K1203" s="822" t="s">
        <v>724</v>
      </c>
      <c r="L1203" s="825">
        <v>202.03</v>
      </c>
      <c r="M1203" s="825">
        <v>202.03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18</v>
      </c>
      <c r="B1204" s="822" t="s">
        <v>1515</v>
      </c>
      <c r="C1204" s="822" t="s">
        <v>1522</v>
      </c>
      <c r="D1204" s="823" t="s">
        <v>2639</v>
      </c>
      <c r="E1204" s="824" t="s">
        <v>1534</v>
      </c>
      <c r="F1204" s="822" t="s">
        <v>1516</v>
      </c>
      <c r="G1204" s="822" t="s">
        <v>2223</v>
      </c>
      <c r="H1204" s="822" t="s">
        <v>329</v>
      </c>
      <c r="I1204" s="822" t="s">
        <v>2588</v>
      </c>
      <c r="J1204" s="822" t="s">
        <v>1068</v>
      </c>
      <c r="K1204" s="822" t="s">
        <v>1069</v>
      </c>
      <c r="L1204" s="825">
        <v>59.5</v>
      </c>
      <c r="M1204" s="825">
        <v>119</v>
      </c>
      <c r="N1204" s="822">
        <v>2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18</v>
      </c>
      <c r="B1205" s="822" t="s">
        <v>1515</v>
      </c>
      <c r="C1205" s="822" t="s">
        <v>1522</v>
      </c>
      <c r="D1205" s="823" t="s">
        <v>2639</v>
      </c>
      <c r="E1205" s="824" t="s">
        <v>1534</v>
      </c>
      <c r="F1205" s="822" t="s">
        <v>1516</v>
      </c>
      <c r="G1205" s="822" t="s">
        <v>1554</v>
      </c>
      <c r="H1205" s="822" t="s">
        <v>329</v>
      </c>
      <c r="I1205" s="822" t="s">
        <v>1555</v>
      </c>
      <c r="J1205" s="822" t="s">
        <v>742</v>
      </c>
      <c r="K1205" s="822" t="s">
        <v>1086</v>
      </c>
      <c r="L1205" s="825">
        <v>161.06</v>
      </c>
      <c r="M1205" s="825">
        <v>161.06</v>
      </c>
      <c r="N1205" s="822">
        <v>1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18</v>
      </c>
      <c r="B1206" s="822" t="s">
        <v>1515</v>
      </c>
      <c r="C1206" s="822" t="s">
        <v>1522</v>
      </c>
      <c r="D1206" s="823" t="s">
        <v>2639</v>
      </c>
      <c r="E1206" s="824" t="s">
        <v>1534</v>
      </c>
      <c r="F1206" s="822" t="s">
        <v>1516</v>
      </c>
      <c r="G1206" s="822" t="s">
        <v>1554</v>
      </c>
      <c r="H1206" s="822" t="s">
        <v>625</v>
      </c>
      <c r="I1206" s="822" t="s">
        <v>1556</v>
      </c>
      <c r="J1206" s="822" t="s">
        <v>911</v>
      </c>
      <c r="K1206" s="822" t="s">
        <v>1409</v>
      </c>
      <c r="L1206" s="825">
        <v>161.06</v>
      </c>
      <c r="M1206" s="825">
        <v>483.18</v>
      </c>
      <c r="N1206" s="822">
        <v>3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18</v>
      </c>
      <c r="B1207" s="822" t="s">
        <v>1515</v>
      </c>
      <c r="C1207" s="822" t="s">
        <v>1522</v>
      </c>
      <c r="D1207" s="823" t="s">
        <v>2639</v>
      </c>
      <c r="E1207" s="824" t="s">
        <v>1534</v>
      </c>
      <c r="F1207" s="822" t="s">
        <v>1516</v>
      </c>
      <c r="G1207" s="822" t="s">
        <v>1554</v>
      </c>
      <c r="H1207" s="822" t="s">
        <v>329</v>
      </c>
      <c r="I1207" s="822" t="s">
        <v>1410</v>
      </c>
      <c r="J1207" s="822" t="s">
        <v>911</v>
      </c>
      <c r="K1207" s="822" t="s">
        <v>912</v>
      </c>
      <c r="L1207" s="825">
        <v>241.59</v>
      </c>
      <c r="M1207" s="825">
        <v>241.59</v>
      </c>
      <c r="N1207" s="822">
        <v>1</v>
      </c>
      <c r="O1207" s="826">
        <v>0.5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18</v>
      </c>
      <c r="B1208" s="822" t="s">
        <v>1515</v>
      </c>
      <c r="C1208" s="822" t="s">
        <v>1522</v>
      </c>
      <c r="D1208" s="823" t="s">
        <v>2639</v>
      </c>
      <c r="E1208" s="824" t="s">
        <v>1534</v>
      </c>
      <c r="F1208" s="822" t="s">
        <v>1516</v>
      </c>
      <c r="G1208" s="822" t="s">
        <v>1893</v>
      </c>
      <c r="H1208" s="822" t="s">
        <v>329</v>
      </c>
      <c r="I1208" s="822" t="s">
        <v>1897</v>
      </c>
      <c r="J1208" s="822" t="s">
        <v>1898</v>
      </c>
      <c r="K1208" s="822" t="s">
        <v>1016</v>
      </c>
      <c r="L1208" s="825">
        <v>132</v>
      </c>
      <c r="M1208" s="825">
        <v>132</v>
      </c>
      <c r="N1208" s="822">
        <v>1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18</v>
      </c>
      <c r="B1209" s="822" t="s">
        <v>1515</v>
      </c>
      <c r="C1209" s="822" t="s">
        <v>1522</v>
      </c>
      <c r="D1209" s="823" t="s">
        <v>2639</v>
      </c>
      <c r="E1209" s="824" t="s">
        <v>1534</v>
      </c>
      <c r="F1209" s="822" t="s">
        <v>1516</v>
      </c>
      <c r="G1209" s="822" t="s">
        <v>1581</v>
      </c>
      <c r="H1209" s="822" t="s">
        <v>625</v>
      </c>
      <c r="I1209" s="822" t="s">
        <v>1347</v>
      </c>
      <c r="J1209" s="822" t="s">
        <v>1345</v>
      </c>
      <c r="K1209" s="822" t="s">
        <v>1348</v>
      </c>
      <c r="L1209" s="825">
        <v>245.91</v>
      </c>
      <c r="M1209" s="825">
        <v>245.91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18</v>
      </c>
      <c r="B1210" s="822" t="s">
        <v>1515</v>
      </c>
      <c r="C1210" s="822" t="s">
        <v>1522</v>
      </c>
      <c r="D1210" s="823" t="s">
        <v>2639</v>
      </c>
      <c r="E1210" s="824" t="s">
        <v>1534</v>
      </c>
      <c r="F1210" s="822" t="s">
        <v>1516</v>
      </c>
      <c r="G1210" s="822" t="s">
        <v>2433</v>
      </c>
      <c r="H1210" s="822" t="s">
        <v>329</v>
      </c>
      <c r="I1210" s="822" t="s">
        <v>2589</v>
      </c>
      <c r="J1210" s="822" t="s">
        <v>2590</v>
      </c>
      <c r="K1210" s="822" t="s">
        <v>2591</v>
      </c>
      <c r="L1210" s="825">
        <v>0</v>
      </c>
      <c r="M1210" s="825">
        <v>0</v>
      </c>
      <c r="N1210" s="822">
        <v>1</v>
      </c>
      <c r="O1210" s="826">
        <v>1</v>
      </c>
      <c r="P1210" s="825"/>
      <c r="Q1210" s="827"/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18</v>
      </c>
      <c r="B1211" s="822" t="s">
        <v>1515</v>
      </c>
      <c r="C1211" s="822" t="s">
        <v>1522</v>
      </c>
      <c r="D1211" s="823" t="s">
        <v>2639</v>
      </c>
      <c r="E1211" s="824" t="s">
        <v>1534</v>
      </c>
      <c r="F1211" s="822" t="s">
        <v>1516</v>
      </c>
      <c r="G1211" s="822" t="s">
        <v>2433</v>
      </c>
      <c r="H1211" s="822" t="s">
        <v>329</v>
      </c>
      <c r="I1211" s="822" t="s">
        <v>2592</v>
      </c>
      <c r="J1211" s="822" t="s">
        <v>2593</v>
      </c>
      <c r="K1211" s="822" t="s">
        <v>2436</v>
      </c>
      <c r="L1211" s="825">
        <v>0</v>
      </c>
      <c r="M1211" s="825">
        <v>0</v>
      </c>
      <c r="N1211" s="822">
        <v>3</v>
      </c>
      <c r="O1211" s="826">
        <v>1</v>
      </c>
      <c r="P1211" s="825">
        <v>0</v>
      </c>
      <c r="Q1211" s="827"/>
      <c r="R1211" s="822">
        <v>3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18</v>
      </c>
      <c r="B1212" s="822" t="s">
        <v>1515</v>
      </c>
      <c r="C1212" s="822" t="s">
        <v>1522</v>
      </c>
      <c r="D1212" s="823" t="s">
        <v>2639</v>
      </c>
      <c r="E1212" s="824" t="s">
        <v>1534</v>
      </c>
      <c r="F1212" s="822" t="s">
        <v>1516</v>
      </c>
      <c r="G1212" s="822" t="s">
        <v>1964</v>
      </c>
      <c r="H1212" s="822" t="s">
        <v>329</v>
      </c>
      <c r="I1212" s="822" t="s">
        <v>1965</v>
      </c>
      <c r="J1212" s="822" t="s">
        <v>1017</v>
      </c>
      <c r="K1212" s="822" t="s">
        <v>1966</v>
      </c>
      <c r="L1212" s="825">
        <v>132</v>
      </c>
      <c r="M1212" s="825">
        <v>396</v>
      </c>
      <c r="N1212" s="822">
        <v>3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18</v>
      </c>
      <c r="B1213" s="822" t="s">
        <v>1515</v>
      </c>
      <c r="C1213" s="822" t="s">
        <v>1522</v>
      </c>
      <c r="D1213" s="823" t="s">
        <v>2639</v>
      </c>
      <c r="E1213" s="824" t="s">
        <v>1534</v>
      </c>
      <c r="F1213" s="822" t="s">
        <v>1516</v>
      </c>
      <c r="G1213" s="822" t="s">
        <v>1587</v>
      </c>
      <c r="H1213" s="822" t="s">
        <v>329</v>
      </c>
      <c r="I1213" s="822" t="s">
        <v>2000</v>
      </c>
      <c r="J1213" s="822" t="s">
        <v>989</v>
      </c>
      <c r="K1213" s="822" t="s">
        <v>2001</v>
      </c>
      <c r="L1213" s="825">
        <v>161.06</v>
      </c>
      <c r="M1213" s="825">
        <v>805.3</v>
      </c>
      <c r="N1213" s="822">
        <v>5</v>
      </c>
      <c r="O1213" s="826">
        <v>2</v>
      </c>
      <c r="P1213" s="825">
        <v>322.12</v>
      </c>
      <c r="Q1213" s="827">
        <v>0.4</v>
      </c>
      <c r="R1213" s="822">
        <v>2</v>
      </c>
      <c r="S1213" s="827">
        <v>0.4</v>
      </c>
      <c r="T1213" s="826">
        <v>1</v>
      </c>
      <c r="U1213" s="828">
        <v>0.5</v>
      </c>
    </row>
    <row r="1214" spans="1:21" ht="14.45" customHeight="1" x14ac:dyDescent="0.2">
      <c r="A1214" s="821">
        <v>18</v>
      </c>
      <c r="B1214" s="822" t="s">
        <v>1515</v>
      </c>
      <c r="C1214" s="822" t="s">
        <v>1522</v>
      </c>
      <c r="D1214" s="823" t="s">
        <v>2639</v>
      </c>
      <c r="E1214" s="824" t="s">
        <v>1534</v>
      </c>
      <c r="F1214" s="822" t="s">
        <v>1516</v>
      </c>
      <c r="G1214" s="822" t="s">
        <v>1588</v>
      </c>
      <c r="H1214" s="822" t="s">
        <v>329</v>
      </c>
      <c r="I1214" s="822" t="s">
        <v>2594</v>
      </c>
      <c r="J1214" s="822" t="s">
        <v>2353</v>
      </c>
      <c r="K1214" s="822" t="s">
        <v>2011</v>
      </c>
      <c r="L1214" s="825">
        <v>0</v>
      </c>
      <c r="M1214" s="825">
        <v>0</v>
      </c>
      <c r="N1214" s="822">
        <v>1</v>
      </c>
      <c r="O1214" s="826">
        <v>0.5</v>
      </c>
      <c r="P1214" s="825"/>
      <c r="Q1214" s="827"/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18</v>
      </c>
      <c r="B1215" s="822" t="s">
        <v>1515</v>
      </c>
      <c r="C1215" s="822" t="s">
        <v>1522</v>
      </c>
      <c r="D1215" s="823" t="s">
        <v>2639</v>
      </c>
      <c r="E1215" s="824" t="s">
        <v>1534</v>
      </c>
      <c r="F1215" s="822" t="s">
        <v>1516</v>
      </c>
      <c r="G1215" s="822" t="s">
        <v>1599</v>
      </c>
      <c r="H1215" s="822" t="s">
        <v>329</v>
      </c>
      <c r="I1215" s="822" t="s">
        <v>1600</v>
      </c>
      <c r="J1215" s="822" t="s">
        <v>1601</v>
      </c>
      <c r="K1215" s="822" t="s">
        <v>1318</v>
      </c>
      <c r="L1215" s="825">
        <v>726.68</v>
      </c>
      <c r="M1215" s="825">
        <v>726.68</v>
      </c>
      <c r="N1215" s="822">
        <v>1</v>
      </c>
      <c r="O1215" s="826">
        <v>0.5</v>
      </c>
      <c r="P1215" s="825">
        <v>726.68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18</v>
      </c>
      <c r="B1216" s="822" t="s">
        <v>1515</v>
      </c>
      <c r="C1216" s="822" t="s">
        <v>1522</v>
      </c>
      <c r="D1216" s="823" t="s">
        <v>2639</v>
      </c>
      <c r="E1216" s="824" t="s">
        <v>1534</v>
      </c>
      <c r="F1216" s="822" t="s">
        <v>1516</v>
      </c>
      <c r="G1216" s="822" t="s">
        <v>1599</v>
      </c>
      <c r="H1216" s="822" t="s">
        <v>329</v>
      </c>
      <c r="I1216" s="822" t="s">
        <v>2072</v>
      </c>
      <c r="J1216" s="822" t="s">
        <v>1601</v>
      </c>
      <c r="K1216" s="822" t="s">
        <v>1316</v>
      </c>
      <c r="L1216" s="825">
        <v>363.35</v>
      </c>
      <c r="M1216" s="825">
        <v>726.7</v>
      </c>
      <c r="N1216" s="822">
        <v>2</v>
      </c>
      <c r="O1216" s="826">
        <v>1.5</v>
      </c>
      <c r="P1216" s="825">
        <v>363.35</v>
      </c>
      <c r="Q1216" s="827">
        <v>0.5</v>
      </c>
      <c r="R1216" s="822">
        <v>1</v>
      </c>
      <c r="S1216" s="827">
        <v>0.5</v>
      </c>
      <c r="T1216" s="826">
        <v>1</v>
      </c>
      <c r="U1216" s="828">
        <v>0.66666666666666663</v>
      </c>
    </row>
    <row r="1217" spans="1:21" ht="14.45" customHeight="1" x14ac:dyDescent="0.2">
      <c r="A1217" s="821">
        <v>18</v>
      </c>
      <c r="B1217" s="822" t="s">
        <v>1515</v>
      </c>
      <c r="C1217" s="822" t="s">
        <v>1522</v>
      </c>
      <c r="D1217" s="823" t="s">
        <v>2639</v>
      </c>
      <c r="E1217" s="824" t="s">
        <v>1534</v>
      </c>
      <c r="F1217" s="822" t="s">
        <v>1516</v>
      </c>
      <c r="G1217" s="822" t="s">
        <v>1560</v>
      </c>
      <c r="H1217" s="822" t="s">
        <v>329</v>
      </c>
      <c r="I1217" s="822" t="s">
        <v>1561</v>
      </c>
      <c r="J1217" s="822" t="s">
        <v>1080</v>
      </c>
      <c r="K1217" s="822" t="s">
        <v>1081</v>
      </c>
      <c r="L1217" s="825">
        <v>121.92</v>
      </c>
      <c r="M1217" s="825">
        <v>975.36</v>
      </c>
      <c r="N1217" s="822">
        <v>8</v>
      </c>
      <c r="O1217" s="826">
        <v>1.5</v>
      </c>
      <c r="P1217" s="825">
        <v>243.84</v>
      </c>
      <c r="Q1217" s="827">
        <v>0.25</v>
      </c>
      <c r="R1217" s="822">
        <v>2</v>
      </c>
      <c r="S1217" s="827">
        <v>0.25</v>
      </c>
      <c r="T1217" s="826">
        <v>0.5</v>
      </c>
      <c r="U1217" s="828">
        <v>0.33333333333333331</v>
      </c>
    </row>
    <row r="1218" spans="1:21" ht="14.45" customHeight="1" x14ac:dyDescent="0.2">
      <c r="A1218" s="821">
        <v>18</v>
      </c>
      <c r="B1218" s="822" t="s">
        <v>1515</v>
      </c>
      <c r="C1218" s="822" t="s">
        <v>1522</v>
      </c>
      <c r="D1218" s="823" t="s">
        <v>2639</v>
      </c>
      <c r="E1218" s="824" t="s">
        <v>1545</v>
      </c>
      <c r="F1218" s="822" t="s">
        <v>1516</v>
      </c>
      <c r="G1218" s="822" t="s">
        <v>1771</v>
      </c>
      <c r="H1218" s="822" t="s">
        <v>329</v>
      </c>
      <c r="I1218" s="822" t="s">
        <v>1772</v>
      </c>
      <c r="J1218" s="822" t="s">
        <v>1773</v>
      </c>
      <c r="K1218" s="822" t="s">
        <v>1774</v>
      </c>
      <c r="L1218" s="825">
        <v>24.37</v>
      </c>
      <c r="M1218" s="825">
        <v>121.85000000000001</v>
      </c>
      <c r="N1218" s="822">
        <v>5</v>
      </c>
      <c r="O1218" s="826">
        <v>2.5</v>
      </c>
      <c r="P1218" s="825">
        <v>97.48</v>
      </c>
      <c r="Q1218" s="827">
        <v>0.79999999999999993</v>
      </c>
      <c r="R1218" s="822">
        <v>4</v>
      </c>
      <c r="S1218" s="827">
        <v>0.8</v>
      </c>
      <c r="T1218" s="826">
        <v>1.5</v>
      </c>
      <c r="U1218" s="828">
        <v>0.6</v>
      </c>
    </row>
    <row r="1219" spans="1:21" ht="14.45" customHeight="1" x14ac:dyDescent="0.2">
      <c r="A1219" s="821">
        <v>18</v>
      </c>
      <c r="B1219" s="822" t="s">
        <v>1515</v>
      </c>
      <c r="C1219" s="822" t="s">
        <v>1522</v>
      </c>
      <c r="D1219" s="823" t="s">
        <v>2639</v>
      </c>
      <c r="E1219" s="824" t="s">
        <v>1545</v>
      </c>
      <c r="F1219" s="822" t="s">
        <v>1516</v>
      </c>
      <c r="G1219" s="822" t="s">
        <v>1771</v>
      </c>
      <c r="H1219" s="822" t="s">
        <v>329</v>
      </c>
      <c r="I1219" s="822" t="s">
        <v>1775</v>
      </c>
      <c r="J1219" s="822" t="s">
        <v>1773</v>
      </c>
      <c r="K1219" s="822" t="s">
        <v>1776</v>
      </c>
      <c r="L1219" s="825">
        <v>38.590000000000003</v>
      </c>
      <c r="M1219" s="825">
        <v>38.590000000000003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18</v>
      </c>
      <c r="B1220" s="822" t="s">
        <v>1515</v>
      </c>
      <c r="C1220" s="822" t="s">
        <v>1522</v>
      </c>
      <c r="D1220" s="823" t="s">
        <v>2639</v>
      </c>
      <c r="E1220" s="824" t="s">
        <v>1545</v>
      </c>
      <c r="F1220" s="822" t="s">
        <v>1516</v>
      </c>
      <c r="G1220" s="822" t="s">
        <v>1785</v>
      </c>
      <c r="H1220" s="822" t="s">
        <v>329</v>
      </c>
      <c r="I1220" s="822" t="s">
        <v>2595</v>
      </c>
      <c r="J1220" s="822" t="s">
        <v>2525</v>
      </c>
      <c r="K1220" s="822" t="s">
        <v>2082</v>
      </c>
      <c r="L1220" s="825">
        <v>2099.37</v>
      </c>
      <c r="M1220" s="825">
        <v>4198.74</v>
      </c>
      <c r="N1220" s="822">
        <v>2</v>
      </c>
      <c r="O1220" s="826">
        <v>0.5</v>
      </c>
      <c r="P1220" s="825">
        <v>4198.74</v>
      </c>
      <c r="Q1220" s="827">
        <v>1</v>
      </c>
      <c r="R1220" s="822">
        <v>2</v>
      </c>
      <c r="S1220" s="827">
        <v>1</v>
      </c>
      <c r="T1220" s="826">
        <v>0.5</v>
      </c>
      <c r="U1220" s="828">
        <v>1</v>
      </c>
    </row>
    <row r="1221" spans="1:21" ht="14.45" customHeight="1" x14ac:dyDescent="0.2">
      <c r="A1221" s="821">
        <v>18</v>
      </c>
      <c r="B1221" s="822" t="s">
        <v>1515</v>
      </c>
      <c r="C1221" s="822" t="s">
        <v>1522</v>
      </c>
      <c r="D1221" s="823" t="s">
        <v>2639</v>
      </c>
      <c r="E1221" s="824" t="s">
        <v>1545</v>
      </c>
      <c r="F1221" s="822" t="s">
        <v>1516</v>
      </c>
      <c r="G1221" s="822" t="s">
        <v>1573</v>
      </c>
      <c r="H1221" s="822" t="s">
        <v>329</v>
      </c>
      <c r="I1221" s="822" t="s">
        <v>1911</v>
      </c>
      <c r="J1221" s="822" t="s">
        <v>1575</v>
      </c>
      <c r="K1221" s="822" t="s">
        <v>1912</v>
      </c>
      <c r="L1221" s="825">
        <v>338.58</v>
      </c>
      <c r="M1221" s="825">
        <v>338.58</v>
      </c>
      <c r="N1221" s="822">
        <v>1</v>
      </c>
      <c r="O1221" s="826">
        <v>1</v>
      </c>
      <c r="P1221" s="825">
        <v>338.58</v>
      </c>
      <c r="Q1221" s="827">
        <v>1</v>
      </c>
      <c r="R1221" s="822">
        <v>1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18</v>
      </c>
      <c r="B1222" s="822" t="s">
        <v>1515</v>
      </c>
      <c r="C1222" s="822" t="s">
        <v>1522</v>
      </c>
      <c r="D1222" s="823" t="s">
        <v>2639</v>
      </c>
      <c r="E1222" s="824" t="s">
        <v>1545</v>
      </c>
      <c r="F1222" s="822" t="s">
        <v>1516</v>
      </c>
      <c r="G1222" s="822" t="s">
        <v>1573</v>
      </c>
      <c r="H1222" s="822" t="s">
        <v>625</v>
      </c>
      <c r="I1222" s="822" t="s">
        <v>1488</v>
      </c>
      <c r="J1222" s="822" t="s">
        <v>1112</v>
      </c>
      <c r="K1222" s="822" t="s">
        <v>1113</v>
      </c>
      <c r="L1222" s="825">
        <v>1286.6199999999999</v>
      </c>
      <c r="M1222" s="825">
        <v>2573.2399999999998</v>
      </c>
      <c r="N1222" s="822">
        <v>2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18</v>
      </c>
      <c r="B1223" s="822" t="s">
        <v>1515</v>
      </c>
      <c r="C1223" s="822" t="s">
        <v>1522</v>
      </c>
      <c r="D1223" s="823" t="s">
        <v>2639</v>
      </c>
      <c r="E1223" s="824" t="s">
        <v>1545</v>
      </c>
      <c r="F1223" s="822" t="s">
        <v>1516</v>
      </c>
      <c r="G1223" s="822" t="s">
        <v>1974</v>
      </c>
      <c r="H1223" s="822" t="s">
        <v>329</v>
      </c>
      <c r="I1223" s="822" t="s">
        <v>1975</v>
      </c>
      <c r="J1223" s="822" t="s">
        <v>1976</v>
      </c>
      <c r="K1223" s="822" t="s">
        <v>1977</v>
      </c>
      <c r="L1223" s="825">
        <v>264</v>
      </c>
      <c r="M1223" s="825">
        <v>264</v>
      </c>
      <c r="N1223" s="822">
        <v>1</v>
      </c>
      <c r="O1223" s="826">
        <v>0.5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18</v>
      </c>
      <c r="B1224" s="822" t="s">
        <v>1515</v>
      </c>
      <c r="C1224" s="822" t="s">
        <v>1522</v>
      </c>
      <c r="D1224" s="823" t="s">
        <v>2639</v>
      </c>
      <c r="E1224" s="824" t="s">
        <v>1532</v>
      </c>
      <c r="F1224" s="822" t="s">
        <v>1516</v>
      </c>
      <c r="G1224" s="822" t="s">
        <v>1606</v>
      </c>
      <c r="H1224" s="822" t="s">
        <v>329</v>
      </c>
      <c r="I1224" s="822" t="s">
        <v>1607</v>
      </c>
      <c r="J1224" s="822" t="s">
        <v>1608</v>
      </c>
      <c r="K1224" s="822" t="s">
        <v>1598</v>
      </c>
      <c r="L1224" s="825">
        <v>244.48</v>
      </c>
      <c r="M1224" s="825">
        <v>488.96</v>
      </c>
      <c r="N1224" s="822">
        <v>2</v>
      </c>
      <c r="O1224" s="826">
        <v>0.5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18</v>
      </c>
      <c r="B1225" s="822" t="s">
        <v>1515</v>
      </c>
      <c r="C1225" s="822" t="s">
        <v>1522</v>
      </c>
      <c r="D1225" s="823" t="s">
        <v>2639</v>
      </c>
      <c r="E1225" s="824" t="s">
        <v>1532</v>
      </c>
      <c r="F1225" s="822" t="s">
        <v>1516</v>
      </c>
      <c r="G1225" s="822" t="s">
        <v>1636</v>
      </c>
      <c r="H1225" s="822" t="s">
        <v>625</v>
      </c>
      <c r="I1225" s="822" t="s">
        <v>1637</v>
      </c>
      <c r="J1225" s="822" t="s">
        <v>1638</v>
      </c>
      <c r="K1225" s="822" t="s">
        <v>1639</v>
      </c>
      <c r="L1225" s="825">
        <v>1733.62</v>
      </c>
      <c r="M1225" s="825">
        <v>3467.24</v>
      </c>
      <c r="N1225" s="822">
        <v>2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18</v>
      </c>
      <c r="B1226" s="822" t="s">
        <v>1515</v>
      </c>
      <c r="C1226" s="822" t="s">
        <v>1522</v>
      </c>
      <c r="D1226" s="823" t="s">
        <v>2639</v>
      </c>
      <c r="E1226" s="824" t="s">
        <v>1532</v>
      </c>
      <c r="F1226" s="822" t="s">
        <v>1516</v>
      </c>
      <c r="G1226" s="822" t="s">
        <v>1649</v>
      </c>
      <c r="H1226" s="822" t="s">
        <v>329</v>
      </c>
      <c r="I1226" s="822" t="s">
        <v>1650</v>
      </c>
      <c r="J1226" s="822" t="s">
        <v>1651</v>
      </c>
      <c r="K1226" s="822" t="s">
        <v>1652</v>
      </c>
      <c r="L1226" s="825">
        <v>401.17</v>
      </c>
      <c r="M1226" s="825">
        <v>1604.68</v>
      </c>
      <c r="N1226" s="822">
        <v>4</v>
      </c>
      <c r="O1226" s="826">
        <v>0.5</v>
      </c>
      <c r="P1226" s="825">
        <v>1604.68</v>
      </c>
      <c r="Q1226" s="827">
        <v>1</v>
      </c>
      <c r="R1226" s="822">
        <v>4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18</v>
      </c>
      <c r="B1227" s="822" t="s">
        <v>1515</v>
      </c>
      <c r="C1227" s="822" t="s">
        <v>1522</v>
      </c>
      <c r="D1227" s="823" t="s">
        <v>2639</v>
      </c>
      <c r="E1227" s="824" t="s">
        <v>1532</v>
      </c>
      <c r="F1227" s="822" t="s">
        <v>1516</v>
      </c>
      <c r="G1227" s="822" t="s">
        <v>1564</v>
      </c>
      <c r="H1227" s="822" t="s">
        <v>625</v>
      </c>
      <c r="I1227" s="822" t="s">
        <v>1404</v>
      </c>
      <c r="J1227" s="822" t="s">
        <v>1351</v>
      </c>
      <c r="K1227" s="822" t="s">
        <v>1405</v>
      </c>
      <c r="L1227" s="825">
        <v>431.18</v>
      </c>
      <c r="M1227" s="825">
        <v>431.18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18</v>
      </c>
      <c r="B1228" s="822" t="s">
        <v>1515</v>
      </c>
      <c r="C1228" s="822" t="s">
        <v>1522</v>
      </c>
      <c r="D1228" s="823" t="s">
        <v>2639</v>
      </c>
      <c r="E1228" s="824" t="s">
        <v>1532</v>
      </c>
      <c r="F1228" s="822" t="s">
        <v>1516</v>
      </c>
      <c r="G1228" s="822" t="s">
        <v>1564</v>
      </c>
      <c r="H1228" s="822" t="s">
        <v>625</v>
      </c>
      <c r="I1228" s="822" t="s">
        <v>1350</v>
      </c>
      <c r="J1228" s="822" t="s">
        <v>1351</v>
      </c>
      <c r="K1228" s="822" t="s">
        <v>1352</v>
      </c>
      <c r="L1228" s="825">
        <v>122.96</v>
      </c>
      <c r="M1228" s="825">
        <v>245.92</v>
      </c>
      <c r="N1228" s="822">
        <v>2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18</v>
      </c>
      <c r="B1229" s="822" t="s">
        <v>1515</v>
      </c>
      <c r="C1229" s="822" t="s">
        <v>1522</v>
      </c>
      <c r="D1229" s="823" t="s">
        <v>2639</v>
      </c>
      <c r="E1229" s="824" t="s">
        <v>1532</v>
      </c>
      <c r="F1229" s="822" t="s">
        <v>1516</v>
      </c>
      <c r="G1229" s="822" t="s">
        <v>669</v>
      </c>
      <c r="H1229" s="822" t="s">
        <v>329</v>
      </c>
      <c r="I1229" s="822" t="s">
        <v>1747</v>
      </c>
      <c r="J1229" s="822" t="s">
        <v>1748</v>
      </c>
      <c r="K1229" s="822" t="s">
        <v>1749</v>
      </c>
      <c r="L1229" s="825">
        <v>51.51</v>
      </c>
      <c r="M1229" s="825">
        <v>103.02</v>
      </c>
      <c r="N1229" s="822">
        <v>2</v>
      </c>
      <c r="O1229" s="826">
        <v>0.5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18</v>
      </c>
      <c r="B1230" s="822" t="s">
        <v>1515</v>
      </c>
      <c r="C1230" s="822" t="s">
        <v>1522</v>
      </c>
      <c r="D1230" s="823" t="s">
        <v>2639</v>
      </c>
      <c r="E1230" s="824" t="s">
        <v>1532</v>
      </c>
      <c r="F1230" s="822" t="s">
        <v>1516</v>
      </c>
      <c r="G1230" s="822" t="s">
        <v>1771</v>
      </c>
      <c r="H1230" s="822" t="s">
        <v>329</v>
      </c>
      <c r="I1230" s="822" t="s">
        <v>1772</v>
      </c>
      <c r="J1230" s="822" t="s">
        <v>1773</v>
      </c>
      <c r="K1230" s="822" t="s">
        <v>1774</v>
      </c>
      <c r="L1230" s="825">
        <v>24.37</v>
      </c>
      <c r="M1230" s="825">
        <v>97.48</v>
      </c>
      <c r="N1230" s="822">
        <v>4</v>
      </c>
      <c r="O1230" s="826">
        <v>1.5</v>
      </c>
      <c r="P1230" s="825">
        <v>97.48</v>
      </c>
      <c r="Q1230" s="827">
        <v>1</v>
      </c>
      <c r="R1230" s="822">
        <v>4</v>
      </c>
      <c r="S1230" s="827">
        <v>1</v>
      </c>
      <c r="T1230" s="826">
        <v>1.5</v>
      </c>
      <c r="U1230" s="828">
        <v>1</v>
      </c>
    </row>
    <row r="1231" spans="1:21" ht="14.45" customHeight="1" x14ac:dyDescent="0.2">
      <c r="A1231" s="821">
        <v>18</v>
      </c>
      <c r="B1231" s="822" t="s">
        <v>1515</v>
      </c>
      <c r="C1231" s="822" t="s">
        <v>1522</v>
      </c>
      <c r="D1231" s="823" t="s">
        <v>2639</v>
      </c>
      <c r="E1231" s="824" t="s">
        <v>1532</v>
      </c>
      <c r="F1231" s="822" t="s">
        <v>1516</v>
      </c>
      <c r="G1231" s="822" t="s">
        <v>1771</v>
      </c>
      <c r="H1231" s="822" t="s">
        <v>329</v>
      </c>
      <c r="I1231" s="822" t="s">
        <v>1775</v>
      </c>
      <c r="J1231" s="822" t="s">
        <v>1773</v>
      </c>
      <c r="K1231" s="822" t="s">
        <v>1776</v>
      </c>
      <c r="L1231" s="825">
        <v>38.590000000000003</v>
      </c>
      <c r="M1231" s="825">
        <v>77.180000000000007</v>
      </c>
      <c r="N1231" s="822">
        <v>2</v>
      </c>
      <c r="O1231" s="826">
        <v>1.5</v>
      </c>
      <c r="P1231" s="825">
        <v>38.590000000000003</v>
      </c>
      <c r="Q1231" s="827">
        <v>0.5</v>
      </c>
      <c r="R1231" s="822">
        <v>1</v>
      </c>
      <c r="S1231" s="827">
        <v>0.5</v>
      </c>
      <c r="T1231" s="826">
        <v>1</v>
      </c>
      <c r="U1231" s="828">
        <v>0.66666666666666663</v>
      </c>
    </row>
    <row r="1232" spans="1:21" ht="14.45" customHeight="1" x14ac:dyDescent="0.2">
      <c r="A1232" s="821">
        <v>18</v>
      </c>
      <c r="B1232" s="822" t="s">
        <v>1515</v>
      </c>
      <c r="C1232" s="822" t="s">
        <v>1522</v>
      </c>
      <c r="D1232" s="823" t="s">
        <v>2639</v>
      </c>
      <c r="E1232" s="824" t="s">
        <v>1532</v>
      </c>
      <c r="F1232" s="822" t="s">
        <v>1516</v>
      </c>
      <c r="G1232" s="822" t="s">
        <v>1777</v>
      </c>
      <c r="H1232" s="822" t="s">
        <v>329</v>
      </c>
      <c r="I1232" s="822" t="s">
        <v>1784</v>
      </c>
      <c r="J1232" s="822" t="s">
        <v>711</v>
      </c>
      <c r="K1232" s="822" t="s">
        <v>712</v>
      </c>
      <c r="L1232" s="825">
        <v>343.29</v>
      </c>
      <c r="M1232" s="825">
        <v>1029.8700000000001</v>
      </c>
      <c r="N1232" s="822">
        <v>3</v>
      </c>
      <c r="O1232" s="826">
        <v>0.5</v>
      </c>
      <c r="P1232" s="825">
        <v>1029.8700000000001</v>
      </c>
      <c r="Q1232" s="827">
        <v>1</v>
      </c>
      <c r="R1232" s="822">
        <v>3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18</v>
      </c>
      <c r="B1233" s="822" t="s">
        <v>1515</v>
      </c>
      <c r="C1233" s="822" t="s">
        <v>1522</v>
      </c>
      <c r="D1233" s="823" t="s">
        <v>2639</v>
      </c>
      <c r="E1233" s="824" t="s">
        <v>1532</v>
      </c>
      <c r="F1233" s="822" t="s">
        <v>1516</v>
      </c>
      <c r="G1233" s="822" t="s">
        <v>1554</v>
      </c>
      <c r="H1233" s="822" t="s">
        <v>329</v>
      </c>
      <c r="I1233" s="822" t="s">
        <v>1853</v>
      </c>
      <c r="J1233" s="822" t="s">
        <v>1854</v>
      </c>
      <c r="K1233" s="822" t="s">
        <v>1409</v>
      </c>
      <c r="L1233" s="825">
        <v>161.06</v>
      </c>
      <c r="M1233" s="825">
        <v>322.12</v>
      </c>
      <c r="N1233" s="822">
        <v>2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18</v>
      </c>
      <c r="B1234" s="822" t="s">
        <v>1515</v>
      </c>
      <c r="C1234" s="822" t="s">
        <v>1522</v>
      </c>
      <c r="D1234" s="823" t="s">
        <v>2639</v>
      </c>
      <c r="E1234" s="824" t="s">
        <v>1532</v>
      </c>
      <c r="F1234" s="822" t="s">
        <v>1516</v>
      </c>
      <c r="G1234" s="822" t="s">
        <v>1554</v>
      </c>
      <c r="H1234" s="822" t="s">
        <v>625</v>
      </c>
      <c r="I1234" s="822" t="s">
        <v>1856</v>
      </c>
      <c r="J1234" s="822" t="s">
        <v>911</v>
      </c>
      <c r="K1234" s="822" t="s">
        <v>912</v>
      </c>
      <c r="L1234" s="825">
        <v>241.59</v>
      </c>
      <c r="M1234" s="825">
        <v>483.18</v>
      </c>
      <c r="N1234" s="822">
        <v>2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18</v>
      </c>
      <c r="B1235" s="822" t="s">
        <v>1515</v>
      </c>
      <c r="C1235" s="822" t="s">
        <v>1522</v>
      </c>
      <c r="D1235" s="823" t="s">
        <v>2639</v>
      </c>
      <c r="E1235" s="824" t="s">
        <v>1532</v>
      </c>
      <c r="F1235" s="822" t="s">
        <v>1516</v>
      </c>
      <c r="G1235" s="822" t="s">
        <v>1554</v>
      </c>
      <c r="H1235" s="822" t="s">
        <v>329</v>
      </c>
      <c r="I1235" s="822" t="s">
        <v>2552</v>
      </c>
      <c r="J1235" s="822" t="s">
        <v>1854</v>
      </c>
      <c r="K1235" s="822" t="s">
        <v>912</v>
      </c>
      <c r="L1235" s="825">
        <v>241.59</v>
      </c>
      <c r="M1235" s="825">
        <v>483.18</v>
      </c>
      <c r="N1235" s="822">
        <v>2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18</v>
      </c>
      <c r="B1236" s="822" t="s">
        <v>1515</v>
      </c>
      <c r="C1236" s="822" t="s">
        <v>1522</v>
      </c>
      <c r="D1236" s="823" t="s">
        <v>2639</v>
      </c>
      <c r="E1236" s="824" t="s">
        <v>1532</v>
      </c>
      <c r="F1236" s="822" t="s">
        <v>1516</v>
      </c>
      <c r="G1236" s="822" t="s">
        <v>1557</v>
      </c>
      <c r="H1236" s="822" t="s">
        <v>329</v>
      </c>
      <c r="I1236" s="822" t="s">
        <v>2596</v>
      </c>
      <c r="J1236" s="822" t="s">
        <v>2565</v>
      </c>
      <c r="K1236" s="822" t="s">
        <v>2597</v>
      </c>
      <c r="L1236" s="825">
        <v>2336.66</v>
      </c>
      <c r="M1236" s="825">
        <v>2336.66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18</v>
      </c>
      <c r="B1237" s="822" t="s">
        <v>1515</v>
      </c>
      <c r="C1237" s="822" t="s">
        <v>1522</v>
      </c>
      <c r="D1237" s="823" t="s">
        <v>2639</v>
      </c>
      <c r="E1237" s="824" t="s">
        <v>1532</v>
      </c>
      <c r="F1237" s="822" t="s">
        <v>1516</v>
      </c>
      <c r="G1237" s="822" t="s">
        <v>1925</v>
      </c>
      <c r="H1237" s="822" t="s">
        <v>329</v>
      </c>
      <c r="I1237" s="822" t="s">
        <v>1926</v>
      </c>
      <c r="J1237" s="822" t="s">
        <v>772</v>
      </c>
      <c r="K1237" s="822" t="s">
        <v>773</v>
      </c>
      <c r="L1237" s="825">
        <v>51.06</v>
      </c>
      <c r="M1237" s="825">
        <v>510.6</v>
      </c>
      <c r="N1237" s="822">
        <v>10</v>
      </c>
      <c r="O1237" s="826">
        <v>1.5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18</v>
      </c>
      <c r="B1238" s="822" t="s">
        <v>1515</v>
      </c>
      <c r="C1238" s="822" t="s">
        <v>1522</v>
      </c>
      <c r="D1238" s="823" t="s">
        <v>2639</v>
      </c>
      <c r="E1238" s="824" t="s">
        <v>1532</v>
      </c>
      <c r="F1238" s="822" t="s">
        <v>1516</v>
      </c>
      <c r="G1238" s="822" t="s">
        <v>1581</v>
      </c>
      <c r="H1238" s="822" t="s">
        <v>625</v>
      </c>
      <c r="I1238" s="822" t="s">
        <v>1344</v>
      </c>
      <c r="J1238" s="822" t="s">
        <v>1345</v>
      </c>
      <c r="K1238" s="822" t="s">
        <v>1346</v>
      </c>
      <c r="L1238" s="825">
        <v>122.96</v>
      </c>
      <c r="M1238" s="825">
        <v>368.88</v>
      </c>
      <c r="N1238" s="822">
        <v>3</v>
      </c>
      <c r="O1238" s="826">
        <v>0.5</v>
      </c>
      <c r="P1238" s="825">
        <v>368.88</v>
      </c>
      <c r="Q1238" s="827">
        <v>1</v>
      </c>
      <c r="R1238" s="822">
        <v>3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18</v>
      </c>
      <c r="B1239" s="822" t="s">
        <v>1515</v>
      </c>
      <c r="C1239" s="822" t="s">
        <v>1522</v>
      </c>
      <c r="D1239" s="823" t="s">
        <v>2639</v>
      </c>
      <c r="E1239" s="824" t="s">
        <v>1532</v>
      </c>
      <c r="F1239" s="822" t="s">
        <v>1516</v>
      </c>
      <c r="G1239" s="822" t="s">
        <v>1964</v>
      </c>
      <c r="H1239" s="822" t="s">
        <v>329</v>
      </c>
      <c r="I1239" s="822" t="s">
        <v>1965</v>
      </c>
      <c r="J1239" s="822" t="s">
        <v>1017</v>
      </c>
      <c r="K1239" s="822" t="s">
        <v>1966</v>
      </c>
      <c r="L1239" s="825">
        <v>132</v>
      </c>
      <c r="M1239" s="825">
        <v>264</v>
      </c>
      <c r="N1239" s="822">
        <v>2</v>
      </c>
      <c r="O1239" s="826">
        <v>0.5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18</v>
      </c>
      <c r="B1240" s="822" t="s">
        <v>1515</v>
      </c>
      <c r="C1240" s="822" t="s">
        <v>1522</v>
      </c>
      <c r="D1240" s="823" t="s">
        <v>2639</v>
      </c>
      <c r="E1240" s="824" t="s">
        <v>1532</v>
      </c>
      <c r="F1240" s="822" t="s">
        <v>1516</v>
      </c>
      <c r="G1240" s="822" t="s">
        <v>2362</v>
      </c>
      <c r="H1240" s="822" t="s">
        <v>329</v>
      </c>
      <c r="I1240" s="822" t="s">
        <v>2363</v>
      </c>
      <c r="J1240" s="822" t="s">
        <v>632</v>
      </c>
      <c r="K1240" s="822" t="s">
        <v>2364</v>
      </c>
      <c r="L1240" s="825">
        <v>0</v>
      </c>
      <c r="M1240" s="825">
        <v>0</v>
      </c>
      <c r="N1240" s="822">
        <v>2</v>
      </c>
      <c r="O1240" s="826">
        <v>1</v>
      </c>
      <c r="P1240" s="825"/>
      <c r="Q1240" s="827"/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18</v>
      </c>
      <c r="B1241" s="822" t="s">
        <v>1515</v>
      </c>
      <c r="C1241" s="822" t="s">
        <v>1522</v>
      </c>
      <c r="D1241" s="823" t="s">
        <v>2639</v>
      </c>
      <c r="E1241" s="824" t="s">
        <v>1532</v>
      </c>
      <c r="F1241" s="822" t="s">
        <v>1516</v>
      </c>
      <c r="G1241" s="822" t="s">
        <v>1560</v>
      </c>
      <c r="H1241" s="822" t="s">
        <v>329</v>
      </c>
      <c r="I1241" s="822" t="s">
        <v>1561</v>
      </c>
      <c r="J1241" s="822" t="s">
        <v>1080</v>
      </c>
      <c r="K1241" s="822" t="s">
        <v>1081</v>
      </c>
      <c r="L1241" s="825">
        <v>121.92</v>
      </c>
      <c r="M1241" s="825">
        <v>243.84</v>
      </c>
      <c r="N1241" s="822">
        <v>2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18</v>
      </c>
      <c r="B1242" s="822" t="s">
        <v>1515</v>
      </c>
      <c r="C1242" s="822" t="s">
        <v>1522</v>
      </c>
      <c r="D1242" s="823" t="s">
        <v>2639</v>
      </c>
      <c r="E1242" s="824" t="s">
        <v>1539</v>
      </c>
      <c r="F1242" s="822" t="s">
        <v>1516</v>
      </c>
      <c r="G1242" s="822" t="s">
        <v>1649</v>
      </c>
      <c r="H1242" s="822" t="s">
        <v>329</v>
      </c>
      <c r="I1242" s="822" t="s">
        <v>1650</v>
      </c>
      <c r="J1242" s="822" t="s">
        <v>1651</v>
      </c>
      <c r="K1242" s="822" t="s">
        <v>1652</v>
      </c>
      <c r="L1242" s="825">
        <v>401.17</v>
      </c>
      <c r="M1242" s="825">
        <v>2407.02</v>
      </c>
      <c r="N1242" s="822">
        <v>6</v>
      </c>
      <c r="O1242" s="826">
        <v>2</v>
      </c>
      <c r="P1242" s="825">
        <v>2407.02</v>
      </c>
      <c r="Q1242" s="827">
        <v>1</v>
      </c>
      <c r="R1242" s="822">
        <v>6</v>
      </c>
      <c r="S1242" s="827">
        <v>1</v>
      </c>
      <c r="T1242" s="826">
        <v>2</v>
      </c>
      <c r="U1242" s="828">
        <v>1</v>
      </c>
    </row>
    <row r="1243" spans="1:21" ht="14.45" customHeight="1" x14ac:dyDescent="0.2">
      <c r="A1243" s="821">
        <v>18</v>
      </c>
      <c r="B1243" s="822" t="s">
        <v>1515</v>
      </c>
      <c r="C1243" s="822" t="s">
        <v>1522</v>
      </c>
      <c r="D1243" s="823" t="s">
        <v>2639</v>
      </c>
      <c r="E1243" s="824" t="s">
        <v>1539</v>
      </c>
      <c r="F1243" s="822" t="s">
        <v>1516</v>
      </c>
      <c r="G1243" s="822" t="s">
        <v>1564</v>
      </c>
      <c r="H1243" s="822" t="s">
        <v>329</v>
      </c>
      <c r="I1243" s="822" t="s">
        <v>1711</v>
      </c>
      <c r="J1243" s="822" t="s">
        <v>1712</v>
      </c>
      <c r="K1243" s="822" t="s">
        <v>1318</v>
      </c>
      <c r="L1243" s="825">
        <v>123.2</v>
      </c>
      <c r="M1243" s="825">
        <v>369.6</v>
      </c>
      <c r="N1243" s="822">
        <v>3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18</v>
      </c>
      <c r="B1244" s="822" t="s">
        <v>1515</v>
      </c>
      <c r="C1244" s="822" t="s">
        <v>1522</v>
      </c>
      <c r="D1244" s="823" t="s">
        <v>2639</v>
      </c>
      <c r="E1244" s="824" t="s">
        <v>1539</v>
      </c>
      <c r="F1244" s="822" t="s">
        <v>1516</v>
      </c>
      <c r="G1244" s="822" t="s">
        <v>1564</v>
      </c>
      <c r="H1244" s="822" t="s">
        <v>625</v>
      </c>
      <c r="I1244" s="822" t="s">
        <v>1350</v>
      </c>
      <c r="J1244" s="822" t="s">
        <v>1351</v>
      </c>
      <c r="K1244" s="822" t="s">
        <v>1352</v>
      </c>
      <c r="L1244" s="825">
        <v>122.96</v>
      </c>
      <c r="M1244" s="825">
        <v>491.84</v>
      </c>
      <c r="N1244" s="822">
        <v>4</v>
      </c>
      <c r="O1244" s="826">
        <v>2</v>
      </c>
      <c r="P1244" s="825">
        <v>122.96</v>
      </c>
      <c r="Q1244" s="827">
        <v>0.25</v>
      </c>
      <c r="R1244" s="822">
        <v>1</v>
      </c>
      <c r="S1244" s="827">
        <v>0.25</v>
      </c>
      <c r="T1244" s="826">
        <v>1</v>
      </c>
      <c r="U1244" s="828">
        <v>0.5</v>
      </c>
    </row>
    <row r="1245" spans="1:21" ht="14.45" customHeight="1" x14ac:dyDescent="0.2">
      <c r="A1245" s="821">
        <v>18</v>
      </c>
      <c r="B1245" s="822" t="s">
        <v>1515</v>
      </c>
      <c r="C1245" s="822" t="s">
        <v>1522</v>
      </c>
      <c r="D1245" s="823" t="s">
        <v>2639</v>
      </c>
      <c r="E1245" s="824" t="s">
        <v>1539</v>
      </c>
      <c r="F1245" s="822" t="s">
        <v>1516</v>
      </c>
      <c r="G1245" s="822" t="s">
        <v>1833</v>
      </c>
      <c r="H1245" s="822" t="s">
        <v>329</v>
      </c>
      <c r="I1245" s="822" t="s">
        <v>1834</v>
      </c>
      <c r="J1245" s="822" t="s">
        <v>809</v>
      </c>
      <c r="K1245" s="822" t="s">
        <v>1626</v>
      </c>
      <c r="L1245" s="825">
        <v>32.76</v>
      </c>
      <c r="M1245" s="825">
        <v>98.28</v>
      </c>
      <c r="N1245" s="822">
        <v>3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18</v>
      </c>
      <c r="B1246" s="822" t="s">
        <v>1515</v>
      </c>
      <c r="C1246" s="822" t="s">
        <v>1522</v>
      </c>
      <c r="D1246" s="823" t="s">
        <v>2639</v>
      </c>
      <c r="E1246" s="824" t="s">
        <v>1539</v>
      </c>
      <c r="F1246" s="822" t="s">
        <v>1516</v>
      </c>
      <c r="G1246" s="822" t="s">
        <v>1581</v>
      </c>
      <c r="H1246" s="822" t="s">
        <v>625</v>
      </c>
      <c r="I1246" s="822" t="s">
        <v>1953</v>
      </c>
      <c r="J1246" s="822" t="s">
        <v>1954</v>
      </c>
      <c r="K1246" s="822" t="s">
        <v>1584</v>
      </c>
      <c r="L1246" s="825">
        <v>264</v>
      </c>
      <c r="M1246" s="825">
        <v>792</v>
      </c>
      <c r="N1246" s="822">
        <v>3</v>
      </c>
      <c r="O1246" s="826">
        <v>1</v>
      </c>
      <c r="P1246" s="825">
        <v>792</v>
      </c>
      <c r="Q1246" s="827">
        <v>1</v>
      </c>
      <c r="R1246" s="822">
        <v>3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18</v>
      </c>
      <c r="B1247" s="822" t="s">
        <v>1515</v>
      </c>
      <c r="C1247" s="822" t="s">
        <v>1524</v>
      </c>
      <c r="D1247" s="823" t="s">
        <v>2640</v>
      </c>
      <c r="E1247" s="824" t="s">
        <v>1535</v>
      </c>
      <c r="F1247" s="822" t="s">
        <v>1516</v>
      </c>
      <c r="G1247" s="822" t="s">
        <v>2175</v>
      </c>
      <c r="H1247" s="822" t="s">
        <v>329</v>
      </c>
      <c r="I1247" s="822" t="s">
        <v>2598</v>
      </c>
      <c r="J1247" s="822" t="s">
        <v>2599</v>
      </c>
      <c r="K1247" s="822" t="s">
        <v>2178</v>
      </c>
      <c r="L1247" s="825">
        <v>56.06</v>
      </c>
      <c r="M1247" s="825">
        <v>168.18</v>
      </c>
      <c r="N1247" s="822">
        <v>3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18</v>
      </c>
      <c r="B1248" s="822" t="s">
        <v>1515</v>
      </c>
      <c r="C1248" s="822" t="s">
        <v>1524</v>
      </c>
      <c r="D1248" s="823" t="s">
        <v>2640</v>
      </c>
      <c r="E1248" s="824" t="s">
        <v>1535</v>
      </c>
      <c r="F1248" s="822" t="s">
        <v>1516</v>
      </c>
      <c r="G1248" s="822" t="s">
        <v>2075</v>
      </c>
      <c r="H1248" s="822" t="s">
        <v>329</v>
      </c>
      <c r="I1248" s="822" t="s">
        <v>2076</v>
      </c>
      <c r="J1248" s="822" t="s">
        <v>2077</v>
      </c>
      <c r="K1248" s="822" t="s">
        <v>1969</v>
      </c>
      <c r="L1248" s="825">
        <v>1262.0899999999999</v>
      </c>
      <c r="M1248" s="825">
        <v>6310.4499999999989</v>
      </c>
      <c r="N1248" s="822">
        <v>5</v>
      </c>
      <c r="O1248" s="826">
        <v>3</v>
      </c>
      <c r="P1248" s="825">
        <v>2524.1799999999998</v>
      </c>
      <c r="Q1248" s="827">
        <v>0.4</v>
      </c>
      <c r="R1248" s="822">
        <v>2</v>
      </c>
      <c r="S1248" s="827">
        <v>0.4</v>
      </c>
      <c r="T1248" s="826">
        <v>0.5</v>
      </c>
      <c r="U1248" s="828">
        <v>0.16666666666666666</v>
      </c>
    </row>
    <row r="1249" spans="1:21" ht="14.45" customHeight="1" x14ac:dyDescent="0.2">
      <c r="A1249" s="821">
        <v>18</v>
      </c>
      <c r="B1249" s="822" t="s">
        <v>1515</v>
      </c>
      <c r="C1249" s="822" t="s">
        <v>1524</v>
      </c>
      <c r="D1249" s="823" t="s">
        <v>2640</v>
      </c>
      <c r="E1249" s="824" t="s">
        <v>1535</v>
      </c>
      <c r="F1249" s="822" t="s">
        <v>1516</v>
      </c>
      <c r="G1249" s="822" t="s">
        <v>2075</v>
      </c>
      <c r="H1249" s="822" t="s">
        <v>329</v>
      </c>
      <c r="I1249" s="822" t="s">
        <v>2600</v>
      </c>
      <c r="J1249" s="822" t="s">
        <v>2601</v>
      </c>
      <c r="K1249" s="822" t="s">
        <v>2602</v>
      </c>
      <c r="L1249" s="825">
        <v>631.04</v>
      </c>
      <c r="M1249" s="825">
        <v>3155.2</v>
      </c>
      <c r="N1249" s="822">
        <v>5</v>
      </c>
      <c r="O1249" s="826">
        <v>2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18</v>
      </c>
      <c r="B1250" s="822" t="s">
        <v>1515</v>
      </c>
      <c r="C1250" s="822" t="s">
        <v>1524</v>
      </c>
      <c r="D1250" s="823" t="s">
        <v>2640</v>
      </c>
      <c r="E1250" s="824" t="s">
        <v>1535</v>
      </c>
      <c r="F1250" s="822" t="s">
        <v>1516</v>
      </c>
      <c r="G1250" s="822" t="s">
        <v>2075</v>
      </c>
      <c r="H1250" s="822" t="s">
        <v>329</v>
      </c>
      <c r="I1250" s="822" t="s">
        <v>2603</v>
      </c>
      <c r="J1250" s="822" t="s">
        <v>2601</v>
      </c>
      <c r="K1250" s="822" t="s">
        <v>1969</v>
      </c>
      <c r="L1250" s="825">
        <v>1262.0899999999999</v>
      </c>
      <c r="M1250" s="825">
        <v>8834.6299999999992</v>
      </c>
      <c r="N1250" s="822">
        <v>7</v>
      </c>
      <c r="O1250" s="826">
        <v>5</v>
      </c>
      <c r="P1250" s="825">
        <v>2524.1799999999998</v>
      </c>
      <c r="Q1250" s="827">
        <v>0.2857142857142857</v>
      </c>
      <c r="R1250" s="822">
        <v>2</v>
      </c>
      <c r="S1250" s="827">
        <v>0.2857142857142857</v>
      </c>
      <c r="T1250" s="826">
        <v>1.5</v>
      </c>
      <c r="U1250" s="828">
        <v>0.3</v>
      </c>
    </row>
    <row r="1251" spans="1:21" ht="14.45" customHeight="1" x14ac:dyDescent="0.2">
      <c r="A1251" s="821">
        <v>18</v>
      </c>
      <c r="B1251" s="822" t="s">
        <v>1515</v>
      </c>
      <c r="C1251" s="822" t="s">
        <v>1524</v>
      </c>
      <c r="D1251" s="823" t="s">
        <v>2640</v>
      </c>
      <c r="E1251" s="824" t="s">
        <v>1535</v>
      </c>
      <c r="F1251" s="822" t="s">
        <v>1516</v>
      </c>
      <c r="G1251" s="822" t="s">
        <v>2604</v>
      </c>
      <c r="H1251" s="822" t="s">
        <v>329</v>
      </c>
      <c r="I1251" s="822" t="s">
        <v>2605</v>
      </c>
      <c r="J1251" s="822" t="s">
        <v>2606</v>
      </c>
      <c r="K1251" s="822" t="s">
        <v>2607</v>
      </c>
      <c r="L1251" s="825">
        <v>113.81</v>
      </c>
      <c r="M1251" s="825">
        <v>1251.9099999999999</v>
      </c>
      <c r="N1251" s="822">
        <v>11</v>
      </c>
      <c r="O1251" s="826">
        <v>1</v>
      </c>
      <c r="P1251" s="825">
        <v>1251.9099999999999</v>
      </c>
      <c r="Q1251" s="827">
        <v>1</v>
      </c>
      <c r="R1251" s="822">
        <v>11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18</v>
      </c>
      <c r="B1252" s="822" t="s">
        <v>1515</v>
      </c>
      <c r="C1252" s="822" t="s">
        <v>1524</v>
      </c>
      <c r="D1252" s="823" t="s">
        <v>2640</v>
      </c>
      <c r="E1252" s="824" t="s">
        <v>1535</v>
      </c>
      <c r="F1252" s="822" t="s">
        <v>1516</v>
      </c>
      <c r="G1252" s="822" t="s">
        <v>2188</v>
      </c>
      <c r="H1252" s="822" t="s">
        <v>329</v>
      </c>
      <c r="I1252" s="822" t="s">
        <v>2189</v>
      </c>
      <c r="J1252" s="822" t="s">
        <v>2190</v>
      </c>
      <c r="K1252" s="822" t="s">
        <v>2191</v>
      </c>
      <c r="L1252" s="825">
        <v>0</v>
      </c>
      <c r="M1252" s="825">
        <v>0</v>
      </c>
      <c r="N1252" s="822">
        <v>1</v>
      </c>
      <c r="O1252" s="826">
        <v>0.5</v>
      </c>
      <c r="P1252" s="825"/>
      <c r="Q1252" s="827"/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18</v>
      </c>
      <c r="B1253" s="822" t="s">
        <v>1515</v>
      </c>
      <c r="C1253" s="822" t="s">
        <v>1524</v>
      </c>
      <c r="D1253" s="823" t="s">
        <v>2640</v>
      </c>
      <c r="E1253" s="824" t="s">
        <v>1535</v>
      </c>
      <c r="F1253" s="822" t="s">
        <v>1516</v>
      </c>
      <c r="G1253" s="822" t="s">
        <v>2328</v>
      </c>
      <c r="H1253" s="822" t="s">
        <v>329</v>
      </c>
      <c r="I1253" s="822" t="s">
        <v>2329</v>
      </c>
      <c r="J1253" s="822" t="s">
        <v>2330</v>
      </c>
      <c r="K1253" s="822" t="s">
        <v>2331</v>
      </c>
      <c r="L1253" s="825">
        <v>49.04</v>
      </c>
      <c r="M1253" s="825">
        <v>49.04</v>
      </c>
      <c r="N1253" s="822">
        <v>1</v>
      </c>
      <c r="O1253" s="826">
        <v>0.5</v>
      </c>
      <c r="P1253" s="825">
        <v>49.04</v>
      </c>
      <c r="Q1253" s="827">
        <v>1</v>
      </c>
      <c r="R1253" s="822">
        <v>1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18</v>
      </c>
      <c r="B1254" s="822" t="s">
        <v>1515</v>
      </c>
      <c r="C1254" s="822" t="s">
        <v>1524</v>
      </c>
      <c r="D1254" s="823" t="s">
        <v>2640</v>
      </c>
      <c r="E1254" s="824" t="s">
        <v>1535</v>
      </c>
      <c r="F1254" s="822" t="s">
        <v>1516</v>
      </c>
      <c r="G1254" s="822" t="s">
        <v>2138</v>
      </c>
      <c r="H1254" s="822" t="s">
        <v>625</v>
      </c>
      <c r="I1254" s="822" t="s">
        <v>1294</v>
      </c>
      <c r="J1254" s="822" t="s">
        <v>691</v>
      </c>
      <c r="K1254" s="822" t="s">
        <v>1295</v>
      </c>
      <c r="L1254" s="825">
        <v>386.73</v>
      </c>
      <c r="M1254" s="825">
        <v>1160.19</v>
      </c>
      <c r="N1254" s="822">
        <v>3</v>
      </c>
      <c r="O1254" s="826">
        <v>1</v>
      </c>
      <c r="P1254" s="825">
        <v>1160.19</v>
      </c>
      <c r="Q1254" s="827">
        <v>1</v>
      </c>
      <c r="R1254" s="822">
        <v>3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18</v>
      </c>
      <c r="B1255" s="822" t="s">
        <v>1515</v>
      </c>
      <c r="C1255" s="822" t="s">
        <v>1524</v>
      </c>
      <c r="D1255" s="823" t="s">
        <v>2640</v>
      </c>
      <c r="E1255" s="824" t="s">
        <v>1535</v>
      </c>
      <c r="F1255" s="822" t="s">
        <v>1516</v>
      </c>
      <c r="G1255" s="822" t="s">
        <v>1893</v>
      </c>
      <c r="H1255" s="822" t="s">
        <v>625</v>
      </c>
      <c r="I1255" s="822" t="s">
        <v>1896</v>
      </c>
      <c r="J1255" s="822" t="s">
        <v>1895</v>
      </c>
      <c r="K1255" s="822" t="s">
        <v>1728</v>
      </c>
      <c r="L1255" s="825">
        <v>439.98</v>
      </c>
      <c r="M1255" s="825">
        <v>439.98</v>
      </c>
      <c r="N1255" s="822">
        <v>1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18</v>
      </c>
      <c r="B1256" s="822" t="s">
        <v>1515</v>
      </c>
      <c r="C1256" s="822" t="s">
        <v>1524</v>
      </c>
      <c r="D1256" s="823" t="s">
        <v>2640</v>
      </c>
      <c r="E1256" s="824" t="s">
        <v>1535</v>
      </c>
      <c r="F1256" s="822" t="s">
        <v>1516</v>
      </c>
      <c r="G1256" s="822" t="s">
        <v>1581</v>
      </c>
      <c r="H1256" s="822" t="s">
        <v>625</v>
      </c>
      <c r="I1256" s="822" t="s">
        <v>1344</v>
      </c>
      <c r="J1256" s="822" t="s">
        <v>1345</v>
      </c>
      <c r="K1256" s="822" t="s">
        <v>1346</v>
      </c>
      <c r="L1256" s="825">
        <v>122.96</v>
      </c>
      <c r="M1256" s="825">
        <v>368.88</v>
      </c>
      <c r="N1256" s="822">
        <v>3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18</v>
      </c>
      <c r="B1257" s="822" t="s">
        <v>1515</v>
      </c>
      <c r="C1257" s="822" t="s">
        <v>1524</v>
      </c>
      <c r="D1257" s="823" t="s">
        <v>2640</v>
      </c>
      <c r="E1257" s="824" t="s">
        <v>1535</v>
      </c>
      <c r="F1257" s="822" t="s">
        <v>1516</v>
      </c>
      <c r="G1257" s="822" t="s">
        <v>1581</v>
      </c>
      <c r="H1257" s="822" t="s">
        <v>625</v>
      </c>
      <c r="I1257" s="822" t="s">
        <v>1347</v>
      </c>
      <c r="J1257" s="822" t="s">
        <v>1345</v>
      </c>
      <c r="K1257" s="822" t="s">
        <v>1348</v>
      </c>
      <c r="L1257" s="825">
        <v>245.91</v>
      </c>
      <c r="M1257" s="825">
        <v>3442.7400000000002</v>
      </c>
      <c r="N1257" s="822">
        <v>14</v>
      </c>
      <c r="O1257" s="826">
        <v>5</v>
      </c>
      <c r="P1257" s="825">
        <v>737.73</v>
      </c>
      <c r="Q1257" s="827">
        <v>0.21428571428571427</v>
      </c>
      <c r="R1257" s="822">
        <v>3</v>
      </c>
      <c r="S1257" s="827">
        <v>0.21428571428571427</v>
      </c>
      <c r="T1257" s="826">
        <v>1</v>
      </c>
      <c r="U1257" s="828">
        <v>0.2</v>
      </c>
    </row>
    <row r="1258" spans="1:21" ht="14.45" customHeight="1" x14ac:dyDescent="0.2">
      <c r="A1258" s="821">
        <v>18</v>
      </c>
      <c r="B1258" s="822" t="s">
        <v>1515</v>
      </c>
      <c r="C1258" s="822" t="s">
        <v>1524</v>
      </c>
      <c r="D1258" s="823" t="s">
        <v>2640</v>
      </c>
      <c r="E1258" s="824" t="s">
        <v>1535</v>
      </c>
      <c r="F1258" s="822" t="s">
        <v>1516</v>
      </c>
      <c r="G1258" s="822" t="s">
        <v>2433</v>
      </c>
      <c r="H1258" s="822" t="s">
        <v>329</v>
      </c>
      <c r="I1258" s="822" t="s">
        <v>2608</v>
      </c>
      <c r="J1258" s="822" t="s">
        <v>2609</v>
      </c>
      <c r="K1258" s="822" t="s">
        <v>2439</v>
      </c>
      <c r="L1258" s="825">
        <v>0</v>
      </c>
      <c r="M1258" s="825">
        <v>0</v>
      </c>
      <c r="N1258" s="822">
        <v>51</v>
      </c>
      <c r="O1258" s="826">
        <v>21</v>
      </c>
      <c r="P1258" s="825">
        <v>0</v>
      </c>
      <c r="Q1258" s="827"/>
      <c r="R1258" s="822">
        <v>26</v>
      </c>
      <c r="S1258" s="827">
        <v>0.50980392156862742</v>
      </c>
      <c r="T1258" s="826">
        <v>11</v>
      </c>
      <c r="U1258" s="828">
        <v>0.52380952380952384</v>
      </c>
    </row>
    <row r="1259" spans="1:21" ht="14.45" customHeight="1" x14ac:dyDescent="0.2">
      <c r="A1259" s="821">
        <v>18</v>
      </c>
      <c r="B1259" s="822" t="s">
        <v>1515</v>
      </c>
      <c r="C1259" s="822" t="s">
        <v>1524</v>
      </c>
      <c r="D1259" s="823" t="s">
        <v>2640</v>
      </c>
      <c r="E1259" s="824" t="s">
        <v>1535</v>
      </c>
      <c r="F1259" s="822" t="s">
        <v>1516</v>
      </c>
      <c r="G1259" s="822" t="s">
        <v>2433</v>
      </c>
      <c r="H1259" s="822" t="s">
        <v>329</v>
      </c>
      <c r="I1259" s="822" t="s">
        <v>2610</v>
      </c>
      <c r="J1259" s="822" t="s">
        <v>2593</v>
      </c>
      <c r="K1259" s="822" t="s">
        <v>2439</v>
      </c>
      <c r="L1259" s="825">
        <v>0</v>
      </c>
      <c r="M1259" s="825">
        <v>0</v>
      </c>
      <c r="N1259" s="822">
        <v>3</v>
      </c>
      <c r="O1259" s="826">
        <v>1</v>
      </c>
      <c r="P1259" s="825"/>
      <c r="Q1259" s="827"/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18</v>
      </c>
      <c r="B1260" s="822" t="s">
        <v>1515</v>
      </c>
      <c r="C1260" s="822" t="s">
        <v>1524</v>
      </c>
      <c r="D1260" s="823" t="s">
        <v>2640</v>
      </c>
      <c r="E1260" s="824" t="s">
        <v>1535</v>
      </c>
      <c r="F1260" s="822" t="s">
        <v>1516</v>
      </c>
      <c r="G1260" s="822" t="s">
        <v>2433</v>
      </c>
      <c r="H1260" s="822" t="s">
        <v>329</v>
      </c>
      <c r="I1260" s="822" t="s">
        <v>2611</v>
      </c>
      <c r="J1260" s="822" t="s">
        <v>2612</v>
      </c>
      <c r="K1260" s="822" t="s">
        <v>2613</v>
      </c>
      <c r="L1260" s="825">
        <v>0</v>
      </c>
      <c r="M1260" s="825">
        <v>0</v>
      </c>
      <c r="N1260" s="822">
        <v>6</v>
      </c>
      <c r="O1260" s="826">
        <v>1</v>
      </c>
      <c r="P1260" s="825">
        <v>0</v>
      </c>
      <c r="Q1260" s="827"/>
      <c r="R1260" s="822">
        <v>6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18</v>
      </c>
      <c r="B1261" s="822" t="s">
        <v>1515</v>
      </c>
      <c r="C1261" s="822" t="s">
        <v>1524</v>
      </c>
      <c r="D1261" s="823" t="s">
        <v>2640</v>
      </c>
      <c r="E1261" s="824" t="s">
        <v>1535</v>
      </c>
      <c r="F1261" s="822" t="s">
        <v>1516</v>
      </c>
      <c r="G1261" s="822" t="s">
        <v>2614</v>
      </c>
      <c r="H1261" s="822" t="s">
        <v>329</v>
      </c>
      <c r="I1261" s="822" t="s">
        <v>2615</v>
      </c>
      <c r="J1261" s="822" t="s">
        <v>2616</v>
      </c>
      <c r="K1261" s="822" t="s">
        <v>2617</v>
      </c>
      <c r="L1261" s="825">
        <v>0</v>
      </c>
      <c r="M1261" s="825">
        <v>0</v>
      </c>
      <c r="N1261" s="822">
        <v>19</v>
      </c>
      <c r="O1261" s="826">
        <v>11.5</v>
      </c>
      <c r="P1261" s="825">
        <v>0</v>
      </c>
      <c r="Q1261" s="827"/>
      <c r="R1261" s="822">
        <v>16</v>
      </c>
      <c r="S1261" s="827">
        <v>0.84210526315789469</v>
      </c>
      <c r="T1261" s="826">
        <v>9</v>
      </c>
      <c r="U1261" s="828">
        <v>0.78260869565217395</v>
      </c>
    </row>
    <row r="1262" spans="1:21" ht="14.45" customHeight="1" x14ac:dyDescent="0.2">
      <c r="A1262" s="821">
        <v>18</v>
      </c>
      <c r="B1262" s="822" t="s">
        <v>1515</v>
      </c>
      <c r="C1262" s="822" t="s">
        <v>1524</v>
      </c>
      <c r="D1262" s="823" t="s">
        <v>2640</v>
      </c>
      <c r="E1262" s="824" t="s">
        <v>1535</v>
      </c>
      <c r="F1262" s="822" t="s">
        <v>1516</v>
      </c>
      <c r="G1262" s="822" t="s">
        <v>2618</v>
      </c>
      <c r="H1262" s="822" t="s">
        <v>329</v>
      </c>
      <c r="I1262" s="822" t="s">
        <v>2619</v>
      </c>
      <c r="J1262" s="822" t="s">
        <v>2620</v>
      </c>
      <c r="K1262" s="822" t="s">
        <v>2621</v>
      </c>
      <c r="L1262" s="825">
        <v>723.06</v>
      </c>
      <c r="M1262" s="825">
        <v>1446.12</v>
      </c>
      <c r="N1262" s="822">
        <v>2</v>
      </c>
      <c r="O1262" s="826">
        <v>1</v>
      </c>
      <c r="P1262" s="825">
        <v>1446.12</v>
      </c>
      <c r="Q1262" s="827">
        <v>1</v>
      </c>
      <c r="R1262" s="822">
        <v>2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18</v>
      </c>
      <c r="B1263" s="822" t="s">
        <v>1515</v>
      </c>
      <c r="C1263" s="822" t="s">
        <v>1524</v>
      </c>
      <c r="D1263" s="823" t="s">
        <v>2640</v>
      </c>
      <c r="E1263" s="824" t="s">
        <v>1535</v>
      </c>
      <c r="F1263" s="822" t="s">
        <v>1516</v>
      </c>
      <c r="G1263" s="822" t="s">
        <v>2618</v>
      </c>
      <c r="H1263" s="822" t="s">
        <v>329</v>
      </c>
      <c r="I1263" s="822" t="s">
        <v>2622</v>
      </c>
      <c r="J1263" s="822" t="s">
        <v>2623</v>
      </c>
      <c r="K1263" s="822" t="s">
        <v>1130</v>
      </c>
      <c r="L1263" s="825">
        <v>180.76</v>
      </c>
      <c r="M1263" s="825">
        <v>8134.2</v>
      </c>
      <c r="N1263" s="822">
        <v>45</v>
      </c>
      <c r="O1263" s="826">
        <v>11.5</v>
      </c>
      <c r="P1263" s="825">
        <v>4519</v>
      </c>
      <c r="Q1263" s="827">
        <v>0.55555555555555558</v>
      </c>
      <c r="R1263" s="822">
        <v>25</v>
      </c>
      <c r="S1263" s="827">
        <v>0.55555555555555558</v>
      </c>
      <c r="T1263" s="826">
        <v>6.5</v>
      </c>
      <c r="U1263" s="828">
        <v>0.56521739130434778</v>
      </c>
    </row>
    <row r="1264" spans="1:21" ht="14.45" customHeight="1" x14ac:dyDescent="0.2">
      <c r="A1264" s="821">
        <v>18</v>
      </c>
      <c r="B1264" s="822" t="s">
        <v>1515</v>
      </c>
      <c r="C1264" s="822" t="s">
        <v>1524</v>
      </c>
      <c r="D1264" s="823" t="s">
        <v>2640</v>
      </c>
      <c r="E1264" s="824" t="s">
        <v>1535</v>
      </c>
      <c r="F1264" s="822" t="s">
        <v>1516</v>
      </c>
      <c r="G1264" s="822" t="s">
        <v>2618</v>
      </c>
      <c r="H1264" s="822" t="s">
        <v>329</v>
      </c>
      <c r="I1264" s="822" t="s">
        <v>2624</v>
      </c>
      <c r="J1264" s="822" t="s">
        <v>2625</v>
      </c>
      <c r="K1264" s="822" t="s">
        <v>2626</v>
      </c>
      <c r="L1264" s="825">
        <v>172.16</v>
      </c>
      <c r="M1264" s="825">
        <v>1032.96</v>
      </c>
      <c r="N1264" s="822">
        <v>6</v>
      </c>
      <c r="O1264" s="826">
        <v>1</v>
      </c>
      <c r="P1264" s="825">
        <v>1032.96</v>
      </c>
      <c r="Q1264" s="827">
        <v>1</v>
      </c>
      <c r="R1264" s="822">
        <v>6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18</v>
      </c>
      <c r="B1265" s="822" t="s">
        <v>1515</v>
      </c>
      <c r="C1265" s="822" t="s">
        <v>1524</v>
      </c>
      <c r="D1265" s="823" t="s">
        <v>2640</v>
      </c>
      <c r="E1265" s="824" t="s">
        <v>1535</v>
      </c>
      <c r="F1265" s="822" t="s">
        <v>1516</v>
      </c>
      <c r="G1265" s="822" t="s">
        <v>1974</v>
      </c>
      <c r="H1265" s="822" t="s">
        <v>329</v>
      </c>
      <c r="I1265" s="822" t="s">
        <v>1975</v>
      </c>
      <c r="J1265" s="822" t="s">
        <v>1976</v>
      </c>
      <c r="K1265" s="822" t="s">
        <v>1977</v>
      </c>
      <c r="L1265" s="825">
        <v>264</v>
      </c>
      <c r="M1265" s="825">
        <v>264</v>
      </c>
      <c r="N1265" s="822">
        <v>1</v>
      </c>
      <c r="O1265" s="826">
        <v>0.5</v>
      </c>
      <c r="P1265" s="825">
        <v>264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18</v>
      </c>
      <c r="B1266" s="822" t="s">
        <v>1515</v>
      </c>
      <c r="C1266" s="822" t="s">
        <v>1524</v>
      </c>
      <c r="D1266" s="823" t="s">
        <v>2640</v>
      </c>
      <c r="E1266" s="824" t="s">
        <v>1535</v>
      </c>
      <c r="F1266" s="822" t="s">
        <v>1516</v>
      </c>
      <c r="G1266" s="822" t="s">
        <v>2627</v>
      </c>
      <c r="H1266" s="822" t="s">
        <v>329</v>
      </c>
      <c r="I1266" s="822" t="s">
        <v>2628</v>
      </c>
      <c r="J1266" s="822" t="s">
        <v>2629</v>
      </c>
      <c r="K1266" s="822" t="s">
        <v>2630</v>
      </c>
      <c r="L1266" s="825">
        <v>177.92</v>
      </c>
      <c r="M1266" s="825">
        <v>355.84</v>
      </c>
      <c r="N1266" s="822">
        <v>2</v>
      </c>
      <c r="O1266" s="826">
        <v>0.5</v>
      </c>
      <c r="P1266" s="825">
        <v>355.84</v>
      </c>
      <c r="Q1266" s="827">
        <v>1</v>
      </c>
      <c r="R1266" s="822">
        <v>2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18</v>
      </c>
      <c r="B1267" s="822" t="s">
        <v>1515</v>
      </c>
      <c r="C1267" s="822" t="s">
        <v>1524</v>
      </c>
      <c r="D1267" s="823" t="s">
        <v>2640</v>
      </c>
      <c r="E1267" s="824" t="s">
        <v>1535</v>
      </c>
      <c r="F1267" s="822" t="s">
        <v>1516</v>
      </c>
      <c r="G1267" s="822" t="s">
        <v>1588</v>
      </c>
      <c r="H1267" s="822" t="s">
        <v>625</v>
      </c>
      <c r="I1267" s="822" t="s">
        <v>1589</v>
      </c>
      <c r="J1267" s="822" t="s">
        <v>835</v>
      </c>
      <c r="K1267" s="822" t="s">
        <v>1590</v>
      </c>
      <c r="L1267" s="825">
        <v>0</v>
      </c>
      <c r="M1267" s="825">
        <v>0</v>
      </c>
      <c r="N1267" s="822">
        <v>2</v>
      </c>
      <c r="O1267" s="826">
        <v>1</v>
      </c>
      <c r="P1267" s="825"/>
      <c r="Q1267" s="827"/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18</v>
      </c>
      <c r="B1268" s="822" t="s">
        <v>1515</v>
      </c>
      <c r="C1268" s="822" t="s">
        <v>1524</v>
      </c>
      <c r="D1268" s="823" t="s">
        <v>2640</v>
      </c>
      <c r="E1268" s="824" t="s">
        <v>1535</v>
      </c>
      <c r="F1268" s="822" t="s">
        <v>1516</v>
      </c>
      <c r="G1268" s="822" t="s">
        <v>2631</v>
      </c>
      <c r="H1268" s="822" t="s">
        <v>625</v>
      </c>
      <c r="I1268" s="822" t="s">
        <v>2632</v>
      </c>
      <c r="J1268" s="822" t="s">
        <v>1280</v>
      </c>
      <c r="K1268" s="822" t="s">
        <v>2633</v>
      </c>
      <c r="L1268" s="825">
        <v>126.27</v>
      </c>
      <c r="M1268" s="825">
        <v>252.54</v>
      </c>
      <c r="N1268" s="822">
        <v>2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18</v>
      </c>
      <c r="B1269" s="822" t="s">
        <v>1515</v>
      </c>
      <c r="C1269" s="822" t="s">
        <v>1524</v>
      </c>
      <c r="D1269" s="823" t="s">
        <v>2640</v>
      </c>
      <c r="E1269" s="824" t="s">
        <v>1535</v>
      </c>
      <c r="F1269" s="822" t="s">
        <v>1516</v>
      </c>
      <c r="G1269" s="822" t="s">
        <v>1560</v>
      </c>
      <c r="H1269" s="822" t="s">
        <v>329</v>
      </c>
      <c r="I1269" s="822" t="s">
        <v>1561</v>
      </c>
      <c r="J1269" s="822" t="s">
        <v>1080</v>
      </c>
      <c r="K1269" s="822" t="s">
        <v>1081</v>
      </c>
      <c r="L1269" s="825">
        <v>121.92</v>
      </c>
      <c r="M1269" s="825">
        <v>487.68</v>
      </c>
      <c r="N1269" s="822">
        <v>4</v>
      </c>
      <c r="O1269" s="826">
        <v>1</v>
      </c>
      <c r="P1269" s="825">
        <v>487.68</v>
      </c>
      <c r="Q1269" s="827">
        <v>1</v>
      </c>
      <c r="R1269" s="822">
        <v>4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18</v>
      </c>
      <c r="B1270" s="822" t="s">
        <v>1515</v>
      </c>
      <c r="C1270" s="822" t="s">
        <v>1524</v>
      </c>
      <c r="D1270" s="823" t="s">
        <v>2640</v>
      </c>
      <c r="E1270" s="824" t="s">
        <v>1535</v>
      </c>
      <c r="F1270" s="822" t="s">
        <v>1517</v>
      </c>
      <c r="G1270" s="822" t="s">
        <v>1757</v>
      </c>
      <c r="H1270" s="822" t="s">
        <v>329</v>
      </c>
      <c r="I1270" s="822" t="s">
        <v>2634</v>
      </c>
      <c r="J1270" s="822" t="s">
        <v>1759</v>
      </c>
      <c r="K1270" s="822"/>
      <c r="L1270" s="825">
        <v>0</v>
      </c>
      <c r="M1270" s="825">
        <v>0</v>
      </c>
      <c r="N1270" s="822">
        <v>2</v>
      </c>
      <c r="O1270" s="826">
        <v>2</v>
      </c>
      <c r="P1270" s="825">
        <v>0</v>
      </c>
      <c r="Q1270" s="827"/>
      <c r="R1270" s="822">
        <v>1</v>
      </c>
      <c r="S1270" s="827">
        <v>0.5</v>
      </c>
      <c r="T1270" s="826">
        <v>1</v>
      </c>
      <c r="U1270" s="828">
        <v>0.5</v>
      </c>
    </row>
    <row r="1271" spans="1:21" ht="14.45" customHeight="1" x14ac:dyDescent="0.2">
      <c r="A1271" s="821">
        <v>18</v>
      </c>
      <c r="B1271" s="822" t="s">
        <v>1515</v>
      </c>
      <c r="C1271" s="822" t="s">
        <v>1526</v>
      </c>
      <c r="D1271" s="823" t="s">
        <v>2641</v>
      </c>
      <c r="E1271" s="824" t="s">
        <v>1544</v>
      </c>
      <c r="F1271" s="822" t="s">
        <v>1516</v>
      </c>
      <c r="G1271" s="822" t="s">
        <v>1771</v>
      </c>
      <c r="H1271" s="822" t="s">
        <v>329</v>
      </c>
      <c r="I1271" s="822" t="s">
        <v>1772</v>
      </c>
      <c r="J1271" s="822" t="s">
        <v>1773</v>
      </c>
      <c r="K1271" s="822" t="s">
        <v>1774</v>
      </c>
      <c r="L1271" s="825">
        <v>24.37</v>
      </c>
      <c r="M1271" s="825">
        <v>48.74</v>
      </c>
      <c r="N1271" s="822">
        <v>2</v>
      </c>
      <c r="O1271" s="826">
        <v>0.5</v>
      </c>
      <c r="P1271" s="825">
        <v>48.74</v>
      </c>
      <c r="Q1271" s="827">
        <v>1</v>
      </c>
      <c r="R1271" s="822">
        <v>2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18</v>
      </c>
      <c r="B1272" s="822" t="s">
        <v>1515</v>
      </c>
      <c r="C1272" s="822" t="s">
        <v>1526</v>
      </c>
      <c r="D1272" s="823" t="s">
        <v>2641</v>
      </c>
      <c r="E1272" s="824" t="s">
        <v>1544</v>
      </c>
      <c r="F1272" s="822" t="s">
        <v>1516</v>
      </c>
      <c r="G1272" s="822" t="s">
        <v>1886</v>
      </c>
      <c r="H1272" s="822" t="s">
        <v>329</v>
      </c>
      <c r="I1272" s="822" t="s">
        <v>1887</v>
      </c>
      <c r="J1272" s="822" t="s">
        <v>1888</v>
      </c>
      <c r="K1272" s="822" t="s">
        <v>1678</v>
      </c>
      <c r="L1272" s="825">
        <v>46.81</v>
      </c>
      <c r="M1272" s="825">
        <v>93.62</v>
      </c>
      <c r="N1272" s="822">
        <v>2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18</v>
      </c>
      <c r="B1273" s="822" t="s">
        <v>1515</v>
      </c>
      <c r="C1273" s="822" t="s">
        <v>1526</v>
      </c>
      <c r="D1273" s="823" t="s">
        <v>2641</v>
      </c>
      <c r="E1273" s="824" t="s">
        <v>1544</v>
      </c>
      <c r="F1273" s="822" t="s">
        <v>1516</v>
      </c>
      <c r="G1273" s="822" t="s">
        <v>1581</v>
      </c>
      <c r="H1273" s="822" t="s">
        <v>625</v>
      </c>
      <c r="I1273" s="822" t="s">
        <v>1344</v>
      </c>
      <c r="J1273" s="822" t="s">
        <v>1345</v>
      </c>
      <c r="K1273" s="822" t="s">
        <v>1346</v>
      </c>
      <c r="L1273" s="825">
        <v>122.96</v>
      </c>
      <c r="M1273" s="825">
        <v>122.96</v>
      </c>
      <c r="N1273" s="822">
        <v>1</v>
      </c>
      <c r="O1273" s="826">
        <v>0.5</v>
      </c>
      <c r="P1273" s="825">
        <v>122.96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18</v>
      </c>
      <c r="B1274" s="822" t="s">
        <v>1515</v>
      </c>
      <c r="C1274" s="822" t="s">
        <v>1526</v>
      </c>
      <c r="D1274" s="823" t="s">
        <v>2641</v>
      </c>
      <c r="E1274" s="824" t="s">
        <v>1536</v>
      </c>
      <c r="F1274" s="822" t="s">
        <v>1516</v>
      </c>
      <c r="G1274" s="822" t="s">
        <v>1564</v>
      </c>
      <c r="H1274" s="822" t="s">
        <v>625</v>
      </c>
      <c r="I1274" s="822" t="s">
        <v>1350</v>
      </c>
      <c r="J1274" s="822" t="s">
        <v>1351</v>
      </c>
      <c r="K1274" s="822" t="s">
        <v>1352</v>
      </c>
      <c r="L1274" s="825">
        <v>122.96</v>
      </c>
      <c r="M1274" s="825">
        <v>122.96</v>
      </c>
      <c r="N1274" s="822">
        <v>1</v>
      </c>
      <c r="O1274" s="826">
        <v>0.5</v>
      </c>
      <c r="P1274" s="825">
        <v>122.96</v>
      </c>
      <c r="Q1274" s="827">
        <v>1</v>
      </c>
      <c r="R1274" s="822">
        <v>1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18</v>
      </c>
      <c r="B1275" s="822" t="s">
        <v>1515</v>
      </c>
      <c r="C1275" s="822" t="s">
        <v>1526</v>
      </c>
      <c r="D1275" s="823" t="s">
        <v>2641</v>
      </c>
      <c r="E1275" s="824" t="s">
        <v>1536</v>
      </c>
      <c r="F1275" s="822" t="s">
        <v>1516</v>
      </c>
      <c r="G1275" s="822" t="s">
        <v>1771</v>
      </c>
      <c r="H1275" s="822" t="s">
        <v>329</v>
      </c>
      <c r="I1275" s="822" t="s">
        <v>1772</v>
      </c>
      <c r="J1275" s="822" t="s">
        <v>1773</v>
      </c>
      <c r="K1275" s="822" t="s">
        <v>1774</v>
      </c>
      <c r="L1275" s="825">
        <v>24.37</v>
      </c>
      <c r="M1275" s="825">
        <v>48.74</v>
      </c>
      <c r="N1275" s="822">
        <v>2</v>
      </c>
      <c r="O1275" s="826">
        <v>1</v>
      </c>
      <c r="P1275" s="825">
        <v>48.74</v>
      </c>
      <c r="Q1275" s="827">
        <v>1</v>
      </c>
      <c r="R1275" s="822">
        <v>2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18</v>
      </c>
      <c r="B1276" s="822" t="s">
        <v>1515</v>
      </c>
      <c r="C1276" s="822" t="s">
        <v>1526</v>
      </c>
      <c r="D1276" s="823" t="s">
        <v>2641</v>
      </c>
      <c r="E1276" s="824" t="s">
        <v>1536</v>
      </c>
      <c r="F1276" s="822" t="s">
        <v>1516</v>
      </c>
      <c r="G1276" s="822" t="s">
        <v>1927</v>
      </c>
      <c r="H1276" s="822" t="s">
        <v>625</v>
      </c>
      <c r="I1276" s="822" t="s">
        <v>1938</v>
      </c>
      <c r="J1276" s="822" t="s">
        <v>1939</v>
      </c>
      <c r="K1276" s="822" t="s">
        <v>1937</v>
      </c>
      <c r="L1276" s="825">
        <v>183.54</v>
      </c>
      <c r="M1276" s="825">
        <v>183.54</v>
      </c>
      <c r="N1276" s="822">
        <v>1</v>
      </c>
      <c r="O1276" s="826">
        <v>0.5</v>
      </c>
      <c r="P1276" s="825">
        <v>183.54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18</v>
      </c>
      <c r="B1277" s="822" t="s">
        <v>1515</v>
      </c>
      <c r="C1277" s="822" t="s">
        <v>1526</v>
      </c>
      <c r="D1277" s="823" t="s">
        <v>2641</v>
      </c>
      <c r="E1277" s="824" t="s">
        <v>1536</v>
      </c>
      <c r="F1277" s="822" t="s">
        <v>1516</v>
      </c>
      <c r="G1277" s="822" t="s">
        <v>1581</v>
      </c>
      <c r="H1277" s="822" t="s">
        <v>625</v>
      </c>
      <c r="I1277" s="822" t="s">
        <v>1344</v>
      </c>
      <c r="J1277" s="822" t="s">
        <v>1345</v>
      </c>
      <c r="K1277" s="822" t="s">
        <v>1346</v>
      </c>
      <c r="L1277" s="825">
        <v>122.96</v>
      </c>
      <c r="M1277" s="825">
        <v>368.88</v>
      </c>
      <c r="N1277" s="822">
        <v>3</v>
      </c>
      <c r="O1277" s="826">
        <v>1.5</v>
      </c>
      <c r="P1277" s="825">
        <v>122.96</v>
      </c>
      <c r="Q1277" s="827">
        <v>0.33333333333333331</v>
      </c>
      <c r="R1277" s="822">
        <v>1</v>
      </c>
      <c r="S1277" s="827">
        <v>0.33333333333333331</v>
      </c>
      <c r="T1277" s="826">
        <v>1</v>
      </c>
      <c r="U1277" s="828">
        <v>0.66666666666666663</v>
      </c>
    </row>
    <row r="1278" spans="1:21" ht="14.45" customHeight="1" x14ac:dyDescent="0.2">
      <c r="A1278" s="821">
        <v>18</v>
      </c>
      <c r="B1278" s="822" t="s">
        <v>1515</v>
      </c>
      <c r="C1278" s="822" t="s">
        <v>1526</v>
      </c>
      <c r="D1278" s="823" t="s">
        <v>2641</v>
      </c>
      <c r="E1278" s="824" t="s">
        <v>1536</v>
      </c>
      <c r="F1278" s="822" t="s">
        <v>1516</v>
      </c>
      <c r="G1278" s="822" t="s">
        <v>1967</v>
      </c>
      <c r="H1278" s="822" t="s">
        <v>329</v>
      </c>
      <c r="I1278" s="822" t="s">
        <v>1968</v>
      </c>
      <c r="J1278" s="822" t="s">
        <v>807</v>
      </c>
      <c r="K1278" s="822" t="s">
        <v>1969</v>
      </c>
      <c r="L1278" s="825">
        <v>137.88</v>
      </c>
      <c r="M1278" s="825">
        <v>275.76</v>
      </c>
      <c r="N1278" s="822">
        <v>2</v>
      </c>
      <c r="O1278" s="826">
        <v>0.5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18</v>
      </c>
      <c r="B1279" s="822" t="s">
        <v>1515</v>
      </c>
      <c r="C1279" s="822" t="s">
        <v>1526</v>
      </c>
      <c r="D1279" s="823" t="s">
        <v>2641</v>
      </c>
      <c r="E1279" s="824" t="s">
        <v>1534</v>
      </c>
      <c r="F1279" s="822" t="s">
        <v>1516</v>
      </c>
      <c r="G1279" s="822" t="s">
        <v>1550</v>
      </c>
      <c r="H1279" s="822" t="s">
        <v>625</v>
      </c>
      <c r="I1279" s="822" t="s">
        <v>1398</v>
      </c>
      <c r="J1279" s="822" t="s">
        <v>1338</v>
      </c>
      <c r="K1279" s="822" t="s">
        <v>1399</v>
      </c>
      <c r="L1279" s="825">
        <v>23.4</v>
      </c>
      <c r="M1279" s="825">
        <v>23.4</v>
      </c>
      <c r="N1279" s="822">
        <v>1</v>
      </c>
      <c r="O1279" s="826">
        <v>1</v>
      </c>
      <c r="P1279" s="825">
        <v>23.4</v>
      </c>
      <c r="Q1279" s="827">
        <v>1</v>
      </c>
      <c r="R1279" s="822">
        <v>1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18</v>
      </c>
      <c r="B1280" s="822" t="s">
        <v>1515</v>
      </c>
      <c r="C1280" s="822" t="s">
        <v>1526</v>
      </c>
      <c r="D1280" s="823" t="s">
        <v>2641</v>
      </c>
      <c r="E1280" s="824" t="s">
        <v>1534</v>
      </c>
      <c r="F1280" s="822" t="s">
        <v>1516</v>
      </c>
      <c r="G1280" s="822" t="s">
        <v>1670</v>
      </c>
      <c r="H1280" s="822" t="s">
        <v>329</v>
      </c>
      <c r="I1280" s="822" t="s">
        <v>1677</v>
      </c>
      <c r="J1280" s="822" t="s">
        <v>647</v>
      </c>
      <c r="K1280" s="822" t="s">
        <v>1678</v>
      </c>
      <c r="L1280" s="825">
        <v>93.61</v>
      </c>
      <c r="M1280" s="825">
        <v>93.61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18</v>
      </c>
      <c r="B1281" s="822" t="s">
        <v>1515</v>
      </c>
      <c r="C1281" s="822" t="s">
        <v>1526</v>
      </c>
      <c r="D1281" s="823" t="s">
        <v>2641</v>
      </c>
      <c r="E1281" s="824" t="s">
        <v>1534</v>
      </c>
      <c r="F1281" s="822" t="s">
        <v>1516</v>
      </c>
      <c r="G1281" s="822" t="s">
        <v>1564</v>
      </c>
      <c r="H1281" s="822" t="s">
        <v>625</v>
      </c>
      <c r="I1281" s="822" t="s">
        <v>1350</v>
      </c>
      <c r="J1281" s="822" t="s">
        <v>1351</v>
      </c>
      <c r="K1281" s="822" t="s">
        <v>1352</v>
      </c>
      <c r="L1281" s="825">
        <v>122.96</v>
      </c>
      <c r="M1281" s="825">
        <v>122.96</v>
      </c>
      <c r="N1281" s="822">
        <v>1</v>
      </c>
      <c r="O1281" s="826">
        <v>0.5</v>
      </c>
      <c r="P1281" s="825">
        <v>122.96</v>
      </c>
      <c r="Q1281" s="827">
        <v>1</v>
      </c>
      <c r="R1281" s="822">
        <v>1</v>
      </c>
      <c r="S1281" s="827">
        <v>1</v>
      </c>
      <c r="T1281" s="826">
        <v>0.5</v>
      </c>
      <c r="U1281" s="828">
        <v>1</v>
      </c>
    </row>
    <row r="1282" spans="1:21" ht="14.45" customHeight="1" x14ac:dyDescent="0.2">
      <c r="A1282" s="821">
        <v>18</v>
      </c>
      <c r="B1282" s="822" t="s">
        <v>1515</v>
      </c>
      <c r="C1282" s="822" t="s">
        <v>1526</v>
      </c>
      <c r="D1282" s="823" t="s">
        <v>2641</v>
      </c>
      <c r="E1282" s="824" t="s">
        <v>1534</v>
      </c>
      <c r="F1282" s="822" t="s">
        <v>1516</v>
      </c>
      <c r="G1282" s="822" t="s">
        <v>669</v>
      </c>
      <c r="H1282" s="822" t="s">
        <v>329</v>
      </c>
      <c r="I1282" s="822" t="s">
        <v>1747</v>
      </c>
      <c r="J1282" s="822" t="s">
        <v>1748</v>
      </c>
      <c r="K1282" s="822" t="s">
        <v>1749</v>
      </c>
      <c r="L1282" s="825">
        <v>51.51</v>
      </c>
      <c r="M1282" s="825">
        <v>103.02</v>
      </c>
      <c r="N1282" s="822">
        <v>2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18</v>
      </c>
      <c r="B1283" s="822" t="s">
        <v>1515</v>
      </c>
      <c r="C1283" s="822" t="s">
        <v>1526</v>
      </c>
      <c r="D1283" s="823" t="s">
        <v>2641</v>
      </c>
      <c r="E1283" s="824" t="s">
        <v>1534</v>
      </c>
      <c r="F1283" s="822" t="s">
        <v>1516</v>
      </c>
      <c r="G1283" s="822" t="s">
        <v>2386</v>
      </c>
      <c r="H1283" s="822" t="s">
        <v>329</v>
      </c>
      <c r="I1283" s="822" t="s">
        <v>2387</v>
      </c>
      <c r="J1283" s="822" t="s">
        <v>2388</v>
      </c>
      <c r="K1283" s="822" t="s">
        <v>2389</v>
      </c>
      <c r="L1283" s="825">
        <v>25.53</v>
      </c>
      <c r="M1283" s="825">
        <v>25.53</v>
      </c>
      <c r="N1283" s="822">
        <v>1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18</v>
      </c>
      <c r="B1284" s="822" t="s">
        <v>1515</v>
      </c>
      <c r="C1284" s="822" t="s">
        <v>1526</v>
      </c>
      <c r="D1284" s="823" t="s">
        <v>2641</v>
      </c>
      <c r="E1284" s="824" t="s">
        <v>1534</v>
      </c>
      <c r="F1284" s="822" t="s">
        <v>1516</v>
      </c>
      <c r="G1284" s="822" t="s">
        <v>1771</v>
      </c>
      <c r="H1284" s="822" t="s">
        <v>329</v>
      </c>
      <c r="I1284" s="822" t="s">
        <v>1772</v>
      </c>
      <c r="J1284" s="822" t="s">
        <v>1773</v>
      </c>
      <c r="K1284" s="822" t="s">
        <v>1774</v>
      </c>
      <c r="L1284" s="825">
        <v>24.37</v>
      </c>
      <c r="M1284" s="825">
        <v>24.37</v>
      </c>
      <c r="N1284" s="822">
        <v>1</v>
      </c>
      <c r="O1284" s="826">
        <v>0.5</v>
      </c>
      <c r="P1284" s="825">
        <v>24.37</v>
      </c>
      <c r="Q1284" s="827">
        <v>1</v>
      </c>
      <c r="R1284" s="822">
        <v>1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18</v>
      </c>
      <c r="B1285" s="822" t="s">
        <v>1515</v>
      </c>
      <c r="C1285" s="822" t="s">
        <v>1526</v>
      </c>
      <c r="D1285" s="823" t="s">
        <v>2641</v>
      </c>
      <c r="E1285" s="824" t="s">
        <v>1534</v>
      </c>
      <c r="F1285" s="822" t="s">
        <v>1516</v>
      </c>
      <c r="G1285" s="822" t="s">
        <v>1557</v>
      </c>
      <c r="H1285" s="822" t="s">
        <v>625</v>
      </c>
      <c r="I1285" s="822" t="s">
        <v>1315</v>
      </c>
      <c r="J1285" s="822" t="s">
        <v>754</v>
      </c>
      <c r="K1285" s="822" t="s">
        <v>1316</v>
      </c>
      <c r="L1285" s="825">
        <v>84.47</v>
      </c>
      <c r="M1285" s="825">
        <v>84.47</v>
      </c>
      <c r="N1285" s="822">
        <v>1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18</v>
      </c>
      <c r="B1286" s="822" t="s">
        <v>1515</v>
      </c>
      <c r="C1286" s="822" t="s">
        <v>1526</v>
      </c>
      <c r="D1286" s="823" t="s">
        <v>2641</v>
      </c>
      <c r="E1286" s="824" t="s">
        <v>1534</v>
      </c>
      <c r="F1286" s="822" t="s">
        <v>1516</v>
      </c>
      <c r="G1286" s="822" t="s">
        <v>1927</v>
      </c>
      <c r="H1286" s="822" t="s">
        <v>625</v>
      </c>
      <c r="I1286" s="822" t="s">
        <v>1938</v>
      </c>
      <c r="J1286" s="822" t="s">
        <v>1939</v>
      </c>
      <c r="K1286" s="822" t="s">
        <v>1937</v>
      </c>
      <c r="L1286" s="825">
        <v>183.54</v>
      </c>
      <c r="M1286" s="825">
        <v>183.54</v>
      </c>
      <c r="N1286" s="822">
        <v>1</v>
      </c>
      <c r="O1286" s="826">
        <v>1</v>
      </c>
      <c r="P1286" s="825">
        <v>183.54</v>
      </c>
      <c r="Q1286" s="827">
        <v>1</v>
      </c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18</v>
      </c>
      <c r="B1287" s="822" t="s">
        <v>1515</v>
      </c>
      <c r="C1287" s="822" t="s">
        <v>1526</v>
      </c>
      <c r="D1287" s="823" t="s">
        <v>2641</v>
      </c>
      <c r="E1287" s="824" t="s">
        <v>1543</v>
      </c>
      <c r="F1287" s="822" t="s">
        <v>1516</v>
      </c>
      <c r="G1287" s="822" t="s">
        <v>1550</v>
      </c>
      <c r="H1287" s="822" t="s">
        <v>625</v>
      </c>
      <c r="I1287" s="822" t="s">
        <v>1398</v>
      </c>
      <c r="J1287" s="822" t="s">
        <v>1338</v>
      </c>
      <c r="K1287" s="822" t="s">
        <v>1399</v>
      </c>
      <c r="L1287" s="825">
        <v>23.4</v>
      </c>
      <c r="M1287" s="825">
        <v>46.8</v>
      </c>
      <c r="N1287" s="822">
        <v>2</v>
      </c>
      <c r="O1287" s="826">
        <v>0.5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18</v>
      </c>
      <c r="B1288" s="822" t="s">
        <v>1515</v>
      </c>
      <c r="C1288" s="822" t="s">
        <v>1526</v>
      </c>
      <c r="D1288" s="823" t="s">
        <v>2641</v>
      </c>
      <c r="E1288" s="824" t="s">
        <v>1543</v>
      </c>
      <c r="F1288" s="822" t="s">
        <v>1516</v>
      </c>
      <c r="G1288" s="822" t="s">
        <v>669</v>
      </c>
      <c r="H1288" s="822" t="s">
        <v>329</v>
      </c>
      <c r="I1288" s="822" t="s">
        <v>1747</v>
      </c>
      <c r="J1288" s="822" t="s">
        <v>1748</v>
      </c>
      <c r="K1288" s="822" t="s">
        <v>1749</v>
      </c>
      <c r="L1288" s="825">
        <v>51.51</v>
      </c>
      <c r="M1288" s="825">
        <v>51.51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18</v>
      </c>
      <c r="B1289" s="822" t="s">
        <v>1515</v>
      </c>
      <c r="C1289" s="822" t="s">
        <v>1526</v>
      </c>
      <c r="D1289" s="823" t="s">
        <v>2641</v>
      </c>
      <c r="E1289" s="824" t="s">
        <v>1543</v>
      </c>
      <c r="F1289" s="822" t="s">
        <v>1516</v>
      </c>
      <c r="G1289" s="822" t="s">
        <v>1771</v>
      </c>
      <c r="H1289" s="822" t="s">
        <v>329</v>
      </c>
      <c r="I1289" s="822" t="s">
        <v>1772</v>
      </c>
      <c r="J1289" s="822" t="s">
        <v>1773</v>
      </c>
      <c r="K1289" s="822" t="s">
        <v>1774</v>
      </c>
      <c r="L1289" s="825">
        <v>24.37</v>
      </c>
      <c r="M1289" s="825">
        <v>48.74</v>
      </c>
      <c r="N1289" s="822">
        <v>2</v>
      </c>
      <c r="O1289" s="826">
        <v>1</v>
      </c>
      <c r="P1289" s="825">
        <v>24.37</v>
      </c>
      <c r="Q1289" s="827">
        <v>0.5</v>
      </c>
      <c r="R1289" s="822">
        <v>1</v>
      </c>
      <c r="S1289" s="827">
        <v>0.5</v>
      </c>
      <c r="T1289" s="826">
        <v>0.5</v>
      </c>
      <c r="U1289" s="828">
        <v>0.5</v>
      </c>
    </row>
    <row r="1290" spans="1:21" ht="14.45" customHeight="1" x14ac:dyDescent="0.2">
      <c r="A1290" s="821">
        <v>18</v>
      </c>
      <c r="B1290" s="822" t="s">
        <v>1515</v>
      </c>
      <c r="C1290" s="822" t="s">
        <v>1526</v>
      </c>
      <c r="D1290" s="823" t="s">
        <v>2641</v>
      </c>
      <c r="E1290" s="824" t="s">
        <v>1543</v>
      </c>
      <c r="F1290" s="822" t="s">
        <v>1516</v>
      </c>
      <c r="G1290" s="822" t="s">
        <v>1573</v>
      </c>
      <c r="H1290" s="822" t="s">
        <v>625</v>
      </c>
      <c r="I1290" s="822" t="s">
        <v>1488</v>
      </c>
      <c r="J1290" s="822" t="s">
        <v>1112</v>
      </c>
      <c r="K1290" s="822" t="s">
        <v>1113</v>
      </c>
      <c r="L1290" s="825">
        <v>1286.6199999999999</v>
      </c>
      <c r="M1290" s="825">
        <v>1286.6199999999999</v>
      </c>
      <c r="N1290" s="822">
        <v>1</v>
      </c>
      <c r="O1290" s="826">
        <v>1</v>
      </c>
      <c r="P1290" s="825">
        <v>1286.6199999999999</v>
      </c>
      <c r="Q1290" s="827">
        <v>1</v>
      </c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18</v>
      </c>
      <c r="B1291" s="822" t="s">
        <v>1515</v>
      </c>
      <c r="C1291" s="822" t="s">
        <v>1526</v>
      </c>
      <c r="D1291" s="823" t="s">
        <v>2641</v>
      </c>
      <c r="E1291" s="824" t="s">
        <v>1543</v>
      </c>
      <c r="F1291" s="822" t="s">
        <v>1516</v>
      </c>
      <c r="G1291" s="822" t="s">
        <v>1581</v>
      </c>
      <c r="H1291" s="822" t="s">
        <v>625</v>
      </c>
      <c r="I1291" s="822" t="s">
        <v>1344</v>
      </c>
      <c r="J1291" s="822" t="s">
        <v>1345</v>
      </c>
      <c r="K1291" s="822" t="s">
        <v>1346</v>
      </c>
      <c r="L1291" s="825">
        <v>122.96</v>
      </c>
      <c r="M1291" s="825">
        <v>245.92</v>
      </c>
      <c r="N1291" s="822">
        <v>2</v>
      </c>
      <c r="O1291" s="826">
        <v>1</v>
      </c>
      <c r="P1291" s="825">
        <v>122.96</v>
      </c>
      <c r="Q1291" s="827">
        <v>0.5</v>
      </c>
      <c r="R1291" s="822">
        <v>1</v>
      </c>
      <c r="S1291" s="827">
        <v>0.5</v>
      </c>
      <c r="T1291" s="826">
        <v>0.5</v>
      </c>
      <c r="U1291" s="828">
        <v>0.5</v>
      </c>
    </row>
    <row r="1292" spans="1:21" ht="14.45" customHeight="1" x14ac:dyDescent="0.2">
      <c r="A1292" s="821">
        <v>18</v>
      </c>
      <c r="B1292" s="822" t="s">
        <v>1515</v>
      </c>
      <c r="C1292" s="822" t="s">
        <v>1526</v>
      </c>
      <c r="D1292" s="823" t="s">
        <v>2641</v>
      </c>
      <c r="E1292" s="824" t="s">
        <v>1543</v>
      </c>
      <c r="F1292" s="822" t="s">
        <v>1516</v>
      </c>
      <c r="G1292" s="822" t="s">
        <v>1974</v>
      </c>
      <c r="H1292" s="822" t="s">
        <v>329</v>
      </c>
      <c r="I1292" s="822" t="s">
        <v>1978</v>
      </c>
      <c r="J1292" s="822" t="s">
        <v>1976</v>
      </c>
      <c r="K1292" s="822" t="s">
        <v>1979</v>
      </c>
      <c r="L1292" s="825">
        <v>65.989999999999995</v>
      </c>
      <c r="M1292" s="825">
        <v>65.989999999999995</v>
      </c>
      <c r="N1292" s="822">
        <v>1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18</v>
      </c>
      <c r="B1293" s="822" t="s">
        <v>1515</v>
      </c>
      <c r="C1293" s="822" t="s">
        <v>1526</v>
      </c>
      <c r="D1293" s="823" t="s">
        <v>2641</v>
      </c>
      <c r="E1293" s="824" t="s">
        <v>1541</v>
      </c>
      <c r="F1293" s="822" t="s">
        <v>1516</v>
      </c>
      <c r="G1293" s="822" t="s">
        <v>1550</v>
      </c>
      <c r="H1293" s="822" t="s">
        <v>625</v>
      </c>
      <c r="I1293" s="822" t="s">
        <v>1398</v>
      </c>
      <c r="J1293" s="822" t="s">
        <v>1338</v>
      </c>
      <c r="K1293" s="822" t="s">
        <v>1399</v>
      </c>
      <c r="L1293" s="825">
        <v>23.4</v>
      </c>
      <c r="M1293" s="825">
        <v>23.4</v>
      </c>
      <c r="N1293" s="822">
        <v>1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18</v>
      </c>
      <c r="B1294" s="822" t="s">
        <v>1515</v>
      </c>
      <c r="C1294" s="822" t="s">
        <v>1526</v>
      </c>
      <c r="D1294" s="823" t="s">
        <v>2641</v>
      </c>
      <c r="E1294" s="824" t="s">
        <v>1541</v>
      </c>
      <c r="F1294" s="822" t="s">
        <v>1516</v>
      </c>
      <c r="G1294" s="822" t="s">
        <v>1838</v>
      </c>
      <c r="H1294" s="822" t="s">
        <v>329</v>
      </c>
      <c r="I1294" s="822" t="s">
        <v>1839</v>
      </c>
      <c r="J1294" s="822" t="s">
        <v>1840</v>
      </c>
      <c r="K1294" s="822" t="s">
        <v>1626</v>
      </c>
      <c r="L1294" s="825">
        <v>137.88</v>
      </c>
      <c r="M1294" s="825">
        <v>137.88</v>
      </c>
      <c r="N1294" s="822">
        <v>1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18</v>
      </c>
      <c r="B1295" s="822" t="s">
        <v>1515</v>
      </c>
      <c r="C1295" s="822" t="s">
        <v>1526</v>
      </c>
      <c r="D1295" s="823" t="s">
        <v>2641</v>
      </c>
      <c r="E1295" s="824" t="s">
        <v>1541</v>
      </c>
      <c r="F1295" s="822" t="s">
        <v>1516</v>
      </c>
      <c r="G1295" s="822" t="s">
        <v>1925</v>
      </c>
      <c r="H1295" s="822" t="s">
        <v>329</v>
      </c>
      <c r="I1295" s="822" t="s">
        <v>1926</v>
      </c>
      <c r="J1295" s="822" t="s">
        <v>772</v>
      </c>
      <c r="K1295" s="822" t="s">
        <v>773</v>
      </c>
      <c r="L1295" s="825">
        <v>51.06</v>
      </c>
      <c r="M1295" s="825">
        <v>102.12</v>
      </c>
      <c r="N1295" s="822">
        <v>2</v>
      </c>
      <c r="O1295" s="826">
        <v>0.5</v>
      </c>
      <c r="P1295" s="825">
        <v>102.12</v>
      </c>
      <c r="Q1295" s="827">
        <v>1</v>
      </c>
      <c r="R1295" s="822">
        <v>2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18</v>
      </c>
      <c r="B1296" s="822" t="s">
        <v>1515</v>
      </c>
      <c r="C1296" s="822" t="s">
        <v>1526</v>
      </c>
      <c r="D1296" s="823" t="s">
        <v>2641</v>
      </c>
      <c r="E1296" s="824" t="s">
        <v>1541</v>
      </c>
      <c r="F1296" s="822" t="s">
        <v>1516</v>
      </c>
      <c r="G1296" s="822" t="s">
        <v>1581</v>
      </c>
      <c r="H1296" s="822" t="s">
        <v>625</v>
      </c>
      <c r="I1296" s="822" t="s">
        <v>1344</v>
      </c>
      <c r="J1296" s="822" t="s">
        <v>1345</v>
      </c>
      <c r="K1296" s="822" t="s">
        <v>1346</v>
      </c>
      <c r="L1296" s="825">
        <v>122.96</v>
      </c>
      <c r="M1296" s="825">
        <v>122.96</v>
      </c>
      <c r="N1296" s="822">
        <v>1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18</v>
      </c>
      <c r="B1297" s="822" t="s">
        <v>1515</v>
      </c>
      <c r="C1297" s="822" t="s">
        <v>1526</v>
      </c>
      <c r="D1297" s="823" t="s">
        <v>2641</v>
      </c>
      <c r="E1297" s="824" t="s">
        <v>1541</v>
      </c>
      <c r="F1297" s="822" t="s">
        <v>1516</v>
      </c>
      <c r="G1297" s="822" t="s">
        <v>1959</v>
      </c>
      <c r="H1297" s="822" t="s">
        <v>625</v>
      </c>
      <c r="I1297" s="822" t="s">
        <v>2289</v>
      </c>
      <c r="J1297" s="822" t="s">
        <v>1397</v>
      </c>
      <c r="K1297" s="822" t="s">
        <v>1327</v>
      </c>
      <c r="L1297" s="825">
        <v>90.86</v>
      </c>
      <c r="M1297" s="825">
        <v>90.86</v>
      </c>
      <c r="N1297" s="822">
        <v>1</v>
      </c>
      <c r="O1297" s="826">
        <v>0.5</v>
      </c>
      <c r="P1297" s="825">
        <v>90.86</v>
      </c>
      <c r="Q1297" s="827">
        <v>1</v>
      </c>
      <c r="R1297" s="822">
        <v>1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18</v>
      </c>
      <c r="B1298" s="822" t="s">
        <v>1515</v>
      </c>
      <c r="C1298" s="822" t="s">
        <v>1526</v>
      </c>
      <c r="D1298" s="823" t="s">
        <v>2641</v>
      </c>
      <c r="E1298" s="824" t="s">
        <v>1541</v>
      </c>
      <c r="F1298" s="822" t="s">
        <v>1516</v>
      </c>
      <c r="G1298" s="822" t="s">
        <v>2017</v>
      </c>
      <c r="H1298" s="822" t="s">
        <v>329</v>
      </c>
      <c r="I1298" s="822" t="s">
        <v>2018</v>
      </c>
      <c r="J1298" s="822" t="s">
        <v>2019</v>
      </c>
      <c r="K1298" s="822" t="s">
        <v>2020</v>
      </c>
      <c r="L1298" s="825">
        <v>0</v>
      </c>
      <c r="M1298" s="825">
        <v>0</v>
      </c>
      <c r="N1298" s="822">
        <v>1</v>
      </c>
      <c r="O1298" s="826">
        <v>1</v>
      </c>
      <c r="P1298" s="825">
        <v>0</v>
      </c>
      <c r="Q1298" s="827"/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18</v>
      </c>
      <c r="B1299" s="822" t="s">
        <v>1515</v>
      </c>
      <c r="C1299" s="822" t="s">
        <v>1526</v>
      </c>
      <c r="D1299" s="823" t="s">
        <v>2641</v>
      </c>
      <c r="E1299" s="824" t="s">
        <v>1545</v>
      </c>
      <c r="F1299" s="822" t="s">
        <v>1516</v>
      </c>
      <c r="G1299" s="822" t="s">
        <v>1564</v>
      </c>
      <c r="H1299" s="822" t="s">
        <v>625</v>
      </c>
      <c r="I1299" s="822" t="s">
        <v>1350</v>
      </c>
      <c r="J1299" s="822" t="s">
        <v>1351</v>
      </c>
      <c r="K1299" s="822" t="s">
        <v>1352</v>
      </c>
      <c r="L1299" s="825">
        <v>122.96</v>
      </c>
      <c r="M1299" s="825">
        <v>122.96</v>
      </c>
      <c r="N1299" s="822">
        <v>1</v>
      </c>
      <c r="O1299" s="826">
        <v>0.5</v>
      </c>
      <c r="P1299" s="825">
        <v>122.96</v>
      </c>
      <c r="Q1299" s="827">
        <v>1</v>
      </c>
      <c r="R1299" s="822">
        <v>1</v>
      </c>
      <c r="S1299" s="827">
        <v>1</v>
      </c>
      <c r="T1299" s="826">
        <v>0.5</v>
      </c>
      <c r="U1299" s="828">
        <v>1</v>
      </c>
    </row>
    <row r="1300" spans="1:21" ht="14.45" customHeight="1" x14ac:dyDescent="0.2">
      <c r="A1300" s="821">
        <v>18</v>
      </c>
      <c r="B1300" s="822" t="s">
        <v>1515</v>
      </c>
      <c r="C1300" s="822" t="s">
        <v>1526</v>
      </c>
      <c r="D1300" s="823" t="s">
        <v>2641</v>
      </c>
      <c r="E1300" s="824" t="s">
        <v>1545</v>
      </c>
      <c r="F1300" s="822" t="s">
        <v>1516</v>
      </c>
      <c r="G1300" s="822" t="s">
        <v>1771</v>
      </c>
      <c r="H1300" s="822" t="s">
        <v>329</v>
      </c>
      <c r="I1300" s="822" t="s">
        <v>1772</v>
      </c>
      <c r="J1300" s="822" t="s">
        <v>1773</v>
      </c>
      <c r="K1300" s="822" t="s">
        <v>1774</v>
      </c>
      <c r="L1300" s="825">
        <v>24.37</v>
      </c>
      <c r="M1300" s="825">
        <v>24.37</v>
      </c>
      <c r="N1300" s="822">
        <v>1</v>
      </c>
      <c r="O1300" s="826">
        <v>0.5</v>
      </c>
      <c r="P1300" s="825">
        <v>24.37</v>
      </c>
      <c r="Q1300" s="827">
        <v>1</v>
      </c>
      <c r="R1300" s="822">
        <v>1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18</v>
      </c>
      <c r="B1301" s="822" t="s">
        <v>1515</v>
      </c>
      <c r="C1301" s="822" t="s">
        <v>1526</v>
      </c>
      <c r="D1301" s="823" t="s">
        <v>2641</v>
      </c>
      <c r="E1301" s="824" t="s">
        <v>1545</v>
      </c>
      <c r="F1301" s="822" t="s">
        <v>1516</v>
      </c>
      <c r="G1301" s="822" t="s">
        <v>1554</v>
      </c>
      <c r="H1301" s="822" t="s">
        <v>329</v>
      </c>
      <c r="I1301" s="822" t="s">
        <v>1850</v>
      </c>
      <c r="J1301" s="822" t="s">
        <v>742</v>
      </c>
      <c r="K1301" s="822" t="s">
        <v>743</v>
      </c>
      <c r="L1301" s="825">
        <v>80.53</v>
      </c>
      <c r="M1301" s="825">
        <v>80.53</v>
      </c>
      <c r="N1301" s="822">
        <v>1</v>
      </c>
      <c r="O1301" s="826">
        <v>0.5</v>
      </c>
      <c r="P1301" s="825">
        <v>80.53</v>
      </c>
      <c r="Q1301" s="827">
        <v>1</v>
      </c>
      <c r="R1301" s="822">
        <v>1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18</v>
      </c>
      <c r="B1302" s="822" t="s">
        <v>1515</v>
      </c>
      <c r="C1302" s="822" t="s">
        <v>1526</v>
      </c>
      <c r="D1302" s="823" t="s">
        <v>2641</v>
      </c>
      <c r="E1302" s="824" t="s">
        <v>1545</v>
      </c>
      <c r="F1302" s="822" t="s">
        <v>1516</v>
      </c>
      <c r="G1302" s="822" t="s">
        <v>1925</v>
      </c>
      <c r="H1302" s="822" t="s">
        <v>329</v>
      </c>
      <c r="I1302" s="822" t="s">
        <v>1926</v>
      </c>
      <c r="J1302" s="822" t="s">
        <v>772</v>
      </c>
      <c r="K1302" s="822" t="s">
        <v>773</v>
      </c>
      <c r="L1302" s="825">
        <v>51.06</v>
      </c>
      <c r="M1302" s="825">
        <v>102.12</v>
      </c>
      <c r="N1302" s="822">
        <v>2</v>
      </c>
      <c r="O1302" s="826">
        <v>0.5</v>
      </c>
      <c r="P1302" s="825">
        <v>102.12</v>
      </c>
      <c r="Q1302" s="827">
        <v>1</v>
      </c>
      <c r="R1302" s="822">
        <v>2</v>
      </c>
      <c r="S1302" s="827">
        <v>1</v>
      </c>
      <c r="T1302" s="826">
        <v>0.5</v>
      </c>
      <c r="U1302" s="828">
        <v>1</v>
      </c>
    </row>
    <row r="1303" spans="1:21" ht="14.45" customHeight="1" x14ac:dyDescent="0.2">
      <c r="A1303" s="821">
        <v>18</v>
      </c>
      <c r="B1303" s="822" t="s">
        <v>1515</v>
      </c>
      <c r="C1303" s="822" t="s">
        <v>1526</v>
      </c>
      <c r="D1303" s="823" t="s">
        <v>2641</v>
      </c>
      <c r="E1303" s="824" t="s">
        <v>1545</v>
      </c>
      <c r="F1303" s="822" t="s">
        <v>1516</v>
      </c>
      <c r="G1303" s="822" t="s">
        <v>1581</v>
      </c>
      <c r="H1303" s="822" t="s">
        <v>625</v>
      </c>
      <c r="I1303" s="822" t="s">
        <v>1955</v>
      </c>
      <c r="J1303" s="822" t="s">
        <v>1954</v>
      </c>
      <c r="K1303" s="822" t="s">
        <v>1744</v>
      </c>
      <c r="L1303" s="825">
        <v>132</v>
      </c>
      <c r="M1303" s="825">
        <v>132</v>
      </c>
      <c r="N1303" s="822">
        <v>1</v>
      </c>
      <c r="O1303" s="826">
        <v>0.5</v>
      </c>
      <c r="P1303" s="825">
        <v>132</v>
      </c>
      <c r="Q1303" s="827">
        <v>1</v>
      </c>
      <c r="R1303" s="822">
        <v>1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18</v>
      </c>
      <c r="B1304" s="822" t="s">
        <v>1515</v>
      </c>
      <c r="C1304" s="822" t="s">
        <v>1526</v>
      </c>
      <c r="D1304" s="823" t="s">
        <v>2641</v>
      </c>
      <c r="E1304" s="824" t="s">
        <v>1545</v>
      </c>
      <c r="F1304" s="822" t="s">
        <v>1516</v>
      </c>
      <c r="G1304" s="822" t="s">
        <v>1959</v>
      </c>
      <c r="H1304" s="822" t="s">
        <v>625</v>
      </c>
      <c r="I1304" s="822" t="s">
        <v>1396</v>
      </c>
      <c r="J1304" s="822" t="s">
        <v>1397</v>
      </c>
      <c r="K1304" s="822" t="s">
        <v>986</v>
      </c>
      <c r="L1304" s="825">
        <v>72.45</v>
      </c>
      <c r="M1304" s="825">
        <v>72.45</v>
      </c>
      <c r="N1304" s="822">
        <v>1</v>
      </c>
      <c r="O1304" s="826">
        <v>0.5</v>
      </c>
      <c r="P1304" s="825">
        <v>72.45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18</v>
      </c>
      <c r="B1305" s="822" t="s">
        <v>1515</v>
      </c>
      <c r="C1305" s="822" t="s">
        <v>1526</v>
      </c>
      <c r="D1305" s="823" t="s">
        <v>2641</v>
      </c>
      <c r="E1305" s="824" t="s">
        <v>1532</v>
      </c>
      <c r="F1305" s="822" t="s">
        <v>1516</v>
      </c>
      <c r="G1305" s="822" t="s">
        <v>1771</v>
      </c>
      <c r="H1305" s="822" t="s">
        <v>329</v>
      </c>
      <c r="I1305" s="822" t="s">
        <v>1772</v>
      </c>
      <c r="J1305" s="822" t="s">
        <v>1773</v>
      </c>
      <c r="K1305" s="822" t="s">
        <v>1774</v>
      </c>
      <c r="L1305" s="825">
        <v>24.37</v>
      </c>
      <c r="M1305" s="825">
        <v>24.37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18</v>
      </c>
      <c r="B1306" s="822" t="s">
        <v>1515</v>
      </c>
      <c r="C1306" s="822" t="s">
        <v>1526</v>
      </c>
      <c r="D1306" s="823" t="s">
        <v>2641</v>
      </c>
      <c r="E1306" s="824" t="s">
        <v>1532</v>
      </c>
      <c r="F1306" s="822" t="s">
        <v>1516</v>
      </c>
      <c r="G1306" s="822" t="s">
        <v>1925</v>
      </c>
      <c r="H1306" s="822" t="s">
        <v>329</v>
      </c>
      <c r="I1306" s="822" t="s">
        <v>1926</v>
      </c>
      <c r="J1306" s="822" t="s">
        <v>772</v>
      </c>
      <c r="K1306" s="822" t="s">
        <v>773</v>
      </c>
      <c r="L1306" s="825">
        <v>51.06</v>
      </c>
      <c r="M1306" s="825">
        <v>153.18</v>
      </c>
      <c r="N1306" s="822">
        <v>3</v>
      </c>
      <c r="O1306" s="826">
        <v>1.5</v>
      </c>
      <c r="P1306" s="825">
        <v>153.18</v>
      </c>
      <c r="Q1306" s="827">
        <v>1</v>
      </c>
      <c r="R1306" s="822">
        <v>3</v>
      </c>
      <c r="S1306" s="827">
        <v>1</v>
      </c>
      <c r="T1306" s="826">
        <v>1.5</v>
      </c>
      <c r="U1306" s="828">
        <v>1</v>
      </c>
    </row>
    <row r="1307" spans="1:21" ht="14.45" customHeight="1" x14ac:dyDescent="0.2">
      <c r="A1307" s="821">
        <v>18</v>
      </c>
      <c r="B1307" s="822" t="s">
        <v>1515</v>
      </c>
      <c r="C1307" s="822" t="s">
        <v>1526</v>
      </c>
      <c r="D1307" s="823" t="s">
        <v>2641</v>
      </c>
      <c r="E1307" s="824" t="s">
        <v>1532</v>
      </c>
      <c r="F1307" s="822" t="s">
        <v>1516</v>
      </c>
      <c r="G1307" s="822" t="s">
        <v>1959</v>
      </c>
      <c r="H1307" s="822" t="s">
        <v>625</v>
      </c>
      <c r="I1307" s="822" t="s">
        <v>2289</v>
      </c>
      <c r="J1307" s="822" t="s">
        <v>1397</v>
      </c>
      <c r="K1307" s="822" t="s">
        <v>1327</v>
      </c>
      <c r="L1307" s="825">
        <v>90.86</v>
      </c>
      <c r="M1307" s="825">
        <v>90.86</v>
      </c>
      <c r="N1307" s="822">
        <v>1</v>
      </c>
      <c r="O1307" s="826">
        <v>0.5</v>
      </c>
      <c r="P1307" s="825">
        <v>90.86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18</v>
      </c>
      <c r="B1308" s="822" t="s">
        <v>1515</v>
      </c>
      <c r="C1308" s="822" t="s">
        <v>1526</v>
      </c>
      <c r="D1308" s="823" t="s">
        <v>2641</v>
      </c>
      <c r="E1308" s="824" t="s">
        <v>1532</v>
      </c>
      <c r="F1308" s="822" t="s">
        <v>1516</v>
      </c>
      <c r="G1308" s="822" t="s">
        <v>1588</v>
      </c>
      <c r="H1308" s="822" t="s">
        <v>625</v>
      </c>
      <c r="I1308" s="822" t="s">
        <v>1589</v>
      </c>
      <c r="J1308" s="822" t="s">
        <v>835</v>
      </c>
      <c r="K1308" s="822" t="s">
        <v>1590</v>
      </c>
      <c r="L1308" s="825">
        <v>0</v>
      </c>
      <c r="M1308" s="825">
        <v>0</v>
      </c>
      <c r="N1308" s="822">
        <v>1</v>
      </c>
      <c r="O1308" s="826">
        <v>1</v>
      </c>
      <c r="P1308" s="825">
        <v>0</v>
      </c>
      <c r="Q1308" s="827"/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18</v>
      </c>
      <c r="B1309" s="822" t="s">
        <v>1515</v>
      </c>
      <c r="C1309" s="822" t="s">
        <v>1526</v>
      </c>
      <c r="D1309" s="823" t="s">
        <v>2641</v>
      </c>
      <c r="E1309" s="824" t="s">
        <v>1539</v>
      </c>
      <c r="F1309" s="822" t="s">
        <v>1516</v>
      </c>
      <c r="G1309" s="822" t="s">
        <v>669</v>
      </c>
      <c r="H1309" s="822" t="s">
        <v>329</v>
      </c>
      <c r="I1309" s="822" t="s">
        <v>1747</v>
      </c>
      <c r="J1309" s="822" t="s">
        <v>1748</v>
      </c>
      <c r="K1309" s="822" t="s">
        <v>1749</v>
      </c>
      <c r="L1309" s="825">
        <v>51.51</v>
      </c>
      <c r="M1309" s="825">
        <v>103.02</v>
      </c>
      <c r="N1309" s="822">
        <v>2</v>
      </c>
      <c r="O1309" s="826">
        <v>0.5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18</v>
      </c>
      <c r="B1310" s="822" t="s">
        <v>1515</v>
      </c>
      <c r="C1310" s="822" t="s">
        <v>1526</v>
      </c>
      <c r="D1310" s="823" t="s">
        <v>2641</v>
      </c>
      <c r="E1310" s="824" t="s">
        <v>1539</v>
      </c>
      <c r="F1310" s="822" t="s">
        <v>1516</v>
      </c>
      <c r="G1310" s="822" t="s">
        <v>1771</v>
      </c>
      <c r="H1310" s="822" t="s">
        <v>329</v>
      </c>
      <c r="I1310" s="822" t="s">
        <v>1772</v>
      </c>
      <c r="J1310" s="822" t="s">
        <v>1773</v>
      </c>
      <c r="K1310" s="822" t="s">
        <v>1774</v>
      </c>
      <c r="L1310" s="825">
        <v>24.37</v>
      </c>
      <c r="M1310" s="825">
        <v>24.37</v>
      </c>
      <c r="N1310" s="822">
        <v>1</v>
      </c>
      <c r="O1310" s="826">
        <v>0.5</v>
      </c>
      <c r="P1310" s="825">
        <v>24.37</v>
      </c>
      <c r="Q1310" s="827">
        <v>1</v>
      </c>
      <c r="R1310" s="822">
        <v>1</v>
      </c>
      <c r="S1310" s="827">
        <v>1</v>
      </c>
      <c r="T1310" s="826">
        <v>0.5</v>
      </c>
      <c r="U1310" s="828">
        <v>1</v>
      </c>
    </row>
    <row r="1311" spans="1:21" ht="14.45" customHeight="1" x14ac:dyDescent="0.2">
      <c r="A1311" s="821">
        <v>18</v>
      </c>
      <c r="B1311" s="822" t="s">
        <v>1515</v>
      </c>
      <c r="C1311" s="822" t="s">
        <v>1526</v>
      </c>
      <c r="D1311" s="823" t="s">
        <v>2641</v>
      </c>
      <c r="E1311" s="824" t="s">
        <v>1539</v>
      </c>
      <c r="F1311" s="822" t="s">
        <v>1516</v>
      </c>
      <c r="G1311" s="822" t="s">
        <v>1785</v>
      </c>
      <c r="H1311" s="822" t="s">
        <v>329</v>
      </c>
      <c r="I1311" s="822" t="s">
        <v>1797</v>
      </c>
      <c r="J1311" s="822" t="s">
        <v>774</v>
      </c>
      <c r="K1311" s="822" t="s">
        <v>1393</v>
      </c>
      <c r="L1311" s="825">
        <v>22.5</v>
      </c>
      <c r="M1311" s="825">
        <v>22.5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18</v>
      </c>
      <c r="B1312" s="822" t="s">
        <v>1515</v>
      </c>
      <c r="C1312" s="822" t="s">
        <v>1526</v>
      </c>
      <c r="D1312" s="823" t="s">
        <v>2641</v>
      </c>
      <c r="E1312" s="824" t="s">
        <v>1539</v>
      </c>
      <c r="F1312" s="822" t="s">
        <v>1516</v>
      </c>
      <c r="G1312" s="822" t="s">
        <v>1785</v>
      </c>
      <c r="H1312" s="822" t="s">
        <v>329</v>
      </c>
      <c r="I1312" s="822" t="s">
        <v>2635</v>
      </c>
      <c r="J1312" s="822" t="s">
        <v>1806</v>
      </c>
      <c r="K1312" s="822" t="s">
        <v>2119</v>
      </c>
      <c r="L1312" s="825">
        <v>1240.97</v>
      </c>
      <c r="M1312" s="825">
        <v>1240.97</v>
      </c>
      <c r="N1312" s="822">
        <v>1</v>
      </c>
      <c r="O1312" s="826">
        <v>0.5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18</v>
      </c>
      <c r="B1313" s="822" t="s">
        <v>1515</v>
      </c>
      <c r="C1313" s="822" t="s">
        <v>1526</v>
      </c>
      <c r="D1313" s="823" t="s">
        <v>2641</v>
      </c>
      <c r="E1313" s="824" t="s">
        <v>1539</v>
      </c>
      <c r="F1313" s="822" t="s">
        <v>1516</v>
      </c>
      <c r="G1313" s="822" t="s">
        <v>1838</v>
      </c>
      <c r="H1313" s="822" t="s">
        <v>329</v>
      </c>
      <c r="I1313" s="822" t="s">
        <v>1839</v>
      </c>
      <c r="J1313" s="822" t="s">
        <v>1840</v>
      </c>
      <c r="K1313" s="822" t="s">
        <v>1626</v>
      </c>
      <c r="L1313" s="825">
        <v>137.88</v>
      </c>
      <c r="M1313" s="825">
        <v>275.76</v>
      </c>
      <c r="N1313" s="822">
        <v>2</v>
      </c>
      <c r="O1313" s="826">
        <v>1</v>
      </c>
      <c r="P1313" s="825">
        <v>137.88</v>
      </c>
      <c r="Q1313" s="827">
        <v>0.5</v>
      </c>
      <c r="R1313" s="822">
        <v>1</v>
      </c>
      <c r="S1313" s="827">
        <v>0.5</v>
      </c>
      <c r="T1313" s="826">
        <v>0.5</v>
      </c>
      <c r="U1313" s="828">
        <v>0.5</v>
      </c>
    </row>
    <row r="1314" spans="1:21" ht="14.45" customHeight="1" x14ac:dyDescent="0.2">
      <c r="A1314" s="821">
        <v>18</v>
      </c>
      <c r="B1314" s="822" t="s">
        <v>1515</v>
      </c>
      <c r="C1314" s="822" t="s">
        <v>1526</v>
      </c>
      <c r="D1314" s="823" t="s">
        <v>2641</v>
      </c>
      <c r="E1314" s="824" t="s">
        <v>1539</v>
      </c>
      <c r="F1314" s="822" t="s">
        <v>1516</v>
      </c>
      <c r="G1314" s="822" t="s">
        <v>1886</v>
      </c>
      <c r="H1314" s="822" t="s">
        <v>329</v>
      </c>
      <c r="I1314" s="822" t="s">
        <v>1887</v>
      </c>
      <c r="J1314" s="822" t="s">
        <v>1888</v>
      </c>
      <c r="K1314" s="822" t="s">
        <v>1678</v>
      </c>
      <c r="L1314" s="825">
        <v>46.81</v>
      </c>
      <c r="M1314" s="825">
        <v>93.62</v>
      </c>
      <c r="N1314" s="822">
        <v>2</v>
      </c>
      <c r="O1314" s="826">
        <v>0.5</v>
      </c>
      <c r="P1314" s="825">
        <v>93.62</v>
      </c>
      <c r="Q1314" s="827">
        <v>1</v>
      </c>
      <c r="R1314" s="822">
        <v>2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18</v>
      </c>
      <c r="B1315" s="822" t="s">
        <v>1515</v>
      </c>
      <c r="C1315" s="822" t="s">
        <v>1526</v>
      </c>
      <c r="D1315" s="823" t="s">
        <v>2641</v>
      </c>
      <c r="E1315" s="824" t="s">
        <v>1539</v>
      </c>
      <c r="F1315" s="822" t="s">
        <v>1516</v>
      </c>
      <c r="G1315" s="822" t="s">
        <v>1573</v>
      </c>
      <c r="H1315" s="822" t="s">
        <v>329</v>
      </c>
      <c r="I1315" s="822" t="s">
        <v>1909</v>
      </c>
      <c r="J1315" s="822" t="s">
        <v>1575</v>
      </c>
      <c r="K1315" s="822" t="s">
        <v>1910</v>
      </c>
      <c r="L1315" s="825">
        <v>169.29</v>
      </c>
      <c r="M1315" s="825">
        <v>338.58</v>
      </c>
      <c r="N1315" s="822">
        <v>2</v>
      </c>
      <c r="O1315" s="826">
        <v>1</v>
      </c>
      <c r="P1315" s="825">
        <v>338.58</v>
      </c>
      <c r="Q1315" s="827">
        <v>1</v>
      </c>
      <c r="R1315" s="822">
        <v>2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18</v>
      </c>
      <c r="B1316" s="822" t="s">
        <v>1515</v>
      </c>
      <c r="C1316" s="822" t="s">
        <v>1526</v>
      </c>
      <c r="D1316" s="823" t="s">
        <v>2641</v>
      </c>
      <c r="E1316" s="824" t="s">
        <v>1539</v>
      </c>
      <c r="F1316" s="822" t="s">
        <v>1516</v>
      </c>
      <c r="G1316" s="822" t="s">
        <v>1925</v>
      </c>
      <c r="H1316" s="822" t="s">
        <v>329</v>
      </c>
      <c r="I1316" s="822" t="s">
        <v>1926</v>
      </c>
      <c r="J1316" s="822" t="s">
        <v>772</v>
      </c>
      <c r="K1316" s="822" t="s">
        <v>773</v>
      </c>
      <c r="L1316" s="825">
        <v>51.06</v>
      </c>
      <c r="M1316" s="825">
        <v>153.18</v>
      </c>
      <c r="N1316" s="822">
        <v>3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18</v>
      </c>
      <c r="B1317" s="822" t="s">
        <v>1515</v>
      </c>
      <c r="C1317" s="822" t="s">
        <v>1526</v>
      </c>
      <c r="D1317" s="823" t="s">
        <v>2641</v>
      </c>
      <c r="E1317" s="824" t="s">
        <v>1539</v>
      </c>
      <c r="F1317" s="822" t="s">
        <v>1516</v>
      </c>
      <c r="G1317" s="822" t="s">
        <v>1927</v>
      </c>
      <c r="H1317" s="822" t="s">
        <v>329</v>
      </c>
      <c r="I1317" s="822" t="s">
        <v>1928</v>
      </c>
      <c r="J1317" s="822" t="s">
        <v>1929</v>
      </c>
      <c r="K1317" s="822" t="s">
        <v>1930</v>
      </c>
      <c r="L1317" s="825">
        <v>59.36</v>
      </c>
      <c r="M1317" s="825">
        <v>118.72</v>
      </c>
      <c r="N1317" s="822">
        <v>2</v>
      </c>
      <c r="O1317" s="826">
        <v>0.5</v>
      </c>
      <c r="P1317" s="825">
        <v>118.72</v>
      </c>
      <c r="Q1317" s="827">
        <v>1</v>
      </c>
      <c r="R1317" s="822">
        <v>2</v>
      </c>
      <c r="S1317" s="827">
        <v>1</v>
      </c>
      <c r="T1317" s="826">
        <v>0.5</v>
      </c>
      <c r="U1317" s="828">
        <v>1</v>
      </c>
    </row>
    <row r="1318" spans="1:21" ht="14.45" customHeight="1" x14ac:dyDescent="0.2">
      <c r="A1318" s="821">
        <v>18</v>
      </c>
      <c r="B1318" s="822" t="s">
        <v>1515</v>
      </c>
      <c r="C1318" s="822" t="s">
        <v>1526</v>
      </c>
      <c r="D1318" s="823" t="s">
        <v>2641</v>
      </c>
      <c r="E1318" s="824" t="s">
        <v>1539</v>
      </c>
      <c r="F1318" s="822" t="s">
        <v>1516</v>
      </c>
      <c r="G1318" s="822" t="s">
        <v>1927</v>
      </c>
      <c r="H1318" s="822" t="s">
        <v>329</v>
      </c>
      <c r="I1318" s="822" t="s">
        <v>1933</v>
      </c>
      <c r="J1318" s="822" t="s">
        <v>1929</v>
      </c>
      <c r="K1318" s="822" t="s">
        <v>1934</v>
      </c>
      <c r="L1318" s="825">
        <v>169</v>
      </c>
      <c r="M1318" s="825">
        <v>507</v>
      </c>
      <c r="N1318" s="822">
        <v>3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18</v>
      </c>
      <c r="B1319" s="822" t="s">
        <v>1515</v>
      </c>
      <c r="C1319" s="822" t="s">
        <v>1526</v>
      </c>
      <c r="D1319" s="823" t="s">
        <v>2641</v>
      </c>
      <c r="E1319" s="824" t="s">
        <v>1539</v>
      </c>
      <c r="F1319" s="822" t="s">
        <v>1516</v>
      </c>
      <c r="G1319" s="822" t="s">
        <v>1927</v>
      </c>
      <c r="H1319" s="822" t="s">
        <v>625</v>
      </c>
      <c r="I1319" s="822" t="s">
        <v>1942</v>
      </c>
      <c r="J1319" s="822" t="s">
        <v>1939</v>
      </c>
      <c r="K1319" s="822" t="s">
        <v>1331</v>
      </c>
      <c r="L1319" s="825">
        <v>338</v>
      </c>
      <c r="M1319" s="825">
        <v>338</v>
      </c>
      <c r="N1319" s="822">
        <v>1</v>
      </c>
      <c r="O1319" s="826">
        <v>0.5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18</v>
      </c>
      <c r="B1320" s="822" t="s">
        <v>1515</v>
      </c>
      <c r="C1320" s="822" t="s">
        <v>1526</v>
      </c>
      <c r="D1320" s="823" t="s">
        <v>2641</v>
      </c>
      <c r="E1320" s="824" t="s">
        <v>1539</v>
      </c>
      <c r="F1320" s="822" t="s">
        <v>1516</v>
      </c>
      <c r="G1320" s="822" t="s">
        <v>1581</v>
      </c>
      <c r="H1320" s="822" t="s">
        <v>625</v>
      </c>
      <c r="I1320" s="822" t="s">
        <v>1344</v>
      </c>
      <c r="J1320" s="822" t="s">
        <v>1345</v>
      </c>
      <c r="K1320" s="822" t="s">
        <v>1346</v>
      </c>
      <c r="L1320" s="825">
        <v>122.96</v>
      </c>
      <c r="M1320" s="825">
        <v>122.96</v>
      </c>
      <c r="N1320" s="822">
        <v>1</v>
      </c>
      <c r="O1320" s="826">
        <v>0.5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18</v>
      </c>
      <c r="B1321" s="822" t="s">
        <v>1515</v>
      </c>
      <c r="C1321" s="822" t="s">
        <v>1526</v>
      </c>
      <c r="D1321" s="823" t="s">
        <v>2641</v>
      </c>
      <c r="E1321" s="824" t="s">
        <v>1539</v>
      </c>
      <c r="F1321" s="822" t="s">
        <v>1516</v>
      </c>
      <c r="G1321" s="822" t="s">
        <v>1587</v>
      </c>
      <c r="H1321" s="822" t="s">
        <v>625</v>
      </c>
      <c r="I1321" s="822" t="s">
        <v>1414</v>
      </c>
      <c r="J1321" s="822" t="s">
        <v>1413</v>
      </c>
      <c r="K1321" s="822" t="s">
        <v>967</v>
      </c>
      <c r="L1321" s="825">
        <v>80.53</v>
      </c>
      <c r="M1321" s="825">
        <v>483.18</v>
      </c>
      <c r="N1321" s="822">
        <v>6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18</v>
      </c>
      <c r="B1322" s="822" t="s">
        <v>1515</v>
      </c>
      <c r="C1322" s="822" t="s">
        <v>1526</v>
      </c>
      <c r="D1322" s="823" t="s">
        <v>2641</v>
      </c>
      <c r="E1322" s="824" t="s">
        <v>1539</v>
      </c>
      <c r="F1322" s="822" t="s">
        <v>1516</v>
      </c>
      <c r="G1322" s="822" t="s">
        <v>1588</v>
      </c>
      <c r="H1322" s="822" t="s">
        <v>625</v>
      </c>
      <c r="I1322" s="822" t="s">
        <v>1589</v>
      </c>
      <c r="J1322" s="822" t="s">
        <v>835</v>
      </c>
      <c r="K1322" s="822" t="s">
        <v>1590</v>
      </c>
      <c r="L1322" s="825">
        <v>0</v>
      </c>
      <c r="M1322" s="825">
        <v>0</v>
      </c>
      <c r="N1322" s="822">
        <v>1</v>
      </c>
      <c r="O1322" s="826">
        <v>0.5</v>
      </c>
      <c r="P1322" s="825"/>
      <c r="Q1322" s="827"/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18</v>
      </c>
      <c r="B1323" s="822" t="s">
        <v>1515</v>
      </c>
      <c r="C1323" s="822" t="s">
        <v>1526</v>
      </c>
      <c r="D1323" s="823" t="s">
        <v>2641</v>
      </c>
      <c r="E1323" s="824" t="s">
        <v>1539</v>
      </c>
      <c r="F1323" s="822" t="s">
        <v>1516</v>
      </c>
      <c r="G1323" s="822" t="s">
        <v>1560</v>
      </c>
      <c r="H1323" s="822" t="s">
        <v>329</v>
      </c>
      <c r="I1323" s="822" t="s">
        <v>1561</v>
      </c>
      <c r="J1323" s="822" t="s">
        <v>1080</v>
      </c>
      <c r="K1323" s="822" t="s">
        <v>1081</v>
      </c>
      <c r="L1323" s="825">
        <v>121.92</v>
      </c>
      <c r="M1323" s="825">
        <v>487.68</v>
      </c>
      <c r="N1323" s="822">
        <v>4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18</v>
      </c>
      <c r="B1324" s="822" t="s">
        <v>1515</v>
      </c>
      <c r="C1324" s="822" t="s">
        <v>1526</v>
      </c>
      <c r="D1324" s="823" t="s">
        <v>2641</v>
      </c>
      <c r="E1324" s="824" t="s">
        <v>1537</v>
      </c>
      <c r="F1324" s="822" t="s">
        <v>1516</v>
      </c>
      <c r="G1324" s="822" t="s">
        <v>1550</v>
      </c>
      <c r="H1324" s="822" t="s">
        <v>625</v>
      </c>
      <c r="I1324" s="822" t="s">
        <v>1398</v>
      </c>
      <c r="J1324" s="822" t="s">
        <v>1338</v>
      </c>
      <c r="K1324" s="822" t="s">
        <v>1399</v>
      </c>
      <c r="L1324" s="825">
        <v>23.4</v>
      </c>
      <c r="M1324" s="825">
        <v>46.8</v>
      </c>
      <c r="N1324" s="822">
        <v>2</v>
      </c>
      <c r="O1324" s="826">
        <v>1</v>
      </c>
      <c r="P1324" s="825">
        <v>46.8</v>
      </c>
      <c r="Q1324" s="827">
        <v>1</v>
      </c>
      <c r="R1324" s="822">
        <v>2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18</v>
      </c>
      <c r="B1325" s="822" t="s">
        <v>1515</v>
      </c>
      <c r="C1325" s="822" t="s">
        <v>1526</v>
      </c>
      <c r="D1325" s="823" t="s">
        <v>2641</v>
      </c>
      <c r="E1325" s="824" t="s">
        <v>1537</v>
      </c>
      <c r="F1325" s="822" t="s">
        <v>1516</v>
      </c>
      <c r="G1325" s="822" t="s">
        <v>1550</v>
      </c>
      <c r="H1325" s="822" t="s">
        <v>329</v>
      </c>
      <c r="I1325" s="822" t="s">
        <v>1613</v>
      </c>
      <c r="J1325" s="822" t="s">
        <v>1563</v>
      </c>
      <c r="K1325" s="822" t="s">
        <v>1339</v>
      </c>
      <c r="L1325" s="825">
        <v>11.71</v>
      </c>
      <c r="M1325" s="825">
        <v>11.71</v>
      </c>
      <c r="N1325" s="822">
        <v>1</v>
      </c>
      <c r="O1325" s="826">
        <v>1</v>
      </c>
      <c r="P1325" s="825">
        <v>11.71</v>
      </c>
      <c r="Q1325" s="827">
        <v>1</v>
      </c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18</v>
      </c>
      <c r="B1326" s="822" t="s">
        <v>1515</v>
      </c>
      <c r="C1326" s="822" t="s">
        <v>1526</v>
      </c>
      <c r="D1326" s="823" t="s">
        <v>2641</v>
      </c>
      <c r="E1326" s="824" t="s">
        <v>1537</v>
      </c>
      <c r="F1326" s="822" t="s">
        <v>1516</v>
      </c>
      <c r="G1326" s="822" t="s">
        <v>1550</v>
      </c>
      <c r="H1326" s="822" t="s">
        <v>625</v>
      </c>
      <c r="I1326" s="822" t="s">
        <v>1337</v>
      </c>
      <c r="J1326" s="822" t="s">
        <v>1338</v>
      </c>
      <c r="K1326" s="822" t="s">
        <v>1339</v>
      </c>
      <c r="L1326" s="825">
        <v>11.71</v>
      </c>
      <c r="M1326" s="825">
        <v>23.42</v>
      </c>
      <c r="N1326" s="822">
        <v>2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18</v>
      </c>
      <c r="B1327" s="822" t="s">
        <v>1515</v>
      </c>
      <c r="C1327" s="822" t="s">
        <v>1526</v>
      </c>
      <c r="D1327" s="823" t="s">
        <v>2641</v>
      </c>
      <c r="E1327" s="824" t="s">
        <v>1537</v>
      </c>
      <c r="F1327" s="822" t="s">
        <v>1516</v>
      </c>
      <c r="G1327" s="822" t="s">
        <v>1564</v>
      </c>
      <c r="H1327" s="822" t="s">
        <v>625</v>
      </c>
      <c r="I1327" s="822" t="s">
        <v>1350</v>
      </c>
      <c r="J1327" s="822" t="s">
        <v>1351</v>
      </c>
      <c r="K1327" s="822" t="s">
        <v>1352</v>
      </c>
      <c r="L1327" s="825">
        <v>122.96</v>
      </c>
      <c r="M1327" s="825">
        <v>245.92</v>
      </c>
      <c r="N1327" s="822">
        <v>2</v>
      </c>
      <c r="O1327" s="826">
        <v>1.5</v>
      </c>
      <c r="P1327" s="825">
        <v>122.96</v>
      </c>
      <c r="Q1327" s="827">
        <v>0.5</v>
      </c>
      <c r="R1327" s="822">
        <v>1</v>
      </c>
      <c r="S1327" s="827">
        <v>0.5</v>
      </c>
      <c r="T1327" s="826">
        <v>0.5</v>
      </c>
      <c r="U1327" s="828">
        <v>0.33333333333333331</v>
      </c>
    </row>
    <row r="1328" spans="1:21" ht="14.45" customHeight="1" x14ac:dyDescent="0.2">
      <c r="A1328" s="821">
        <v>18</v>
      </c>
      <c r="B1328" s="822" t="s">
        <v>1515</v>
      </c>
      <c r="C1328" s="822" t="s">
        <v>1526</v>
      </c>
      <c r="D1328" s="823" t="s">
        <v>2641</v>
      </c>
      <c r="E1328" s="824" t="s">
        <v>1537</v>
      </c>
      <c r="F1328" s="822" t="s">
        <v>1516</v>
      </c>
      <c r="G1328" s="822" t="s">
        <v>1753</v>
      </c>
      <c r="H1328" s="822" t="s">
        <v>329</v>
      </c>
      <c r="I1328" s="822" t="s">
        <v>1756</v>
      </c>
      <c r="J1328" s="822" t="s">
        <v>1755</v>
      </c>
      <c r="K1328" s="822" t="s">
        <v>743</v>
      </c>
      <c r="L1328" s="825">
        <v>13.77</v>
      </c>
      <c r="M1328" s="825">
        <v>13.77</v>
      </c>
      <c r="N1328" s="822">
        <v>1</v>
      </c>
      <c r="O1328" s="826">
        <v>1</v>
      </c>
      <c r="P1328" s="825">
        <v>13.77</v>
      </c>
      <c r="Q1328" s="827">
        <v>1</v>
      </c>
      <c r="R1328" s="822">
        <v>1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18</v>
      </c>
      <c r="B1329" s="822" t="s">
        <v>1515</v>
      </c>
      <c r="C1329" s="822" t="s">
        <v>1526</v>
      </c>
      <c r="D1329" s="823" t="s">
        <v>2641</v>
      </c>
      <c r="E1329" s="824" t="s">
        <v>1537</v>
      </c>
      <c r="F1329" s="822" t="s">
        <v>1516</v>
      </c>
      <c r="G1329" s="822" t="s">
        <v>1771</v>
      </c>
      <c r="H1329" s="822" t="s">
        <v>329</v>
      </c>
      <c r="I1329" s="822" t="s">
        <v>1772</v>
      </c>
      <c r="J1329" s="822" t="s">
        <v>1773</v>
      </c>
      <c r="K1329" s="822" t="s">
        <v>1774</v>
      </c>
      <c r="L1329" s="825">
        <v>24.37</v>
      </c>
      <c r="M1329" s="825">
        <v>24.37</v>
      </c>
      <c r="N1329" s="822">
        <v>1</v>
      </c>
      <c r="O1329" s="826">
        <v>0.5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18</v>
      </c>
      <c r="B1330" s="822" t="s">
        <v>1515</v>
      </c>
      <c r="C1330" s="822" t="s">
        <v>1526</v>
      </c>
      <c r="D1330" s="823" t="s">
        <v>2641</v>
      </c>
      <c r="E1330" s="824" t="s">
        <v>1537</v>
      </c>
      <c r="F1330" s="822" t="s">
        <v>1516</v>
      </c>
      <c r="G1330" s="822" t="s">
        <v>1554</v>
      </c>
      <c r="H1330" s="822" t="s">
        <v>625</v>
      </c>
      <c r="I1330" s="822" t="s">
        <v>1556</v>
      </c>
      <c r="J1330" s="822" t="s">
        <v>911</v>
      </c>
      <c r="K1330" s="822" t="s">
        <v>1409</v>
      </c>
      <c r="L1330" s="825">
        <v>161.06</v>
      </c>
      <c r="M1330" s="825">
        <v>161.06</v>
      </c>
      <c r="N1330" s="822">
        <v>1</v>
      </c>
      <c r="O1330" s="826">
        <v>0.5</v>
      </c>
      <c r="P1330" s="825">
        <v>161.06</v>
      </c>
      <c r="Q1330" s="827">
        <v>1</v>
      </c>
      <c r="R1330" s="822">
        <v>1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18</v>
      </c>
      <c r="B1331" s="822" t="s">
        <v>1515</v>
      </c>
      <c r="C1331" s="822" t="s">
        <v>1526</v>
      </c>
      <c r="D1331" s="823" t="s">
        <v>2641</v>
      </c>
      <c r="E1331" s="824" t="s">
        <v>1537</v>
      </c>
      <c r="F1331" s="822" t="s">
        <v>1516</v>
      </c>
      <c r="G1331" s="822" t="s">
        <v>1886</v>
      </c>
      <c r="H1331" s="822" t="s">
        <v>329</v>
      </c>
      <c r="I1331" s="822" t="s">
        <v>1887</v>
      </c>
      <c r="J1331" s="822" t="s">
        <v>1888</v>
      </c>
      <c r="K1331" s="822" t="s">
        <v>1678</v>
      </c>
      <c r="L1331" s="825">
        <v>46.81</v>
      </c>
      <c r="M1331" s="825">
        <v>46.81</v>
      </c>
      <c r="N1331" s="822">
        <v>1</v>
      </c>
      <c r="O1331" s="826">
        <v>0.5</v>
      </c>
      <c r="P1331" s="825">
        <v>46.81</v>
      </c>
      <c r="Q1331" s="827">
        <v>1</v>
      </c>
      <c r="R1331" s="822">
        <v>1</v>
      </c>
      <c r="S1331" s="827">
        <v>1</v>
      </c>
      <c r="T1331" s="826">
        <v>0.5</v>
      </c>
      <c r="U1331" s="828">
        <v>1</v>
      </c>
    </row>
    <row r="1332" spans="1:21" ht="14.45" customHeight="1" x14ac:dyDescent="0.2">
      <c r="A1332" s="821">
        <v>18</v>
      </c>
      <c r="B1332" s="822" t="s">
        <v>1515</v>
      </c>
      <c r="C1332" s="822" t="s">
        <v>1526</v>
      </c>
      <c r="D1332" s="823" t="s">
        <v>2641</v>
      </c>
      <c r="E1332" s="824" t="s">
        <v>1537</v>
      </c>
      <c r="F1332" s="822" t="s">
        <v>1516</v>
      </c>
      <c r="G1332" s="822" t="s">
        <v>1889</v>
      </c>
      <c r="H1332" s="822" t="s">
        <v>329</v>
      </c>
      <c r="I1332" s="822" t="s">
        <v>1890</v>
      </c>
      <c r="J1332" s="822" t="s">
        <v>1891</v>
      </c>
      <c r="K1332" s="822" t="s">
        <v>1892</v>
      </c>
      <c r="L1332" s="825">
        <v>690.1</v>
      </c>
      <c r="M1332" s="825">
        <v>690.1</v>
      </c>
      <c r="N1332" s="822">
        <v>1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18</v>
      </c>
      <c r="B1333" s="822" t="s">
        <v>1515</v>
      </c>
      <c r="C1333" s="822" t="s">
        <v>1526</v>
      </c>
      <c r="D1333" s="823" t="s">
        <v>2641</v>
      </c>
      <c r="E1333" s="824" t="s">
        <v>1537</v>
      </c>
      <c r="F1333" s="822" t="s">
        <v>1516</v>
      </c>
      <c r="G1333" s="822" t="s">
        <v>1573</v>
      </c>
      <c r="H1333" s="822" t="s">
        <v>625</v>
      </c>
      <c r="I1333" s="822" t="s">
        <v>1488</v>
      </c>
      <c r="J1333" s="822" t="s">
        <v>1112</v>
      </c>
      <c r="K1333" s="822" t="s">
        <v>1113</v>
      </c>
      <c r="L1333" s="825">
        <v>1286.6199999999999</v>
      </c>
      <c r="M1333" s="825">
        <v>1286.6199999999999</v>
      </c>
      <c r="N1333" s="822">
        <v>1</v>
      </c>
      <c r="O1333" s="826">
        <v>1</v>
      </c>
      <c r="P1333" s="825">
        <v>1286.6199999999999</v>
      </c>
      <c r="Q1333" s="827">
        <v>1</v>
      </c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18</v>
      </c>
      <c r="B1334" s="822" t="s">
        <v>1515</v>
      </c>
      <c r="C1334" s="822" t="s">
        <v>1526</v>
      </c>
      <c r="D1334" s="823" t="s">
        <v>2641</v>
      </c>
      <c r="E1334" s="824" t="s">
        <v>1537</v>
      </c>
      <c r="F1334" s="822" t="s">
        <v>1516</v>
      </c>
      <c r="G1334" s="822" t="s">
        <v>1573</v>
      </c>
      <c r="H1334" s="822" t="s">
        <v>329</v>
      </c>
      <c r="I1334" s="822" t="s">
        <v>2267</v>
      </c>
      <c r="J1334" s="822" t="s">
        <v>1575</v>
      </c>
      <c r="K1334" s="822" t="s">
        <v>2268</v>
      </c>
      <c r="L1334" s="825">
        <v>42.33</v>
      </c>
      <c r="M1334" s="825">
        <v>84.66</v>
      </c>
      <c r="N1334" s="822">
        <v>2</v>
      </c>
      <c r="O1334" s="826">
        <v>0.5</v>
      </c>
      <c r="P1334" s="825">
        <v>84.66</v>
      </c>
      <c r="Q1334" s="827">
        <v>1</v>
      </c>
      <c r="R1334" s="822">
        <v>2</v>
      </c>
      <c r="S1334" s="827">
        <v>1</v>
      </c>
      <c r="T1334" s="826">
        <v>0.5</v>
      </c>
      <c r="U1334" s="828">
        <v>1</v>
      </c>
    </row>
    <row r="1335" spans="1:21" ht="14.45" customHeight="1" x14ac:dyDescent="0.2">
      <c r="A1335" s="821">
        <v>18</v>
      </c>
      <c r="B1335" s="822" t="s">
        <v>1515</v>
      </c>
      <c r="C1335" s="822" t="s">
        <v>1526</v>
      </c>
      <c r="D1335" s="823" t="s">
        <v>2641</v>
      </c>
      <c r="E1335" s="824" t="s">
        <v>1537</v>
      </c>
      <c r="F1335" s="822" t="s">
        <v>1516</v>
      </c>
      <c r="G1335" s="822" t="s">
        <v>1925</v>
      </c>
      <c r="H1335" s="822" t="s">
        <v>329</v>
      </c>
      <c r="I1335" s="822" t="s">
        <v>1926</v>
      </c>
      <c r="J1335" s="822" t="s">
        <v>772</v>
      </c>
      <c r="K1335" s="822" t="s">
        <v>773</v>
      </c>
      <c r="L1335" s="825">
        <v>51.06</v>
      </c>
      <c r="M1335" s="825">
        <v>51.06</v>
      </c>
      <c r="N1335" s="822">
        <v>1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18</v>
      </c>
      <c r="B1336" s="822" t="s">
        <v>1515</v>
      </c>
      <c r="C1336" s="822" t="s">
        <v>1526</v>
      </c>
      <c r="D1336" s="823" t="s">
        <v>2641</v>
      </c>
      <c r="E1336" s="824" t="s">
        <v>1537</v>
      </c>
      <c r="F1336" s="822" t="s">
        <v>1516</v>
      </c>
      <c r="G1336" s="822" t="s">
        <v>1967</v>
      </c>
      <c r="H1336" s="822" t="s">
        <v>329</v>
      </c>
      <c r="I1336" s="822" t="s">
        <v>1968</v>
      </c>
      <c r="J1336" s="822" t="s">
        <v>807</v>
      </c>
      <c r="K1336" s="822" t="s">
        <v>1969</v>
      </c>
      <c r="L1336" s="825">
        <v>137.88</v>
      </c>
      <c r="M1336" s="825">
        <v>137.88</v>
      </c>
      <c r="N1336" s="822">
        <v>1</v>
      </c>
      <c r="O1336" s="826">
        <v>1</v>
      </c>
      <c r="P1336" s="825">
        <v>137.88</v>
      </c>
      <c r="Q1336" s="827">
        <v>1</v>
      </c>
      <c r="R1336" s="822">
        <v>1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18</v>
      </c>
      <c r="B1337" s="822" t="s">
        <v>1515</v>
      </c>
      <c r="C1337" s="822" t="s">
        <v>1526</v>
      </c>
      <c r="D1337" s="823" t="s">
        <v>2641</v>
      </c>
      <c r="E1337" s="824" t="s">
        <v>1537</v>
      </c>
      <c r="F1337" s="822" t="s">
        <v>1516</v>
      </c>
      <c r="G1337" s="822" t="s">
        <v>1974</v>
      </c>
      <c r="H1337" s="822" t="s">
        <v>329</v>
      </c>
      <c r="I1337" s="822" t="s">
        <v>1975</v>
      </c>
      <c r="J1337" s="822" t="s">
        <v>1976</v>
      </c>
      <c r="K1337" s="822" t="s">
        <v>1977</v>
      </c>
      <c r="L1337" s="825">
        <v>264</v>
      </c>
      <c r="M1337" s="825">
        <v>264</v>
      </c>
      <c r="N1337" s="822">
        <v>1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18</v>
      </c>
      <c r="B1338" s="822" t="s">
        <v>1515</v>
      </c>
      <c r="C1338" s="822" t="s">
        <v>1526</v>
      </c>
      <c r="D1338" s="823" t="s">
        <v>2641</v>
      </c>
      <c r="E1338" s="824" t="s">
        <v>1537</v>
      </c>
      <c r="F1338" s="822" t="s">
        <v>1516</v>
      </c>
      <c r="G1338" s="822" t="s">
        <v>1588</v>
      </c>
      <c r="H1338" s="822" t="s">
        <v>625</v>
      </c>
      <c r="I1338" s="822" t="s">
        <v>1589</v>
      </c>
      <c r="J1338" s="822" t="s">
        <v>835</v>
      </c>
      <c r="K1338" s="822" t="s">
        <v>1590</v>
      </c>
      <c r="L1338" s="825">
        <v>0</v>
      </c>
      <c r="M1338" s="825">
        <v>0</v>
      </c>
      <c r="N1338" s="822">
        <v>1</v>
      </c>
      <c r="O1338" s="826">
        <v>1</v>
      </c>
      <c r="P1338" s="825">
        <v>0</v>
      </c>
      <c r="Q1338" s="827"/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18</v>
      </c>
      <c r="B1339" s="822" t="s">
        <v>1515</v>
      </c>
      <c r="C1339" s="822" t="s">
        <v>1526</v>
      </c>
      <c r="D1339" s="823" t="s">
        <v>2641</v>
      </c>
      <c r="E1339" s="824" t="s">
        <v>1540</v>
      </c>
      <c r="F1339" s="822" t="s">
        <v>1516</v>
      </c>
      <c r="G1339" s="822" t="s">
        <v>669</v>
      </c>
      <c r="H1339" s="822" t="s">
        <v>329</v>
      </c>
      <c r="I1339" s="822" t="s">
        <v>2636</v>
      </c>
      <c r="J1339" s="822" t="s">
        <v>1748</v>
      </c>
      <c r="K1339" s="822" t="s">
        <v>2637</v>
      </c>
      <c r="L1339" s="825">
        <v>13.73</v>
      </c>
      <c r="M1339" s="825">
        <v>27.46</v>
      </c>
      <c r="N1339" s="822">
        <v>2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18</v>
      </c>
      <c r="B1340" s="822" t="s">
        <v>1515</v>
      </c>
      <c r="C1340" s="822" t="s">
        <v>1526</v>
      </c>
      <c r="D1340" s="823" t="s">
        <v>2641</v>
      </c>
      <c r="E1340" s="824" t="s">
        <v>1540</v>
      </c>
      <c r="F1340" s="822" t="s">
        <v>1516</v>
      </c>
      <c r="G1340" s="822" t="s">
        <v>1753</v>
      </c>
      <c r="H1340" s="822" t="s">
        <v>329</v>
      </c>
      <c r="I1340" s="822" t="s">
        <v>1754</v>
      </c>
      <c r="J1340" s="822" t="s">
        <v>1755</v>
      </c>
      <c r="K1340" s="822" t="s">
        <v>1744</v>
      </c>
      <c r="L1340" s="825">
        <v>31.44</v>
      </c>
      <c r="M1340" s="825">
        <v>31.44</v>
      </c>
      <c r="N1340" s="822">
        <v>1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18</v>
      </c>
      <c r="B1341" s="822" t="s">
        <v>1515</v>
      </c>
      <c r="C1341" s="822" t="s">
        <v>1526</v>
      </c>
      <c r="D1341" s="823" t="s">
        <v>2641</v>
      </c>
      <c r="E1341" s="824" t="s">
        <v>1540</v>
      </c>
      <c r="F1341" s="822" t="s">
        <v>1516</v>
      </c>
      <c r="G1341" s="822" t="s">
        <v>1925</v>
      </c>
      <c r="H1341" s="822" t="s">
        <v>329</v>
      </c>
      <c r="I1341" s="822" t="s">
        <v>1926</v>
      </c>
      <c r="J1341" s="822" t="s">
        <v>772</v>
      </c>
      <c r="K1341" s="822" t="s">
        <v>773</v>
      </c>
      <c r="L1341" s="825">
        <v>51.06</v>
      </c>
      <c r="M1341" s="825">
        <v>51.06</v>
      </c>
      <c r="N1341" s="822">
        <v>1</v>
      </c>
      <c r="O1341" s="826">
        <v>1</v>
      </c>
      <c r="P1341" s="825">
        <v>51.06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18</v>
      </c>
      <c r="B1342" s="822" t="s">
        <v>1515</v>
      </c>
      <c r="C1342" s="822" t="s">
        <v>1526</v>
      </c>
      <c r="D1342" s="823" t="s">
        <v>2641</v>
      </c>
      <c r="E1342" s="824" t="s">
        <v>1540</v>
      </c>
      <c r="F1342" s="822" t="s">
        <v>1516</v>
      </c>
      <c r="G1342" s="822" t="s">
        <v>1927</v>
      </c>
      <c r="H1342" s="822" t="s">
        <v>625</v>
      </c>
      <c r="I1342" s="822" t="s">
        <v>1938</v>
      </c>
      <c r="J1342" s="822" t="s">
        <v>1939</v>
      </c>
      <c r="K1342" s="822" t="s">
        <v>1937</v>
      </c>
      <c r="L1342" s="825">
        <v>183.54</v>
      </c>
      <c r="M1342" s="825">
        <v>183.54</v>
      </c>
      <c r="N1342" s="822">
        <v>1</v>
      </c>
      <c r="O1342" s="826">
        <v>1</v>
      </c>
      <c r="P1342" s="825">
        <v>183.54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18</v>
      </c>
      <c r="B1343" s="822" t="s">
        <v>1515</v>
      </c>
      <c r="C1343" s="822" t="s">
        <v>1526</v>
      </c>
      <c r="D1343" s="823" t="s">
        <v>2641</v>
      </c>
      <c r="E1343" s="824" t="s">
        <v>1531</v>
      </c>
      <c r="F1343" s="822" t="s">
        <v>1516</v>
      </c>
      <c r="G1343" s="822" t="s">
        <v>1550</v>
      </c>
      <c r="H1343" s="822" t="s">
        <v>625</v>
      </c>
      <c r="I1343" s="822" t="s">
        <v>1337</v>
      </c>
      <c r="J1343" s="822" t="s">
        <v>1338</v>
      </c>
      <c r="K1343" s="822" t="s">
        <v>1339</v>
      </c>
      <c r="L1343" s="825">
        <v>11.71</v>
      </c>
      <c r="M1343" s="825">
        <v>23.42</v>
      </c>
      <c r="N1343" s="822">
        <v>2</v>
      </c>
      <c r="O1343" s="826">
        <v>1.5</v>
      </c>
      <c r="P1343" s="825">
        <v>11.71</v>
      </c>
      <c r="Q1343" s="827">
        <v>0.5</v>
      </c>
      <c r="R1343" s="822">
        <v>1</v>
      </c>
      <c r="S1343" s="827">
        <v>0.5</v>
      </c>
      <c r="T1343" s="826">
        <v>1</v>
      </c>
      <c r="U1343" s="828">
        <v>0.66666666666666663</v>
      </c>
    </row>
    <row r="1344" spans="1:21" ht="14.45" customHeight="1" x14ac:dyDescent="0.2">
      <c r="A1344" s="821">
        <v>18</v>
      </c>
      <c r="B1344" s="822" t="s">
        <v>1515</v>
      </c>
      <c r="C1344" s="822" t="s">
        <v>1526</v>
      </c>
      <c r="D1344" s="823" t="s">
        <v>2641</v>
      </c>
      <c r="E1344" s="824" t="s">
        <v>1531</v>
      </c>
      <c r="F1344" s="822" t="s">
        <v>1516</v>
      </c>
      <c r="G1344" s="822" t="s">
        <v>1670</v>
      </c>
      <c r="H1344" s="822" t="s">
        <v>329</v>
      </c>
      <c r="I1344" s="822" t="s">
        <v>1675</v>
      </c>
      <c r="J1344" s="822" t="s">
        <v>647</v>
      </c>
      <c r="K1344" s="822" t="s">
        <v>1676</v>
      </c>
      <c r="L1344" s="825">
        <v>46.81</v>
      </c>
      <c r="M1344" s="825">
        <v>46.81</v>
      </c>
      <c r="N1344" s="822">
        <v>1</v>
      </c>
      <c r="O1344" s="826">
        <v>0.5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18</v>
      </c>
      <c r="B1345" s="822" t="s">
        <v>1515</v>
      </c>
      <c r="C1345" s="822" t="s">
        <v>1526</v>
      </c>
      <c r="D1345" s="823" t="s">
        <v>2641</v>
      </c>
      <c r="E1345" s="824" t="s">
        <v>1531</v>
      </c>
      <c r="F1345" s="822" t="s">
        <v>1516</v>
      </c>
      <c r="G1345" s="822" t="s">
        <v>1564</v>
      </c>
      <c r="H1345" s="822" t="s">
        <v>625</v>
      </c>
      <c r="I1345" s="822" t="s">
        <v>1350</v>
      </c>
      <c r="J1345" s="822" t="s">
        <v>1351</v>
      </c>
      <c r="K1345" s="822" t="s">
        <v>1352</v>
      </c>
      <c r="L1345" s="825">
        <v>122.96</v>
      </c>
      <c r="M1345" s="825">
        <v>122.96</v>
      </c>
      <c r="N1345" s="822">
        <v>1</v>
      </c>
      <c r="O1345" s="826">
        <v>0.5</v>
      </c>
      <c r="P1345" s="825">
        <v>122.96</v>
      </c>
      <c r="Q1345" s="827">
        <v>1</v>
      </c>
      <c r="R1345" s="822">
        <v>1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18</v>
      </c>
      <c r="B1346" s="822" t="s">
        <v>1515</v>
      </c>
      <c r="C1346" s="822" t="s">
        <v>1526</v>
      </c>
      <c r="D1346" s="823" t="s">
        <v>2641</v>
      </c>
      <c r="E1346" s="824" t="s">
        <v>1531</v>
      </c>
      <c r="F1346" s="822" t="s">
        <v>1516</v>
      </c>
      <c r="G1346" s="822" t="s">
        <v>1771</v>
      </c>
      <c r="H1346" s="822" t="s">
        <v>329</v>
      </c>
      <c r="I1346" s="822" t="s">
        <v>1772</v>
      </c>
      <c r="J1346" s="822" t="s">
        <v>1773</v>
      </c>
      <c r="K1346" s="822" t="s">
        <v>1774</v>
      </c>
      <c r="L1346" s="825">
        <v>24.37</v>
      </c>
      <c r="M1346" s="825">
        <v>24.37</v>
      </c>
      <c r="N1346" s="822">
        <v>1</v>
      </c>
      <c r="O1346" s="826">
        <v>0.5</v>
      </c>
      <c r="P1346" s="825">
        <v>24.37</v>
      </c>
      <c r="Q1346" s="827">
        <v>1</v>
      </c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18</v>
      </c>
      <c r="B1347" s="822" t="s">
        <v>1515</v>
      </c>
      <c r="C1347" s="822" t="s">
        <v>1526</v>
      </c>
      <c r="D1347" s="823" t="s">
        <v>2641</v>
      </c>
      <c r="E1347" s="824" t="s">
        <v>1531</v>
      </c>
      <c r="F1347" s="822" t="s">
        <v>1516</v>
      </c>
      <c r="G1347" s="822" t="s">
        <v>1557</v>
      </c>
      <c r="H1347" s="822" t="s">
        <v>625</v>
      </c>
      <c r="I1347" s="822" t="s">
        <v>1558</v>
      </c>
      <c r="J1347" s="822" t="s">
        <v>754</v>
      </c>
      <c r="K1347" s="822" t="s">
        <v>1559</v>
      </c>
      <c r="L1347" s="825">
        <v>84.47</v>
      </c>
      <c r="M1347" s="825">
        <v>253.41</v>
      </c>
      <c r="N1347" s="822">
        <v>3</v>
      </c>
      <c r="O1347" s="826">
        <v>0.5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18</v>
      </c>
      <c r="B1348" s="822" t="s">
        <v>1515</v>
      </c>
      <c r="C1348" s="822" t="s">
        <v>1526</v>
      </c>
      <c r="D1348" s="823" t="s">
        <v>2641</v>
      </c>
      <c r="E1348" s="824" t="s">
        <v>1531</v>
      </c>
      <c r="F1348" s="822" t="s">
        <v>1516</v>
      </c>
      <c r="G1348" s="822" t="s">
        <v>1581</v>
      </c>
      <c r="H1348" s="822" t="s">
        <v>625</v>
      </c>
      <c r="I1348" s="822" t="s">
        <v>1344</v>
      </c>
      <c r="J1348" s="822" t="s">
        <v>1345</v>
      </c>
      <c r="K1348" s="822" t="s">
        <v>1346</v>
      </c>
      <c r="L1348" s="825">
        <v>122.96</v>
      </c>
      <c r="M1348" s="825">
        <v>368.88</v>
      </c>
      <c r="N1348" s="822">
        <v>3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18</v>
      </c>
      <c r="B1349" s="822" t="s">
        <v>1515</v>
      </c>
      <c r="C1349" s="822" t="s">
        <v>1526</v>
      </c>
      <c r="D1349" s="823" t="s">
        <v>2641</v>
      </c>
      <c r="E1349" s="824" t="s">
        <v>1531</v>
      </c>
      <c r="F1349" s="822" t="s">
        <v>1516</v>
      </c>
      <c r="G1349" s="822" t="s">
        <v>1974</v>
      </c>
      <c r="H1349" s="822" t="s">
        <v>329</v>
      </c>
      <c r="I1349" s="822" t="s">
        <v>1978</v>
      </c>
      <c r="J1349" s="822" t="s">
        <v>1976</v>
      </c>
      <c r="K1349" s="822" t="s">
        <v>1979</v>
      </c>
      <c r="L1349" s="825">
        <v>65.989999999999995</v>
      </c>
      <c r="M1349" s="825">
        <v>65.989999999999995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thickBot="1" x14ac:dyDescent="0.25">
      <c r="A1350" s="813">
        <v>18</v>
      </c>
      <c r="B1350" s="814" t="s">
        <v>1515</v>
      </c>
      <c r="C1350" s="814" t="s">
        <v>1518</v>
      </c>
      <c r="D1350" s="815" t="s">
        <v>2642</v>
      </c>
      <c r="E1350" s="816" t="s">
        <v>1531</v>
      </c>
      <c r="F1350" s="814" t="s">
        <v>1516</v>
      </c>
      <c r="G1350" s="814" t="s">
        <v>1615</v>
      </c>
      <c r="H1350" s="814" t="s">
        <v>625</v>
      </c>
      <c r="I1350" s="814" t="s">
        <v>1325</v>
      </c>
      <c r="J1350" s="814" t="s">
        <v>1326</v>
      </c>
      <c r="K1350" s="814" t="s">
        <v>1327</v>
      </c>
      <c r="L1350" s="817">
        <v>295.22000000000003</v>
      </c>
      <c r="M1350" s="817">
        <v>295.22000000000003</v>
      </c>
      <c r="N1350" s="814">
        <v>1</v>
      </c>
      <c r="O1350" s="818">
        <v>1</v>
      </c>
      <c r="P1350" s="817"/>
      <c r="Q1350" s="819">
        <v>0</v>
      </c>
      <c r="R1350" s="814"/>
      <c r="S1350" s="819">
        <v>0</v>
      </c>
      <c r="T1350" s="818"/>
      <c r="U1350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5851468-E44B-4898-88BB-81DAA2E1E91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2644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1544</v>
      </c>
      <c r="B5" s="225">
        <v>129224.86000000002</v>
      </c>
      <c r="C5" s="812">
        <v>0.31073292026309313</v>
      </c>
      <c r="D5" s="225">
        <v>286646.29999999987</v>
      </c>
      <c r="E5" s="812">
        <v>0.68926707973690682</v>
      </c>
      <c r="F5" s="830">
        <v>415871.15999999992</v>
      </c>
    </row>
    <row r="6" spans="1:6" ht="14.45" customHeight="1" x14ac:dyDescent="0.2">
      <c r="A6" s="836" t="s">
        <v>1542</v>
      </c>
      <c r="B6" s="831">
        <v>69319.540000000008</v>
      </c>
      <c r="C6" s="827">
        <v>0.33957919235755601</v>
      </c>
      <c r="D6" s="831">
        <v>134814.10999999999</v>
      </c>
      <c r="E6" s="827">
        <v>0.66042080764244404</v>
      </c>
      <c r="F6" s="832">
        <v>204133.65</v>
      </c>
    </row>
    <row r="7" spans="1:6" ht="14.45" customHeight="1" x14ac:dyDescent="0.2">
      <c r="A7" s="836" t="s">
        <v>1545</v>
      </c>
      <c r="B7" s="831">
        <v>64510.669999999984</v>
      </c>
      <c r="C7" s="827">
        <v>0.19744821568013929</v>
      </c>
      <c r="D7" s="831">
        <v>262211.29999999993</v>
      </c>
      <c r="E7" s="827">
        <v>0.80255178431986074</v>
      </c>
      <c r="F7" s="832">
        <v>326721.96999999991</v>
      </c>
    </row>
    <row r="8" spans="1:6" ht="14.45" customHeight="1" x14ac:dyDescent="0.2">
      <c r="A8" s="836" t="s">
        <v>1539</v>
      </c>
      <c r="B8" s="831">
        <v>19232.309999999994</v>
      </c>
      <c r="C8" s="827">
        <v>5.7306501379168685E-2</v>
      </c>
      <c r="D8" s="831">
        <v>316372.02000000019</v>
      </c>
      <c r="E8" s="827">
        <v>0.94269349862083129</v>
      </c>
      <c r="F8" s="832">
        <v>335604.33000000019</v>
      </c>
    </row>
    <row r="9" spans="1:6" ht="14.45" customHeight="1" x14ac:dyDescent="0.2">
      <c r="A9" s="836" t="s">
        <v>1537</v>
      </c>
      <c r="B9" s="831">
        <v>9209.69</v>
      </c>
      <c r="C9" s="827">
        <v>0.20830700192933613</v>
      </c>
      <c r="D9" s="831">
        <v>35002.409999999989</v>
      </c>
      <c r="E9" s="827">
        <v>0.79169299807066384</v>
      </c>
      <c r="F9" s="832">
        <v>44212.099999999991</v>
      </c>
    </row>
    <row r="10" spans="1:6" ht="14.45" customHeight="1" x14ac:dyDescent="0.2">
      <c r="A10" s="836" t="s">
        <v>1538</v>
      </c>
      <c r="B10" s="831">
        <v>5122.2199999999993</v>
      </c>
      <c r="C10" s="827">
        <v>0.54773669988376328</v>
      </c>
      <c r="D10" s="831">
        <v>4229.3900000000003</v>
      </c>
      <c r="E10" s="827">
        <v>0.45226330011623667</v>
      </c>
      <c r="F10" s="832">
        <v>9351.61</v>
      </c>
    </row>
    <row r="11" spans="1:6" ht="14.45" customHeight="1" x14ac:dyDescent="0.2">
      <c r="A11" s="836" t="s">
        <v>1536</v>
      </c>
      <c r="B11" s="831">
        <v>3947.1000000000004</v>
      </c>
      <c r="C11" s="827">
        <v>0.37808485285045956</v>
      </c>
      <c r="D11" s="831">
        <v>6492.6200000000008</v>
      </c>
      <c r="E11" s="827">
        <v>0.62191514714954044</v>
      </c>
      <c r="F11" s="832">
        <v>10439.720000000001</v>
      </c>
    </row>
    <row r="12" spans="1:6" ht="14.45" customHeight="1" x14ac:dyDescent="0.2">
      <c r="A12" s="836" t="s">
        <v>1540</v>
      </c>
      <c r="B12" s="831">
        <v>2900.8</v>
      </c>
      <c r="C12" s="827">
        <v>0.33679204646912875</v>
      </c>
      <c r="D12" s="831">
        <v>5712.2300000000005</v>
      </c>
      <c r="E12" s="827">
        <v>0.66320795353087125</v>
      </c>
      <c r="F12" s="832">
        <v>8613.0300000000007</v>
      </c>
    </row>
    <row r="13" spans="1:6" ht="14.45" customHeight="1" x14ac:dyDescent="0.2">
      <c r="A13" s="836" t="s">
        <v>1532</v>
      </c>
      <c r="B13" s="831">
        <v>2760.06</v>
      </c>
      <c r="C13" s="827">
        <v>0.2537398230479006</v>
      </c>
      <c r="D13" s="831">
        <v>8117.4600000000009</v>
      </c>
      <c r="E13" s="827">
        <v>0.74626017695209945</v>
      </c>
      <c r="F13" s="832">
        <v>10877.52</v>
      </c>
    </row>
    <row r="14" spans="1:6" ht="14.45" customHeight="1" x14ac:dyDescent="0.2">
      <c r="A14" s="836" t="s">
        <v>1541</v>
      </c>
      <c r="B14" s="831">
        <v>2480.85</v>
      </c>
      <c r="C14" s="827">
        <v>0.1241000203594366</v>
      </c>
      <c r="D14" s="831">
        <v>17509.88</v>
      </c>
      <c r="E14" s="827">
        <v>0.87589997964056343</v>
      </c>
      <c r="F14" s="832">
        <v>19990.73</v>
      </c>
    </row>
    <row r="15" spans="1:6" ht="14.45" customHeight="1" x14ac:dyDescent="0.2">
      <c r="A15" s="836" t="s">
        <v>1534</v>
      </c>
      <c r="B15" s="831">
        <v>993.56999999999994</v>
      </c>
      <c r="C15" s="827">
        <v>1.6371651668752728E-2</v>
      </c>
      <c r="D15" s="831">
        <v>59694.87</v>
      </c>
      <c r="E15" s="827">
        <v>0.98362834833124724</v>
      </c>
      <c r="F15" s="832">
        <v>60688.44</v>
      </c>
    </row>
    <row r="16" spans="1:6" ht="14.45" customHeight="1" x14ac:dyDescent="0.2">
      <c r="A16" s="836" t="s">
        <v>1543</v>
      </c>
      <c r="B16" s="831">
        <v>879.3</v>
      </c>
      <c r="C16" s="827">
        <v>2.7255439541620109E-2</v>
      </c>
      <c r="D16" s="831">
        <v>31382.149999999998</v>
      </c>
      <c r="E16" s="827">
        <v>0.97274456045837987</v>
      </c>
      <c r="F16" s="832">
        <v>32261.449999999997</v>
      </c>
    </row>
    <row r="17" spans="1:6" ht="14.45" customHeight="1" x14ac:dyDescent="0.2">
      <c r="A17" s="836" t="s">
        <v>1531</v>
      </c>
      <c r="B17" s="831">
        <v>563.37</v>
      </c>
      <c r="C17" s="827">
        <v>4.9578507443772415E-2</v>
      </c>
      <c r="D17" s="831">
        <v>10799.819999999994</v>
      </c>
      <c r="E17" s="827">
        <v>0.95042149255622754</v>
      </c>
      <c r="F17" s="832">
        <v>11363.189999999995</v>
      </c>
    </row>
    <row r="18" spans="1:6" ht="14.45" customHeight="1" x14ac:dyDescent="0.2">
      <c r="A18" s="836" t="s">
        <v>1535</v>
      </c>
      <c r="B18" s="831">
        <v>168.18</v>
      </c>
      <c r="C18" s="827">
        <v>2.883492698683757E-2</v>
      </c>
      <c r="D18" s="831">
        <v>5664.33</v>
      </c>
      <c r="E18" s="827">
        <v>0.97116507301316235</v>
      </c>
      <c r="F18" s="832">
        <v>5832.51</v>
      </c>
    </row>
    <row r="19" spans="1:6" ht="14.45" customHeight="1" thickBot="1" x14ac:dyDescent="0.25">
      <c r="A19" s="759" t="s">
        <v>1533</v>
      </c>
      <c r="B19" s="750"/>
      <c r="C19" s="751">
        <v>0</v>
      </c>
      <c r="D19" s="750">
        <v>1071.52</v>
      </c>
      <c r="E19" s="751">
        <v>1</v>
      </c>
      <c r="F19" s="752">
        <v>1071.52</v>
      </c>
    </row>
    <row r="20" spans="1:6" ht="14.45" customHeight="1" thickBot="1" x14ac:dyDescent="0.25">
      <c r="A20" s="753" t="s">
        <v>3</v>
      </c>
      <c r="B20" s="754">
        <v>311312.52</v>
      </c>
      <c r="C20" s="755">
        <v>0.20795302077957634</v>
      </c>
      <c r="D20" s="754">
        <v>1185720.4099999999</v>
      </c>
      <c r="E20" s="755">
        <v>0.79204697922042366</v>
      </c>
      <c r="F20" s="756">
        <v>1497032.93</v>
      </c>
    </row>
    <row r="21" spans="1:6" ht="14.45" customHeight="1" thickBot="1" x14ac:dyDescent="0.25"/>
    <row r="22" spans="1:6" ht="14.45" customHeight="1" x14ac:dyDescent="0.2">
      <c r="A22" s="835" t="s">
        <v>1243</v>
      </c>
      <c r="B22" s="225">
        <v>69355.139999999985</v>
      </c>
      <c r="C22" s="812">
        <v>0.4969433976486396</v>
      </c>
      <c r="D22" s="225">
        <v>70208.319999999992</v>
      </c>
      <c r="E22" s="812">
        <v>0.50305660235136052</v>
      </c>
      <c r="F22" s="830">
        <v>139563.45999999996</v>
      </c>
    </row>
    <row r="23" spans="1:6" ht="14.45" customHeight="1" x14ac:dyDescent="0.2">
      <c r="A23" s="836" t="s">
        <v>1249</v>
      </c>
      <c r="B23" s="831">
        <v>48348.17</v>
      </c>
      <c r="C23" s="827">
        <v>0.23371360564375671</v>
      </c>
      <c r="D23" s="831">
        <v>158521.13</v>
      </c>
      <c r="E23" s="827">
        <v>0.76628639435624335</v>
      </c>
      <c r="F23" s="832">
        <v>206869.3</v>
      </c>
    </row>
    <row r="24" spans="1:6" ht="14.45" customHeight="1" x14ac:dyDescent="0.2">
      <c r="A24" s="836" t="s">
        <v>1234</v>
      </c>
      <c r="B24" s="831">
        <v>48139.890000000014</v>
      </c>
      <c r="C24" s="827">
        <v>0.51387333068176655</v>
      </c>
      <c r="D24" s="831">
        <v>45540.57</v>
      </c>
      <c r="E24" s="827">
        <v>0.4861266693182334</v>
      </c>
      <c r="F24" s="832">
        <v>93680.460000000021</v>
      </c>
    </row>
    <row r="25" spans="1:6" ht="14.45" customHeight="1" x14ac:dyDescent="0.2">
      <c r="A25" s="836" t="s">
        <v>1232</v>
      </c>
      <c r="B25" s="831">
        <v>28914.860000000008</v>
      </c>
      <c r="C25" s="827">
        <v>0.10645764956865945</v>
      </c>
      <c r="D25" s="831">
        <v>242694.18</v>
      </c>
      <c r="E25" s="827">
        <v>0.89354235043134067</v>
      </c>
      <c r="F25" s="832">
        <v>271609.03999999998</v>
      </c>
    </row>
    <row r="26" spans="1:6" ht="14.45" customHeight="1" x14ac:dyDescent="0.2">
      <c r="A26" s="836" t="s">
        <v>2645</v>
      </c>
      <c r="B26" s="831">
        <v>18346.11</v>
      </c>
      <c r="C26" s="827">
        <v>0.74468069561024208</v>
      </c>
      <c r="D26" s="831">
        <v>6290.1</v>
      </c>
      <c r="E26" s="827">
        <v>0.25531930438975803</v>
      </c>
      <c r="F26" s="832">
        <v>24636.21</v>
      </c>
    </row>
    <row r="27" spans="1:6" ht="14.45" customHeight="1" x14ac:dyDescent="0.2">
      <c r="A27" s="836" t="s">
        <v>1235</v>
      </c>
      <c r="B27" s="831">
        <v>16445.379999999997</v>
      </c>
      <c r="C27" s="827">
        <v>1</v>
      </c>
      <c r="D27" s="831"/>
      <c r="E27" s="827">
        <v>0</v>
      </c>
      <c r="F27" s="832">
        <v>16445.379999999997</v>
      </c>
    </row>
    <row r="28" spans="1:6" ht="14.45" customHeight="1" x14ac:dyDescent="0.2">
      <c r="A28" s="836" t="s">
        <v>1245</v>
      </c>
      <c r="B28" s="831">
        <v>14302.119999999999</v>
      </c>
      <c r="C28" s="827">
        <v>0.18067809174610486</v>
      </c>
      <c r="D28" s="831">
        <v>64855.899999999972</v>
      </c>
      <c r="E28" s="827">
        <v>0.81932190825389506</v>
      </c>
      <c r="F28" s="832">
        <v>79158.019999999975</v>
      </c>
    </row>
    <row r="29" spans="1:6" ht="14.45" customHeight="1" x14ac:dyDescent="0.2">
      <c r="A29" s="836" t="s">
        <v>2646</v>
      </c>
      <c r="B29" s="831">
        <v>13121.87</v>
      </c>
      <c r="C29" s="827">
        <v>1</v>
      </c>
      <c r="D29" s="831"/>
      <c r="E29" s="827">
        <v>0</v>
      </c>
      <c r="F29" s="832">
        <v>13121.87</v>
      </c>
    </row>
    <row r="30" spans="1:6" ht="14.45" customHeight="1" x14ac:dyDescent="0.2">
      <c r="A30" s="836" t="s">
        <v>2647</v>
      </c>
      <c r="B30" s="831">
        <v>10172.33</v>
      </c>
      <c r="C30" s="827">
        <v>0.26643678552298827</v>
      </c>
      <c r="D30" s="831">
        <v>28006.820000000007</v>
      </c>
      <c r="E30" s="827">
        <v>0.73356321447701167</v>
      </c>
      <c r="F30" s="832">
        <v>38179.150000000009</v>
      </c>
    </row>
    <row r="31" spans="1:6" ht="14.45" customHeight="1" x14ac:dyDescent="0.2">
      <c r="A31" s="836" t="s">
        <v>1244</v>
      </c>
      <c r="B31" s="831">
        <v>8214.0500000000011</v>
      </c>
      <c r="C31" s="827">
        <v>0.23076901465826641</v>
      </c>
      <c r="D31" s="831">
        <v>27380.200000000004</v>
      </c>
      <c r="E31" s="827">
        <v>0.76923098534173351</v>
      </c>
      <c r="F31" s="832">
        <v>35594.250000000007</v>
      </c>
    </row>
    <row r="32" spans="1:6" ht="14.45" customHeight="1" x14ac:dyDescent="0.2">
      <c r="A32" s="836" t="s">
        <v>1242</v>
      </c>
      <c r="B32" s="831">
        <v>6026.92</v>
      </c>
      <c r="C32" s="827">
        <v>2.5364002678763781E-2</v>
      </c>
      <c r="D32" s="831">
        <v>231590.14999999997</v>
      </c>
      <c r="E32" s="827">
        <v>0.97463599732123618</v>
      </c>
      <c r="F32" s="832">
        <v>237617.06999999998</v>
      </c>
    </row>
    <row r="33" spans="1:6" ht="14.45" customHeight="1" x14ac:dyDescent="0.2">
      <c r="A33" s="836" t="s">
        <v>1237</v>
      </c>
      <c r="B33" s="831">
        <v>5263.5900000000011</v>
      </c>
      <c r="C33" s="827">
        <v>0.16036588449710232</v>
      </c>
      <c r="D33" s="831">
        <v>27558.789999999997</v>
      </c>
      <c r="E33" s="827">
        <v>0.83963411550289768</v>
      </c>
      <c r="F33" s="832">
        <v>32822.379999999997</v>
      </c>
    </row>
    <row r="34" spans="1:6" ht="14.45" customHeight="1" x14ac:dyDescent="0.2">
      <c r="A34" s="836" t="s">
        <v>2648</v>
      </c>
      <c r="B34" s="831">
        <v>4717.82</v>
      </c>
      <c r="C34" s="827">
        <v>1</v>
      </c>
      <c r="D34" s="831"/>
      <c r="E34" s="827">
        <v>0</v>
      </c>
      <c r="F34" s="832">
        <v>4717.82</v>
      </c>
    </row>
    <row r="35" spans="1:6" ht="14.45" customHeight="1" x14ac:dyDescent="0.2">
      <c r="A35" s="836" t="s">
        <v>1238</v>
      </c>
      <c r="B35" s="831">
        <v>4380.18</v>
      </c>
      <c r="C35" s="827">
        <v>6.41150885878954E-2</v>
      </c>
      <c r="D35" s="831">
        <v>63937.279999999999</v>
      </c>
      <c r="E35" s="827">
        <v>0.93588491141210473</v>
      </c>
      <c r="F35" s="832">
        <v>68317.459999999992</v>
      </c>
    </row>
    <row r="36" spans="1:6" ht="14.45" customHeight="1" x14ac:dyDescent="0.2">
      <c r="A36" s="836" t="s">
        <v>1241</v>
      </c>
      <c r="B36" s="831">
        <v>4223.9400000000005</v>
      </c>
      <c r="C36" s="827">
        <v>0.2917960217357965</v>
      </c>
      <c r="D36" s="831">
        <v>10251.720000000001</v>
      </c>
      <c r="E36" s="827">
        <v>0.70820397826420345</v>
      </c>
      <c r="F36" s="832">
        <v>14475.660000000002</v>
      </c>
    </row>
    <row r="37" spans="1:6" ht="14.45" customHeight="1" x14ac:dyDescent="0.2">
      <c r="A37" s="836" t="s">
        <v>1229</v>
      </c>
      <c r="B37" s="831">
        <v>3296.7</v>
      </c>
      <c r="C37" s="827">
        <v>0.10356510634688511</v>
      </c>
      <c r="D37" s="831">
        <v>28535.450000000008</v>
      </c>
      <c r="E37" s="827">
        <v>0.89643489365311491</v>
      </c>
      <c r="F37" s="832">
        <v>31832.150000000009</v>
      </c>
    </row>
    <row r="38" spans="1:6" ht="14.45" customHeight="1" x14ac:dyDescent="0.2">
      <c r="A38" s="836" t="s">
        <v>1230</v>
      </c>
      <c r="B38" s="831">
        <v>1608.13</v>
      </c>
      <c r="C38" s="827">
        <v>5.0659831922501772E-2</v>
      </c>
      <c r="D38" s="831">
        <v>30135.559999999998</v>
      </c>
      <c r="E38" s="827">
        <v>0.94934016807749821</v>
      </c>
      <c r="F38" s="832">
        <v>31743.69</v>
      </c>
    </row>
    <row r="39" spans="1:6" ht="14.45" customHeight="1" x14ac:dyDescent="0.2">
      <c r="A39" s="836" t="s">
        <v>2649</v>
      </c>
      <c r="B39" s="831">
        <v>1478.4</v>
      </c>
      <c r="C39" s="827">
        <v>5.951115834218916E-2</v>
      </c>
      <c r="D39" s="831">
        <v>23364</v>
      </c>
      <c r="E39" s="827">
        <v>0.94048884165781077</v>
      </c>
      <c r="F39" s="832">
        <v>24842.400000000001</v>
      </c>
    </row>
    <row r="40" spans="1:6" ht="14.45" customHeight="1" x14ac:dyDescent="0.2">
      <c r="A40" s="836" t="s">
        <v>1239</v>
      </c>
      <c r="B40" s="831">
        <v>1392.6100000000001</v>
      </c>
      <c r="C40" s="827">
        <v>0.27044699366320396</v>
      </c>
      <c r="D40" s="831">
        <v>3756.6800000000017</v>
      </c>
      <c r="E40" s="827">
        <v>0.72955300633679598</v>
      </c>
      <c r="F40" s="832">
        <v>5149.2900000000018</v>
      </c>
    </row>
    <row r="41" spans="1:6" ht="14.45" customHeight="1" x14ac:dyDescent="0.2">
      <c r="A41" s="836" t="s">
        <v>1236</v>
      </c>
      <c r="B41" s="831">
        <v>1376.5500000000002</v>
      </c>
      <c r="C41" s="827">
        <v>0.21277927714866035</v>
      </c>
      <c r="D41" s="831">
        <v>5092.829999999999</v>
      </c>
      <c r="E41" s="827">
        <v>0.78722072285133959</v>
      </c>
      <c r="F41" s="832">
        <v>6469.3799999999992</v>
      </c>
    </row>
    <row r="42" spans="1:6" ht="14.45" customHeight="1" x14ac:dyDescent="0.2">
      <c r="A42" s="836" t="s">
        <v>2650</v>
      </c>
      <c r="B42" s="831">
        <v>729.09</v>
      </c>
      <c r="C42" s="827">
        <v>1</v>
      </c>
      <c r="D42" s="831"/>
      <c r="E42" s="827">
        <v>0</v>
      </c>
      <c r="F42" s="832">
        <v>729.09</v>
      </c>
    </row>
    <row r="43" spans="1:6" ht="14.45" customHeight="1" x14ac:dyDescent="0.2">
      <c r="A43" s="836" t="s">
        <v>1219</v>
      </c>
      <c r="B43" s="831">
        <v>609.36</v>
      </c>
      <c r="C43" s="827">
        <v>1</v>
      </c>
      <c r="D43" s="831"/>
      <c r="E43" s="827">
        <v>0</v>
      </c>
      <c r="F43" s="832">
        <v>609.36</v>
      </c>
    </row>
    <row r="44" spans="1:6" ht="14.45" customHeight="1" x14ac:dyDescent="0.2">
      <c r="A44" s="836" t="s">
        <v>2651</v>
      </c>
      <c r="B44" s="831">
        <v>393.94</v>
      </c>
      <c r="C44" s="827">
        <v>1</v>
      </c>
      <c r="D44" s="831"/>
      <c r="E44" s="827">
        <v>0</v>
      </c>
      <c r="F44" s="832">
        <v>393.94</v>
      </c>
    </row>
    <row r="45" spans="1:6" ht="14.45" customHeight="1" x14ac:dyDescent="0.2">
      <c r="A45" s="836" t="s">
        <v>1223</v>
      </c>
      <c r="B45" s="831">
        <v>183.79</v>
      </c>
      <c r="C45" s="827">
        <v>1</v>
      </c>
      <c r="D45" s="831"/>
      <c r="E45" s="827">
        <v>0</v>
      </c>
      <c r="F45" s="832">
        <v>183.79</v>
      </c>
    </row>
    <row r="46" spans="1:6" ht="14.45" customHeight="1" x14ac:dyDescent="0.2">
      <c r="A46" s="836" t="s">
        <v>2652</v>
      </c>
      <c r="B46" s="831">
        <v>168.18</v>
      </c>
      <c r="C46" s="827">
        <v>0.5</v>
      </c>
      <c r="D46" s="831">
        <v>168.18</v>
      </c>
      <c r="E46" s="827">
        <v>0.5</v>
      </c>
      <c r="F46" s="832">
        <v>336.36</v>
      </c>
    </row>
    <row r="47" spans="1:6" ht="14.45" customHeight="1" x14ac:dyDescent="0.2">
      <c r="A47" s="836" t="s">
        <v>1220</v>
      </c>
      <c r="B47" s="831">
        <v>103.4</v>
      </c>
      <c r="C47" s="827">
        <v>0.749981866976137</v>
      </c>
      <c r="D47" s="831">
        <v>34.47</v>
      </c>
      <c r="E47" s="827">
        <v>0.25001813302386305</v>
      </c>
      <c r="F47" s="832">
        <v>137.87</v>
      </c>
    </row>
    <row r="48" spans="1:6" ht="14.45" customHeight="1" x14ac:dyDescent="0.2">
      <c r="A48" s="836" t="s">
        <v>2653</v>
      </c>
      <c r="B48" s="831"/>
      <c r="C48" s="827">
        <v>0</v>
      </c>
      <c r="D48" s="831">
        <v>83938.930000000008</v>
      </c>
      <c r="E48" s="827">
        <v>1</v>
      </c>
      <c r="F48" s="832">
        <v>83938.930000000008</v>
      </c>
    </row>
    <row r="49" spans="1:6" ht="14.45" customHeight="1" x14ac:dyDescent="0.2">
      <c r="A49" s="836" t="s">
        <v>1233</v>
      </c>
      <c r="B49" s="831"/>
      <c r="C49" s="827">
        <v>0</v>
      </c>
      <c r="D49" s="831">
        <v>4071.49</v>
      </c>
      <c r="E49" s="827">
        <v>1</v>
      </c>
      <c r="F49" s="832">
        <v>4071.49</v>
      </c>
    </row>
    <row r="50" spans="1:6" ht="14.45" customHeight="1" x14ac:dyDescent="0.2">
      <c r="A50" s="836" t="s">
        <v>2654</v>
      </c>
      <c r="B50" s="831"/>
      <c r="C50" s="827">
        <v>0</v>
      </c>
      <c r="D50" s="831">
        <v>2716.98</v>
      </c>
      <c r="E50" s="827">
        <v>1</v>
      </c>
      <c r="F50" s="832">
        <v>2716.98</v>
      </c>
    </row>
    <row r="51" spans="1:6" ht="14.45" customHeight="1" x14ac:dyDescent="0.2">
      <c r="A51" s="836" t="s">
        <v>1231</v>
      </c>
      <c r="B51" s="831"/>
      <c r="C51" s="827">
        <v>0</v>
      </c>
      <c r="D51" s="831">
        <v>6364.54</v>
      </c>
      <c r="E51" s="827">
        <v>1</v>
      </c>
      <c r="F51" s="832">
        <v>6364.54</v>
      </c>
    </row>
    <row r="52" spans="1:6" ht="14.45" customHeight="1" x14ac:dyDescent="0.2">
      <c r="A52" s="836" t="s">
        <v>1256</v>
      </c>
      <c r="B52" s="831"/>
      <c r="C52" s="827">
        <v>0</v>
      </c>
      <c r="D52" s="831">
        <v>252.54</v>
      </c>
      <c r="E52" s="827">
        <v>1</v>
      </c>
      <c r="F52" s="832">
        <v>252.54</v>
      </c>
    </row>
    <row r="53" spans="1:6" ht="14.45" customHeight="1" x14ac:dyDescent="0.2">
      <c r="A53" s="836" t="s">
        <v>2655</v>
      </c>
      <c r="B53" s="831"/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2656</v>
      </c>
      <c r="B54" s="831"/>
      <c r="C54" s="827">
        <v>0</v>
      </c>
      <c r="D54" s="831">
        <v>659.9</v>
      </c>
      <c r="E54" s="827">
        <v>1</v>
      </c>
      <c r="F54" s="832">
        <v>659.9</v>
      </c>
    </row>
    <row r="55" spans="1:6" ht="14.45" customHeight="1" x14ac:dyDescent="0.2">
      <c r="A55" s="836" t="s">
        <v>1240</v>
      </c>
      <c r="B55" s="831">
        <v>0</v>
      </c>
      <c r="C55" s="827"/>
      <c r="D55" s="831">
        <v>0</v>
      </c>
      <c r="E55" s="827"/>
      <c r="F55" s="832">
        <v>0</v>
      </c>
    </row>
    <row r="56" spans="1:6" ht="14.45" customHeight="1" x14ac:dyDescent="0.2">
      <c r="A56" s="836" t="s">
        <v>2657</v>
      </c>
      <c r="B56" s="831"/>
      <c r="C56" s="827">
        <v>0</v>
      </c>
      <c r="D56" s="831">
        <v>596.85</v>
      </c>
      <c r="E56" s="827">
        <v>1</v>
      </c>
      <c r="F56" s="832">
        <v>596.85</v>
      </c>
    </row>
    <row r="57" spans="1:6" ht="14.45" customHeight="1" x14ac:dyDescent="0.2">
      <c r="A57" s="836" t="s">
        <v>1246</v>
      </c>
      <c r="B57" s="831"/>
      <c r="C57" s="827">
        <v>0</v>
      </c>
      <c r="D57" s="831">
        <v>191.25</v>
      </c>
      <c r="E57" s="827">
        <v>1</v>
      </c>
      <c r="F57" s="832">
        <v>191.25</v>
      </c>
    </row>
    <row r="58" spans="1:6" ht="14.45" customHeight="1" x14ac:dyDescent="0.2">
      <c r="A58" s="836" t="s">
        <v>1247</v>
      </c>
      <c r="B58" s="831"/>
      <c r="C58" s="827">
        <v>0</v>
      </c>
      <c r="D58" s="831">
        <v>176.32</v>
      </c>
      <c r="E58" s="827">
        <v>1</v>
      </c>
      <c r="F58" s="832">
        <v>176.32</v>
      </c>
    </row>
    <row r="59" spans="1:6" ht="14.45" customHeight="1" x14ac:dyDescent="0.2">
      <c r="A59" s="836" t="s">
        <v>1250</v>
      </c>
      <c r="B59" s="831"/>
      <c r="C59" s="827">
        <v>0</v>
      </c>
      <c r="D59" s="831">
        <v>11601.780000000002</v>
      </c>
      <c r="E59" s="827">
        <v>1</v>
      </c>
      <c r="F59" s="832">
        <v>11601.780000000002</v>
      </c>
    </row>
    <row r="60" spans="1:6" ht="14.45" customHeight="1" x14ac:dyDescent="0.2">
      <c r="A60" s="836" t="s">
        <v>1217</v>
      </c>
      <c r="B60" s="831"/>
      <c r="C60" s="827">
        <v>0</v>
      </c>
      <c r="D60" s="831">
        <v>114.65</v>
      </c>
      <c r="E60" s="827">
        <v>1</v>
      </c>
      <c r="F60" s="832">
        <v>114.65</v>
      </c>
    </row>
    <row r="61" spans="1:6" ht="14.45" customHeight="1" x14ac:dyDescent="0.2">
      <c r="A61" s="836" t="s">
        <v>1227</v>
      </c>
      <c r="B61" s="831"/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1216</v>
      </c>
      <c r="B62" s="831"/>
      <c r="C62" s="827">
        <v>0</v>
      </c>
      <c r="D62" s="831">
        <v>117.03</v>
      </c>
      <c r="E62" s="827">
        <v>1</v>
      </c>
      <c r="F62" s="832">
        <v>117.03</v>
      </c>
    </row>
    <row r="63" spans="1:6" ht="14.45" customHeight="1" thickBot="1" x14ac:dyDescent="0.25">
      <c r="A63" s="759" t="s">
        <v>2658</v>
      </c>
      <c r="B63" s="750"/>
      <c r="C63" s="751">
        <v>0</v>
      </c>
      <c r="D63" s="750">
        <v>6995.82</v>
      </c>
      <c r="E63" s="751">
        <v>1</v>
      </c>
      <c r="F63" s="752">
        <v>6995.82</v>
      </c>
    </row>
    <row r="64" spans="1:6" ht="14.45" customHeight="1" thickBot="1" x14ac:dyDescent="0.25">
      <c r="A64" s="753" t="s">
        <v>3</v>
      </c>
      <c r="B64" s="754">
        <v>311312.52</v>
      </c>
      <c r="C64" s="755">
        <v>0.20795302077957625</v>
      </c>
      <c r="D64" s="754">
        <v>1185720.4099999999</v>
      </c>
      <c r="E64" s="755">
        <v>0.79204697922042344</v>
      </c>
      <c r="F64" s="756">
        <v>1497032.9300000004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{E958ECDF-1135-4397-9259-0098E41A02AF}</x14:id>
        </ext>
      </extLst>
    </cfRule>
  </conditionalFormatting>
  <conditionalFormatting sqref="F22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{1679C2C6-9965-4DEF-B8C0-5739E0249759}</x14:id>
        </ext>
      </extLst>
    </cfRule>
  </conditionalFormatting>
  <hyperlinks>
    <hyperlink ref="A2" location="Obsah!A1" display="Zpět na Obsah  KL 01  1.-4.měsíc" xr:uid="{59CCFA52-73E5-4F06-91EB-103F0FC6A39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58ECDF-1135-4397-9259-0098E41A02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1679C2C6-9965-4DEF-B8C0-5739E02497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2673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1134</v>
      </c>
      <c r="G3" s="47">
        <f>SUBTOTAL(9,G6:G1048576)</f>
        <v>311312.51999999996</v>
      </c>
      <c r="H3" s="48">
        <f>IF(M3=0,0,G3/M3)</f>
        <v>0.20795302077957656</v>
      </c>
      <c r="I3" s="47">
        <f>SUBTOTAL(9,I6:I1048576)</f>
        <v>3818</v>
      </c>
      <c r="J3" s="47">
        <f>SUBTOTAL(9,J6:J1048576)</f>
        <v>1185720.4099999995</v>
      </c>
      <c r="K3" s="48">
        <f>IF(M3=0,0,J3/M3)</f>
        <v>0.79204697922042433</v>
      </c>
      <c r="L3" s="47">
        <f>SUBTOTAL(9,L6:L1048576)</f>
        <v>4952</v>
      </c>
      <c r="M3" s="49">
        <f>SUBTOTAL(9,M6:M1048576)</f>
        <v>1497032.9299999981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1531</v>
      </c>
      <c r="B6" s="807" t="s">
        <v>1453</v>
      </c>
      <c r="C6" s="807" t="s">
        <v>1454</v>
      </c>
      <c r="D6" s="807" t="s">
        <v>1095</v>
      </c>
      <c r="E6" s="807" t="s">
        <v>1096</v>
      </c>
      <c r="F6" s="225"/>
      <c r="G6" s="225"/>
      <c r="H6" s="812">
        <v>0</v>
      </c>
      <c r="I6" s="225">
        <v>1</v>
      </c>
      <c r="J6" s="225">
        <v>114.65</v>
      </c>
      <c r="K6" s="812">
        <v>1</v>
      </c>
      <c r="L6" s="225">
        <v>1</v>
      </c>
      <c r="M6" s="830">
        <v>114.65</v>
      </c>
    </row>
    <row r="7" spans="1:13" ht="14.45" customHeight="1" x14ac:dyDescent="0.2">
      <c r="A7" s="821" t="s">
        <v>1531</v>
      </c>
      <c r="B7" s="822" t="s">
        <v>1376</v>
      </c>
      <c r="C7" s="822" t="s">
        <v>2487</v>
      </c>
      <c r="D7" s="822" t="s">
        <v>2488</v>
      </c>
      <c r="E7" s="822" t="s">
        <v>1375</v>
      </c>
      <c r="F7" s="831">
        <v>1</v>
      </c>
      <c r="G7" s="831">
        <v>103.4</v>
      </c>
      <c r="H7" s="827">
        <v>1</v>
      </c>
      <c r="I7" s="831"/>
      <c r="J7" s="831"/>
      <c r="K7" s="827">
        <v>0</v>
      </c>
      <c r="L7" s="831">
        <v>1</v>
      </c>
      <c r="M7" s="832">
        <v>103.4</v>
      </c>
    </row>
    <row r="8" spans="1:13" ht="14.45" customHeight="1" x14ac:dyDescent="0.2">
      <c r="A8" s="821" t="s">
        <v>1531</v>
      </c>
      <c r="B8" s="822" t="s">
        <v>1378</v>
      </c>
      <c r="C8" s="822" t="s">
        <v>2478</v>
      </c>
      <c r="D8" s="822" t="s">
        <v>2479</v>
      </c>
      <c r="E8" s="822" t="s">
        <v>1728</v>
      </c>
      <c r="F8" s="831">
        <v>1</v>
      </c>
      <c r="G8" s="831">
        <v>183.79</v>
      </c>
      <c r="H8" s="827">
        <v>1</v>
      </c>
      <c r="I8" s="831"/>
      <c r="J8" s="831"/>
      <c r="K8" s="827">
        <v>0</v>
      </c>
      <c r="L8" s="831">
        <v>1</v>
      </c>
      <c r="M8" s="832">
        <v>183.79</v>
      </c>
    </row>
    <row r="9" spans="1:13" ht="14.45" customHeight="1" x14ac:dyDescent="0.2">
      <c r="A9" s="821" t="s">
        <v>1531</v>
      </c>
      <c r="B9" s="822" t="s">
        <v>1487</v>
      </c>
      <c r="C9" s="822" t="s">
        <v>1917</v>
      </c>
      <c r="D9" s="822" t="s">
        <v>1112</v>
      </c>
      <c r="E9" s="822" t="s">
        <v>1918</v>
      </c>
      <c r="F9" s="831"/>
      <c r="G9" s="831"/>
      <c r="H9" s="827">
        <v>0</v>
      </c>
      <c r="I9" s="831">
        <v>3</v>
      </c>
      <c r="J9" s="831">
        <v>7719.66</v>
      </c>
      <c r="K9" s="827">
        <v>1</v>
      </c>
      <c r="L9" s="831">
        <v>3</v>
      </c>
      <c r="M9" s="832">
        <v>7719.66</v>
      </c>
    </row>
    <row r="10" spans="1:13" ht="14.45" customHeight="1" x14ac:dyDescent="0.2">
      <c r="A10" s="821" t="s">
        <v>1531</v>
      </c>
      <c r="B10" s="822" t="s">
        <v>1311</v>
      </c>
      <c r="C10" s="822" t="s">
        <v>2240</v>
      </c>
      <c r="D10" s="822" t="s">
        <v>1865</v>
      </c>
      <c r="E10" s="822" t="s">
        <v>1318</v>
      </c>
      <c r="F10" s="831">
        <v>1</v>
      </c>
      <c r="G10" s="831">
        <v>152.97999999999999</v>
      </c>
      <c r="H10" s="827">
        <v>1</v>
      </c>
      <c r="I10" s="831"/>
      <c r="J10" s="831"/>
      <c r="K10" s="827">
        <v>0</v>
      </c>
      <c r="L10" s="831">
        <v>1</v>
      </c>
      <c r="M10" s="832">
        <v>152.97999999999999</v>
      </c>
    </row>
    <row r="11" spans="1:13" ht="14.45" customHeight="1" x14ac:dyDescent="0.2">
      <c r="A11" s="821" t="s">
        <v>1531</v>
      </c>
      <c r="B11" s="822" t="s">
        <v>1311</v>
      </c>
      <c r="C11" s="822" t="s">
        <v>1558</v>
      </c>
      <c r="D11" s="822" t="s">
        <v>754</v>
      </c>
      <c r="E11" s="822" t="s">
        <v>1559</v>
      </c>
      <c r="F11" s="831"/>
      <c r="G11" s="831"/>
      <c r="H11" s="827">
        <v>0</v>
      </c>
      <c r="I11" s="831">
        <v>3</v>
      </c>
      <c r="J11" s="831">
        <v>253.41</v>
      </c>
      <c r="K11" s="827">
        <v>1</v>
      </c>
      <c r="L11" s="831">
        <v>3</v>
      </c>
      <c r="M11" s="832">
        <v>253.41</v>
      </c>
    </row>
    <row r="12" spans="1:13" ht="14.45" customHeight="1" x14ac:dyDescent="0.2">
      <c r="A12" s="821" t="s">
        <v>1531</v>
      </c>
      <c r="B12" s="822" t="s">
        <v>1324</v>
      </c>
      <c r="C12" s="822" t="s">
        <v>1325</v>
      </c>
      <c r="D12" s="822" t="s">
        <v>1326</v>
      </c>
      <c r="E12" s="822" t="s">
        <v>1327</v>
      </c>
      <c r="F12" s="831"/>
      <c r="G12" s="831"/>
      <c r="H12" s="827">
        <v>0</v>
      </c>
      <c r="I12" s="831">
        <v>1</v>
      </c>
      <c r="J12" s="831">
        <v>295.22000000000003</v>
      </c>
      <c r="K12" s="827">
        <v>1</v>
      </c>
      <c r="L12" s="831">
        <v>1</v>
      </c>
      <c r="M12" s="832">
        <v>295.22000000000003</v>
      </c>
    </row>
    <row r="13" spans="1:13" ht="14.45" customHeight="1" x14ac:dyDescent="0.2">
      <c r="A13" s="821" t="s">
        <v>1531</v>
      </c>
      <c r="B13" s="822" t="s">
        <v>1328</v>
      </c>
      <c r="C13" s="822" t="s">
        <v>1942</v>
      </c>
      <c r="D13" s="822" t="s">
        <v>1939</v>
      </c>
      <c r="E13" s="822" t="s">
        <v>1331</v>
      </c>
      <c r="F13" s="831"/>
      <c r="G13" s="831"/>
      <c r="H13" s="827">
        <v>0</v>
      </c>
      <c r="I13" s="831">
        <v>1</v>
      </c>
      <c r="J13" s="831">
        <v>338</v>
      </c>
      <c r="K13" s="827">
        <v>1</v>
      </c>
      <c r="L13" s="831">
        <v>1</v>
      </c>
      <c r="M13" s="832">
        <v>338</v>
      </c>
    </row>
    <row r="14" spans="1:13" ht="14.45" customHeight="1" x14ac:dyDescent="0.2">
      <c r="A14" s="821" t="s">
        <v>1531</v>
      </c>
      <c r="B14" s="822" t="s">
        <v>1336</v>
      </c>
      <c r="C14" s="822" t="s">
        <v>1398</v>
      </c>
      <c r="D14" s="822" t="s">
        <v>1338</v>
      </c>
      <c r="E14" s="822" t="s">
        <v>1399</v>
      </c>
      <c r="F14" s="831"/>
      <c r="G14" s="831"/>
      <c r="H14" s="827">
        <v>0</v>
      </c>
      <c r="I14" s="831">
        <v>2</v>
      </c>
      <c r="J14" s="831">
        <v>46.8</v>
      </c>
      <c r="K14" s="827">
        <v>1</v>
      </c>
      <c r="L14" s="831">
        <v>2</v>
      </c>
      <c r="M14" s="832">
        <v>46.8</v>
      </c>
    </row>
    <row r="15" spans="1:13" ht="14.45" customHeight="1" x14ac:dyDescent="0.2">
      <c r="A15" s="821" t="s">
        <v>1531</v>
      </c>
      <c r="B15" s="822" t="s">
        <v>1336</v>
      </c>
      <c r="C15" s="822" t="s">
        <v>1337</v>
      </c>
      <c r="D15" s="822" t="s">
        <v>1338</v>
      </c>
      <c r="E15" s="822" t="s">
        <v>1339</v>
      </c>
      <c r="F15" s="831"/>
      <c r="G15" s="831"/>
      <c r="H15" s="827">
        <v>0</v>
      </c>
      <c r="I15" s="831">
        <v>2</v>
      </c>
      <c r="J15" s="831">
        <v>23.42</v>
      </c>
      <c r="K15" s="827">
        <v>1</v>
      </c>
      <c r="L15" s="831">
        <v>2</v>
      </c>
      <c r="M15" s="832">
        <v>23.42</v>
      </c>
    </row>
    <row r="16" spans="1:13" ht="14.45" customHeight="1" x14ac:dyDescent="0.2">
      <c r="A16" s="821" t="s">
        <v>1531</v>
      </c>
      <c r="B16" s="822" t="s">
        <v>2659</v>
      </c>
      <c r="C16" s="822" t="s">
        <v>1552</v>
      </c>
      <c r="D16" s="822" t="s">
        <v>1553</v>
      </c>
      <c r="E16" s="822" t="s">
        <v>1016</v>
      </c>
      <c r="F16" s="831"/>
      <c r="G16" s="831"/>
      <c r="H16" s="827">
        <v>0</v>
      </c>
      <c r="I16" s="831">
        <v>1</v>
      </c>
      <c r="J16" s="831">
        <v>132</v>
      </c>
      <c r="K16" s="827">
        <v>1</v>
      </c>
      <c r="L16" s="831">
        <v>1</v>
      </c>
      <c r="M16" s="832">
        <v>132</v>
      </c>
    </row>
    <row r="17" spans="1:13" ht="14.45" customHeight="1" x14ac:dyDescent="0.2">
      <c r="A17" s="821" t="s">
        <v>1531</v>
      </c>
      <c r="B17" s="822" t="s">
        <v>1343</v>
      </c>
      <c r="C17" s="822" t="s">
        <v>1344</v>
      </c>
      <c r="D17" s="822" t="s">
        <v>1345</v>
      </c>
      <c r="E17" s="822" t="s">
        <v>1346</v>
      </c>
      <c r="F17" s="831"/>
      <c r="G17" s="831"/>
      <c r="H17" s="827">
        <v>0</v>
      </c>
      <c r="I17" s="831">
        <v>5</v>
      </c>
      <c r="J17" s="831">
        <v>614.79999999999995</v>
      </c>
      <c r="K17" s="827">
        <v>1</v>
      </c>
      <c r="L17" s="831">
        <v>5</v>
      </c>
      <c r="M17" s="832">
        <v>614.79999999999995</v>
      </c>
    </row>
    <row r="18" spans="1:13" ht="14.45" customHeight="1" x14ac:dyDescent="0.2">
      <c r="A18" s="821" t="s">
        <v>1531</v>
      </c>
      <c r="B18" s="822" t="s">
        <v>1343</v>
      </c>
      <c r="C18" s="822" t="s">
        <v>2103</v>
      </c>
      <c r="D18" s="822" t="s">
        <v>1954</v>
      </c>
      <c r="E18" s="822" t="s">
        <v>1950</v>
      </c>
      <c r="F18" s="831"/>
      <c r="G18" s="831"/>
      <c r="H18" s="827">
        <v>0</v>
      </c>
      <c r="I18" s="831">
        <v>1</v>
      </c>
      <c r="J18" s="831">
        <v>439.98</v>
      </c>
      <c r="K18" s="827">
        <v>1</v>
      </c>
      <c r="L18" s="831">
        <v>1</v>
      </c>
      <c r="M18" s="832">
        <v>439.98</v>
      </c>
    </row>
    <row r="19" spans="1:13" ht="14.45" customHeight="1" x14ac:dyDescent="0.2">
      <c r="A19" s="821" t="s">
        <v>1531</v>
      </c>
      <c r="B19" s="822" t="s">
        <v>1349</v>
      </c>
      <c r="C19" s="822" t="s">
        <v>1711</v>
      </c>
      <c r="D19" s="822" t="s">
        <v>1712</v>
      </c>
      <c r="E19" s="822" t="s">
        <v>1318</v>
      </c>
      <c r="F19" s="831">
        <v>1</v>
      </c>
      <c r="G19" s="831">
        <v>123.2</v>
      </c>
      <c r="H19" s="827">
        <v>1</v>
      </c>
      <c r="I19" s="831"/>
      <c r="J19" s="831"/>
      <c r="K19" s="827">
        <v>0</v>
      </c>
      <c r="L19" s="831">
        <v>1</v>
      </c>
      <c r="M19" s="832">
        <v>123.2</v>
      </c>
    </row>
    <row r="20" spans="1:13" ht="14.45" customHeight="1" x14ac:dyDescent="0.2">
      <c r="A20" s="821" t="s">
        <v>1531</v>
      </c>
      <c r="B20" s="822" t="s">
        <v>1349</v>
      </c>
      <c r="C20" s="822" t="s">
        <v>1350</v>
      </c>
      <c r="D20" s="822" t="s">
        <v>1351</v>
      </c>
      <c r="E20" s="822" t="s">
        <v>1352</v>
      </c>
      <c r="F20" s="831"/>
      <c r="G20" s="831"/>
      <c r="H20" s="827">
        <v>0</v>
      </c>
      <c r="I20" s="831">
        <v>3</v>
      </c>
      <c r="J20" s="831">
        <v>368.88</v>
      </c>
      <c r="K20" s="827">
        <v>1</v>
      </c>
      <c r="L20" s="831">
        <v>3</v>
      </c>
      <c r="M20" s="832">
        <v>368.88</v>
      </c>
    </row>
    <row r="21" spans="1:13" ht="14.45" customHeight="1" x14ac:dyDescent="0.2">
      <c r="A21" s="821" t="s">
        <v>1531</v>
      </c>
      <c r="B21" s="822" t="s">
        <v>2660</v>
      </c>
      <c r="C21" s="822" t="s">
        <v>2481</v>
      </c>
      <c r="D21" s="822" t="s">
        <v>2482</v>
      </c>
      <c r="E21" s="822" t="s">
        <v>2483</v>
      </c>
      <c r="F21" s="831"/>
      <c r="G21" s="831"/>
      <c r="H21" s="827">
        <v>0</v>
      </c>
      <c r="I21" s="831">
        <v>3</v>
      </c>
      <c r="J21" s="831">
        <v>389.25</v>
      </c>
      <c r="K21" s="827">
        <v>1</v>
      </c>
      <c r="L21" s="831">
        <v>3</v>
      </c>
      <c r="M21" s="832">
        <v>389.25</v>
      </c>
    </row>
    <row r="22" spans="1:13" ht="14.45" customHeight="1" x14ac:dyDescent="0.2">
      <c r="A22" s="821" t="s">
        <v>1531</v>
      </c>
      <c r="B22" s="822" t="s">
        <v>1355</v>
      </c>
      <c r="C22" s="822" t="s">
        <v>1580</v>
      </c>
      <c r="D22" s="822" t="s">
        <v>823</v>
      </c>
      <c r="E22" s="822" t="s">
        <v>824</v>
      </c>
      <c r="F22" s="831"/>
      <c r="G22" s="831"/>
      <c r="H22" s="827">
        <v>0</v>
      </c>
      <c r="I22" s="831">
        <v>1</v>
      </c>
      <c r="J22" s="831">
        <v>63.75</v>
      </c>
      <c r="K22" s="827">
        <v>1</v>
      </c>
      <c r="L22" s="831">
        <v>1</v>
      </c>
      <c r="M22" s="832">
        <v>63.75</v>
      </c>
    </row>
    <row r="23" spans="1:13" ht="14.45" customHeight="1" x14ac:dyDescent="0.2">
      <c r="A23" s="821" t="s">
        <v>1532</v>
      </c>
      <c r="B23" s="822" t="s">
        <v>1376</v>
      </c>
      <c r="C23" s="822" t="s">
        <v>2345</v>
      </c>
      <c r="D23" s="822" t="s">
        <v>2346</v>
      </c>
      <c r="E23" s="822" t="s">
        <v>627</v>
      </c>
      <c r="F23" s="831"/>
      <c r="G23" s="831"/>
      <c r="H23" s="827">
        <v>0</v>
      </c>
      <c r="I23" s="831">
        <v>1</v>
      </c>
      <c r="J23" s="831">
        <v>34.47</v>
      </c>
      <c r="K23" s="827">
        <v>1</v>
      </c>
      <c r="L23" s="831">
        <v>1</v>
      </c>
      <c r="M23" s="832">
        <v>34.47</v>
      </c>
    </row>
    <row r="24" spans="1:13" ht="14.45" customHeight="1" x14ac:dyDescent="0.2">
      <c r="A24" s="821" t="s">
        <v>1532</v>
      </c>
      <c r="B24" s="822" t="s">
        <v>1293</v>
      </c>
      <c r="C24" s="822" t="s">
        <v>1294</v>
      </c>
      <c r="D24" s="822" t="s">
        <v>691</v>
      </c>
      <c r="E24" s="822" t="s">
        <v>1295</v>
      </c>
      <c r="F24" s="831"/>
      <c r="G24" s="831"/>
      <c r="H24" s="827">
        <v>0</v>
      </c>
      <c r="I24" s="831">
        <v>1</v>
      </c>
      <c r="J24" s="831">
        <v>386.73</v>
      </c>
      <c r="K24" s="827">
        <v>1</v>
      </c>
      <c r="L24" s="831">
        <v>1</v>
      </c>
      <c r="M24" s="832">
        <v>386.73</v>
      </c>
    </row>
    <row r="25" spans="1:13" ht="14.45" customHeight="1" x14ac:dyDescent="0.2">
      <c r="A25" s="821" t="s">
        <v>1532</v>
      </c>
      <c r="B25" s="822" t="s">
        <v>1300</v>
      </c>
      <c r="C25" s="822" t="s">
        <v>1301</v>
      </c>
      <c r="D25" s="822" t="s">
        <v>751</v>
      </c>
      <c r="E25" s="822" t="s">
        <v>752</v>
      </c>
      <c r="F25" s="831"/>
      <c r="G25" s="831"/>
      <c r="H25" s="827"/>
      <c r="I25" s="831">
        <v>1</v>
      </c>
      <c r="J25" s="831">
        <v>0</v>
      </c>
      <c r="K25" s="827"/>
      <c r="L25" s="831">
        <v>1</v>
      </c>
      <c r="M25" s="832">
        <v>0</v>
      </c>
    </row>
    <row r="26" spans="1:13" ht="14.45" customHeight="1" x14ac:dyDescent="0.2">
      <c r="A26" s="821" t="s">
        <v>1532</v>
      </c>
      <c r="B26" s="822" t="s">
        <v>1308</v>
      </c>
      <c r="C26" s="822" t="s">
        <v>1824</v>
      </c>
      <c r="D26" s="822" t="s">
        <v>709</v>
      </c>
      <c r="E26" s="822" t="s">
        <v>1825</v>
      </c>
      <c r="F26" s="831"/>
      <c r="G26" s="831"/>
      <c r="H26" s="827">
        <v>0</v>
      </c>
      <c r="I26" s="831">
        <v>1</v>
      </c>
      <c r="J26" s="831">
        <v>516.71</v>
      </c>
      <c r="K26" s="827">
        <v>1</v>
      </c>
      <c r="L26" s="831">
        <v>1</v>
      </c>
      <c r="M26" s="832">
        <v>516.71</v>
      </c>
    </row>
    <row r="27" spans="1:13" ht="14.45" customHeight="1" x14ac:dyDescent="0.2">
      <c r="A27" s="821" t="s">
        <v>1532</v>
      </c>
      <c r="B27" s="822" t="s">
        <v>1487</v>
      </c>
      <c r="C27" s="822" t="s">
        <v>2347</v>
      </c>
      <c r="D27" s="822" t="s">
        <v>1112</v>
      </c>
      <c r="E27" s="822" t="s">
        <v>1576</v>
      </c>
      <c r="F27" s="831"/>
      <c r="G27" s="831"/>
      <c r="H27" s="827">
        <v>0</v>
      </c>
      <c r="I27" s="831">
        <v>1</v>
      </c>
      <c r="J27" s="831">
        <v>131.22</v>
      </c>
      <c r="K27" s="827">
        <v>1</v>
      </c>
      <c r="L27" s="831">
        <v>1</v>
      </c>
      <c r="M27" s="832">
        <v>131.22</v>
      </c>
    </row>
    <row r="28" spans="1:13" ht="14.45" customHeight="1" x14ac:dyDescent="0.2">
      <c r="A28" s="821" t="s">
        <v>1532</v>
      </c>
      <c r="B28" s="822" t="s">
        <v>1311</v>
      </c>
      <c r="C28" s="822" t="s">
        <v>1317</v>
      </c>
      <c r="D28" s="822" t="s">
        <v>754</v>
      </c>
      <c r="E28" s="822" t="s">
        <v>1318</v>
      </c>
      <c r="F28" s="831"/>
      <c r="G28" s="831"/>
      <c r="H28" s="827">
        <v>0</v>
      </c>
      <c r="I28" s="831">
        <v>1</v>
      </c>
      <c r="J28" s="831">
        <v>152.97999999999999</v>
      </c>
      <c r="K28" s="827">
        <v>1</v>
      </c>
      <c r="L28" s="831">
        <v>1</v>
      </c>
      <c r="M28" s="832">
        <v>152.97999999999999</v>
      </c>
    </row>
    <row r="29" spans="1:13" ht="14.45" customHeight="1" x14ac:dyDescent="0.2">
      <c r="A29" s="821" t="s">
        <v>1532</v>
      </c>
      <c r="B29" s="822" t="s">
        <v>1311</v>
      </c>
      <c r="C29" s="822" t="s">
        <v>2596</v>
      </c>
      <c r="D29" s="822" t="s">
        <v>2565</v>
      </c>
      <c r="E29" s="822" t="s">
        <v>2597</v>
      </c>
      <c r="F29" s="831">
        <v>1</v>
      </c>
      <c r="G29" s="831">
        <v>2336.66</v>
      </c>
      <c r="H29" s="827">
        <v>1</v>
      </c>
      <c r="I29" s="831"/>
      <c r="J29" s="831"/>
      <c r="K29" s="827">
        <v>0</v>
      </c>
      <c r="L29" s="831">
        <v>1</v>
      </c>
      <c r="M29" s="832">
        <v>2336.66</v>
      </c>
    </row>
    <row r="30" spans="1:13" ht="14.45" customHeight="1" x14ac:dyDescent="0.2">
      <c r="A30" s="821" t="s">
        <v>1532</v>
      </c>
      <c r="B30" s="822" t="s">
        <v>1390</v>
      </c>
      <c r="C30" s="822" t="s">
        <v>2116</v>
      </c>
      <c r="D30" s="822" t="s">
        <v>2117</v>
      </c>
      <c r="E30" s="822" t="s">
        <v>1812</v>
      </c>
      <c r="F30" s="831">
        <v>1</v>
      </c>
      <c r="G30" s="831">
        <v>45.01</v>
      </c>
      <c r="H30" s="827">
        <v>1</v>
      </c>
      <c r="I30" s="831"/>
      <c r="J30" s="831"/>
      <c r="K30" s="827">
        <v>0</v>
      </c>
      <c r="L30" s="831">
        <v>1</v>
      </c>
      <c r="M30" s="832">
        <v>45.01</v>
      </c>
    </row>
    <row r="31" spans="1:13" ht="14.45" customHeight="1" x14ac:dyDescent="0.2">
      <c r="A31" s="821" t="s">
        <v>1532</v>
      </c>
      <c r="B31" s="822" t="s">
        <v>1395</v>
      </c>
      <c r="C31" s="822" t="s">
        <v>2289</v>
      </c>
      <c r="D31" s="822" t="s">
        <v>1397</v>
      </c>
      <c r="E31" s="822" t="s">
        <v>1327</v>
      </c>
      <c r="F31" s="831"/>
      <c r="G31" s="831"/>
      <c r="H31" s="827">
        <v>0</v>
      </c>
      <c r="I31" s="831">
        <v>1</v>
      </c>
      <c r="J31" s="831">
        <v>90.86</v>
      </c>
      <c r="K31" s="827">
        <v>1</v>
      </c>
      <c r="L31" s="831">
        <v>1</v>
      </c>
      <c r="M31" s="832">
        <v>90.86</v>
      </c>
    </row>
    <row r="32" spans="1:13" ht="14.45" customHeight="1" x14ac:dyDescent="0.2">
      <c r="A32" s="821" t="s">
        <v>1532</v>
      </c>
      <c r="B32" s="822" t="s">
        <v>1328</v>
      </c>
      <c r="C32" s="822" t="s">
        <v>1942</v>
      </c>
      <c r="D32" s="822" t="s">
        <v>1939</v>
      </c>
      <c r="E32" s="822" t="s">
        <v>1331</v>
      </c>
      <c r="F32" s="831"/>
      <c r="G32" s="831"/>
      <c r="H32" s="827">
        <v>0</v>
      </c>
      <c r="I32" s="831">
        <v>2</v>
      </c>
      <c r="J32" s="831">
        <v>676</v>
      </c>
      <c r="K32" s="827">
        <v>1</v>
      </c>
      <c r="L32" s="831">
        <v>2</v>
      </c>
      <c r="M32" s="832">
        <v>676</v>
      </c>
    </row>
    <row r="33" spans="1:13" ht="14.45" customHeight="1" x14ac:dyDescent="0.2">
      <c r="A33" s="821" t="s">
        <v>1532</v>
      </c>
      <c r="B33" s="822" t="s">
        <v>1336</v>
      </c>
      <c r="C33" s="822" t="s">
        <v>1337</v>
      </c>
      <c r="D33" s="822" t="s">
        <v>1338</v>
      </c>
      <c r="E33" s="822" t="s">
        <v>1339</v>
      </c>
      <c r="F33" s="831"/>
      <c r="G33" s="831"/>
      <c r="H33" s="827">
        <v>0</v>
      </c>
      <c r="I33" s="831">
        <v>1</v>
      </c>
      <c r="J33" s="831">
        <v>11.71</v>
      </c>
      <c r="K33" s="827">
        <v>1</v>
      </c>
      <c r="L33" s="831">
        <v>1</v>
      </c>
      <c r="M33" s="832">
        <v>11.71</v>
      </c>
    </row>
    <row r="34" spans="1:13" ht="14.45" customHeight="1" x14ac:dyDescent="0.2">
      <c r="A34" s="821" t="s">
        <v>1532</v>
      </c>
      <c r="B34" s="822" t="s">
        <v>1340</v>
      </c>
      <c r="C34" s="822" t="s">
        <v>1589</v>
      </c>
      <c r="D34" s="822" t="s">
        <v>835</v>
      </c>
      <c r="E34" s="822" t="s">
        <v>1590</v>
      </c>
      <c r="F34" s="831"/>
      <c r="G34" s="831"/>
      <c r="H34" s="827"/>
      <c r="I34" s="831">
        <v>2</v>
      </c>
      <c r="J34" s="831">
        <v>0</v>
      </c>
      <c r="K34" s="827"/>
      <c r="L34" s="831">
        <v>2</v>
      </c>
      <c r="M34" s="832">
        <v>0</v>
      </c>
    </row>
    <row r="35" spans="1:13" ht="14.45" customHeight="1" x14ac:dyDescent="0.2">
      <c r="A35" s="821" t="s">
        <v>1532</v>
      </c>
      <c r="B35" s="822" t="s">
        <v>1340</v>
      </c>
      <c r="C35" s="822" t="s">
        <v>2352</v>
      </c>
      <c r="D35" s="822" t="s">
        <v>2353</v>
      </c>
      <c r="E35" s="822" t="s">
        <v>1342</v>
      </c>
      <c r="F35" s="831">
        <v>2</v>
      </c>
      <c r="G35" s="831">
        <v>0</v>
      </c>
      <c r="H35" s="827"/>
      <c r="I35" s="831"/>
      <c r="J35" s="831"/>
      <c r="K35" s="827"/>
      <c r="L35" s="831">
        <v>2</v>
      </c>
      <c r="M35" s="832">
        <v>0</v>
      </c>
    </row>
    <row r="36" spans="1:13" ht="14.45" customHeight="1" x14ac:dyDescent="0.2">
      <c r="A36" s="821" t="s">
        <v>1532</v>
      </c>
      <c r="B36" s="822" t="s">
        <v>1343</v>
      </c>
      <c r="C36" s="822" t="s">
        <v>1344</v>
      </c>
      <c r="D36" s="822" t="s">
        <v>1345</v>
      </c>
      <c r="E36" s="822" t="s">
        <v>1346</v>
      </c>
      <c r="F36" s="831"/>
      <c r="G36" s="831"/>
      <c r="H36" s="827">
        <v>0</v>
      </c>
      <c r="I36" s="831">
        <v>6</v>
      </c>
      <c r="J36" s="831">
        <v>737.76</v>
      </c>
      <c r="K36" s="827">
        <v>1</v>
      </c>
      <c r="L36" s="831">
        <v>6</v>
      </c>
      <c r="M36" s="832">
        <v>737.76</v>
      </c>
    </row>
    <row r="37" spans="1:13" ht="14.45" customHeight="1" x14ac:dyDescent="0.2">
      <c r="A37" s="821" t="s">
        <v>1532</v>
      </c>
      <c r="B37" s="822" t="s">
        <v>1343</v>
      </c>
      <c r="C37" s="822" t="s">
        <v>1347</v>
      </c>
      <c r="D37" s="822" t="s">
        <v>1345</v>
      </c>
      <c r="E37" s="822" t="s">
        <v>1348</v>
      </c>
      <c r="F37" s="831"/>
      <c r="G37" s="831"/>
      <c r="H37" s="827">
        <v>0</v>
      </c>
      <c r="I37" s="831">
        <v>1</v>
      </c>
      <c r="J37" s="831">
        <v>245.91</v>
      </c>
      <c r="K37" s="827">
        <v>1</v>
      </c>
      <c r="L37" s="831">
        <v>1</v>
      </c>
      <c r="M37" s="832">
        <v>245.91</v>
      </c>
    </row>
    <row r="38" spans="1:13" ht="14.45" customHeight="1" x14ac:dyDescent="0.2">
      <c r="A38" s="821" t="s">
        <v>1532</v>
      </c>
      <c r="B38" s="822" t="s">
        <v>1343</v>
      </c>
      <c r="C38" s="822" t="s">
        <v>2102</v>
      </c>
      <c r="D38" s="822" t="s">
        <v>1952</v>
      </c>
      <c r="E38" s="822" t="s">
        <v>1348</v>
      </c>
      <c r="F38" s="831">
        <v>1</v>
      </c>
      <c r="G38" s="831">
        <v>246.39</v>
      </c>
      <c r="H38" s="827">
        <v>1</v>
      </c>
      <c r="I38" s="831"/>
      <c r="J38" s="831"/>
      <c r="K38" s="827">
        <v>0</v>
      </c>
      <c r="L38" s="831">
        <v>1</v>
      </c>
      <c r="M38" s="832">
        <v>246.39</v>
      </c>
    </row>
    <row r="39" spans="1:13" ht="14.45" customHeight="1" x14ac:dyDescent="0.2">
      <c r="A39" s="821" t="s">
        <v>1532</v>
      </c>
      <c r="B39" s="822" t="s">
        <v>1343</v>
      </c>
      <c r="C39" s="822" t="s">
        <v>1953</v>
      </c>
      <c r="D39" s="822" t="s">
        <v>1954</v>
      </c>
      <c r="E39" s="822" t="s">
        <v>1584</v>
      </c>
      <c r="F39" s="831"/>
      <c r="G39" s="831"/>
      <c r="H39" s="827">
        <v>0</v>
      </c>
      <c r="I39" s="831">
        <v>1</v>
      </c>
      <c r="J39" s="831">
        <v>264</v>
      </c>
      <c r="K39" s="827">
        <v>1</v>
      </c>
      <c r="L39" s="831">
        <v>1</v>
      </c>
      <c r="M39" s="832">
        <v>264</v>
      </c>
    </row>
    <row r="40" spans="1:13" ht="14.45" customHeight="1" x14ac:dyDescent="0.2">
      <c r="A40" s="821" t="s">
        <v>1532</v>
      </c>
      <c r="B40" s="822" t="s">
        <v>1349</v>
      </c>
      <c r="C40" s="822" t="s">
        <v>1706</v>
      </c>
      <c r="D40" s="822" t="s">
        <v>1707</v>
      </c>
      <c r="E40" s="822" t="s">
        <v>1708</v>
      </c>
      <c r="F40" s="831">
        <v>1</v>
      </c>
      <c r="G40" s="831">
        <v>132</v>
      </c>
      <c r="H40" s="827">
        <v>1</v>
      </c>
      <c r="I40" s="831"/>
      <c r="J40" s="831"/>
      <c r="K40" s="827">
        <v>0</v>
      </c>
      <c r="L40" s="831">
        <v>1</v>
      </c>
      <c r="M40" s="832">
        <v>132</v>
      </c>
    </row>
    <row r="41" spans="1:13" ht="14.45" customHeight="1" x14ac:dyDescent="0.2">
      <c r="A41" s="821" t="s">
        <v>1532</v>
      </c>
      <c r="B41" s="822" t="s">
        <v>1349</v>
      </c>
      <c r="C41" s="822" t="s">
        <v>1350</v>
      </c>
      <c r="D41" s="822" t="s">
        <v>1351</v>
      </c>
      <c r="E41" s="822" t="s">
        <v>1352</v>
      </c>
      <c r="F41" s="831"/>
      <c r="G41" s="831"/>
      <c r="H41" s="827">
        <v>0</v>
      </c>
      <c r="I41" s="831">
        <v>2</v>
      </c>
      <c r="J41" s="831">
        <v>245.92</v>
      </c>
      <c r="K41" s="827">
        <v>1</v>
      </c>
      <c r="L41" s="831">
        <v>2</v>
      </c>
      <c r="M41" s="832">
        <v>245.92</v>
      </c>
    </row>
    <row r="42" spans="1:13" ht="14.45" customHeight="1" x14ac:dyDescent="0.2">
      <c r="A42" s="821" t="s">
        <v>1532</v>
      </c>
      <c r="B42" s="822" t="s">
        <v>1349</v>
      </c>
      <c r="C42" s="822" t="s">
        <v>1404</v>
      </c>
      <c r="D42" s="822" t="s">
        <v>1351</v>
      </c>
      <c r="E42" s="822" t="s">
        <v>1405</v>
      </c>
      <c r="F42" s="831"/>
      <c r="G42" s="831"/>
      <c r="H42" s="827">
        <v>0</v>
      </c>
      <c r="I42" s="831">
        <v>1</v>
      </c>
      <c r="J42" s="831">
        <v>431.18</v>
      </c>
      <c r="K42" s="827">
        <v>1</v>
      </c>
      <c r="L42" s="831">
        <v>1</v>
      </c>
      <c r="M42" s="832">
        <v>431.18</v>
      </c>
    </row>
    <row r="43" spans="1:13" ht="14.45" customHeight="1" x14ac:dyDescent="0.2">
      <c r="A43" s="821" t="s">
        <v>1532</v>
      </c>
      <c r="B43" s="822" t="s">
        <v>1406</v>
      </c>
      <c r="C43" s="822" t="s">
        <v>1556</v>
      </c>
      <c r="D43" s="822" t="s">
        <v>911</v>
      </c>
      <c r="E43" s="822" t="s">
        <v>1409</v>
      </c>
      <c r="F43" s="831"/>
      <c r="G43" s="831"/>
      <c r="H43" s="827">
        <v>0</v>
      </c>
      <c r="I43" s="831">
        <v>1</v>
      </c>
      <c r="J43" s="831">
        <v>161.06</v>
      </c>
      <c r="K43" s="827">
        <v>1</v>
      </c>
      <c r="L43" s="831">
        <v>1</v>
      </c>
      <c r="M43" s="832">
        <v>161.06</v>
      </c>
    </row>
    <row r="44" spans="1:13" ht="14.45" customHeight="1" x14ac:dyDescent="0.2">
      <c r="A44" s="821" t="s">
        <v>1532</v>
      </c>
      <c r="B44" s="822" t="s">
        <v>1406</v>
      </c>
      <c r="C44" s="822" t="s">
        <v>1856</v>
      </c>
      <c r="D44" s="822" t="s">
        <v>911</v>
      </c>
      <c r="E44" s="822" t="s">
        <v>912</v>
      </c>
      <c r="F44" s="831"/>
      <c r="G44" s="831"/>
      <c r="H44" s="827">
        <v>0</v>
      </c>
      <c r="I44" s="831">
        <v>2</v>
      </c>
      <c r="J44" s="831">
        <v>483.18</v>
      </c>
      <c r="K44" s="827">
        <v>1</v>
      </c>
      <c r="L44" s="831">
        <v>2</v>
      </c>
      <c r="M44" s="832">
        <v>483.18</v>
      </c>
    </row>
    <row r="45" spans="1:13" ht="14.45" customHeight="1" x14ac:dyDescent="0.2">
      <c r="A45" s="821" t="s">
        <v>1532</v>
      </c>
      <c r="B45" s="822" t="s">
        <v>1411</v>
      </c>
      <c r="C45" s="822" t="s">
        <v>1414</v>
      </c>
      <c r="D45" s="822" t="s">
        <v>1413</v>
      </c>
      <c r="E45" s="822" t="s">
        <v>967</v>
      </c>
      <c r="F45" s="831"/>
      <c r="G45" s="831"/>
      <c r="H45" s="827">
        <v>0</v>
      </c>
      <c r="I45" s="831">
        <v>1</v>
      </c>
      <c r="J45" s="831">
        <v>80.53</v>
      </c>
      <c r="K45" s="827">
        <v>1</v>
      </c>
      <c r="L45" s="831">
        <v>1</v>
      </c>
      <c r="M45" s="832">
        <v>80.53</v>
      </c>
    </row>
    <row r="46" spans="1:13" ht="14.45" customHeight="1" x14ac:dyDescent="0.2">
      <c r="A46" s="821" t="s">
        <v>1532</v>
      </c>
      <c r="B46" s="822" t="s">
        <v>2661</v>
      </c>
      <c r="C46" s="822" t="s">
        <v>1637</v>
      </c>
      <c r="D46" s="822" t="s">
        <v>1638</v>
      </c>
      <c r="E46" s="822" t="s">
        <v>1639</v>
      </c>
      <c r="F46" s="831"/>
      <c r="G46" s="831"/>
      <c r="H46" s="827">
        <v>0</v>
      </c>
      <c r="I46" s="831">
        <v>2</v>
      </c>
      <c r="J46" s="831">
        <v>3467.24</v>
      </c>
      <c r="K46" s="827">
        <v>1</v>
      </c>
      <c r="L46" s="831">
        <v>2</v>
      </c>
      <c r="M46" s="832">
        <v>3467.24</v>
      </c>
    </row>
    <row r="47" spans="1:13" ht="14.45" customHeight="1" x14ac:dyDescent="0.2">
      <c r="A47" s="821" t="s">
        <v>1533</v>
      </c>
      <c r="B47" s="822" t="s">
        <v>1311</v>
      </c>
      <c r="C47" s="822" t="s">
        <v>1315</v>
      </c>
      <c r="D47" s="822" t="s">
        <v>754</v>
      </c>
      <c r="E47" s="822" t="s">
        <v>1316</v>
      </c>
      <c r="F47" s="831"/>
      <c r="G47" s="831"/>
      <c r="H47" s="827">
        <v>0</v>
      </c>
      <c r="I47" s="831">
        <v>1</v>
      </c>
      <c r="J47" s="831">
        <v>84.47</v>
      </c>
      <c r="K47" s="827">
        <v>1</v>
      </c>
      <c r="L47" s="831">
        <v>1</v>
      </c>
      <c r="M47" s="832">
        <v>84.47</v>
      </c>
    </row>
    <row r="48" spans="1:13" ht="14.45" customHeight="1" x14ac:dyDescent="0.2">
      <c r="A48" s="821" t="s">
        <v>1533</v>
      </c>
      <c r="B48" s="822" t="s">
        <v>1311</v>
      </c>
      <c r="C48" s="822" t="s">
        <v>1558</v>
      </c>
      <c r="D48" s="822" t="s">
        <v>754</v>
      </c>
      <c r="E48" s="822" t="s">
        <v>1559</v>
      </c>
      <c r="F48" s="831"/>
      <c r="G48" s="831"/>
      <c r="H48" s="827">
        <v>0</v>
      </c>
      <c r="I48" s="831">
        <v>1</v>
      </c>
      <c r="J48" s="831">
        <v>84.47</v>
      </c>
      <c r="K48" s="827">
        <v>1</v>
      </c>
      <c r="L48" s="831">
        <v>1</v>
      </c>
      <c r="M48" s="832">
        <v>84.47</v>
      </c>
    </row>
    <row r="49" spans="1:13" ht="14.45" customHeight="1" x14ac:dyDescent="0.2">
      <c r="A49" s="821" t="s">
        <v>1533</v>
      </c>
      <c r="B49" s="822" t="s">
        <v>1336</v>
      </c>
      <c r="C49" s="822" t="s">
        <v>1398</v>
      </c>
      <c r="D49" s="822" t="s">
        <v>1338</v>
      </c>
      <c r="E49" s="822" t="s">
        <v>1399</v>
      </c>
      <c r="F49" s="831"/>
      <c r="G49" s="831"/>
      <c r="H49" s="827">
        <v>0</v>
      </c>
      <c r="I49" s="831">
        <v>1</v>
      </c>
      <c r="J49" s="831">
        <v>23.4</v>
      </c>
      <c r="K49" s="827">
        <v>1</v>
      </c>
      <c r="L49" s="831">
        <v>1</v>
      </c>
      <c r="M49" s="832">
        <v>23.4</v>
      </c>
    </row>
    <row r="50" spans="1:13" ht="14.45" customHeight="1" x14ac:dyDescent="0.2">
      <c r="A50" s="821" t="s">
        <v>1533</v>
      </c>
      <c r="B50" s="822" t="s">
        <v>2659</v>
      </c>
      <c r="C50" s="822" t="s">
        <v>1552</v>
      </c>
      <c r="D50" s="822" t="s">
        <v>1553</v>
      </c>
      <c r="E50" s="822" t="s">
        <v>1016</v>
      </c>
      <c r="F50" s="831"/>
      <c r="G50" s="831"/>
      <c r="H50" s="827">
        <v>0</v>
      </c>
      <c r="I50" s="831">
        <v>3</v>
      </c>
      <c r="J50" s="831">
        <v>396</v>
      </c>
      <c r="K50" s="827">
        <v>1</v>
      </c>
      <c r="L50" s="831">
        <v>3</v>
      </c>
      <c r="M50" s="832">
        <v>396</v>
      </c>
    </row>
    <row r="51" spans="1:13" ht="14.45" customHeight="1" x14ac:dyDescent="0.2">
      <c r="A51" s="821" t="s">
        <v>1533</v>
      </c>
      <c r="B51" s="822" t="s">
        <v>1406</v>
      </c>
      <c r="C51" s="822" t="s">
        <v>1556</v>
      </c>
      <c r="D51" s="822" t="s">
        <v>911</v>
      </c>
      <c r="E51" s="822" t="s">
        <v>1409</v>
      </c>
      <c r="F51" s="831"/>
      <c r="G51" s="831"/>
      <c r="H51" s="827">
        <v>0</v>
      </c>
      <c r="I51" s="831">
        <v>3</v>
      </c>
      <c r="J51" s="831">
        <v>483.18</v>
      </c>
      <c r="K51" s="827">
        <v>1</v>
      </c>
      <c r="L51" s="831">
        <v>3</v>
      </c>
      <c r="M51" s="832">
        <v>483.18</v>
      </c>
    </row>
    <row r="52" spans="1:13" ht="14.45" customHeight="1" x14ac:dyDescent="0.2">
      <c r="A52" s="821" t="s">
        <v>1534</v>
      </c>
      <c r="B52" s="822" t="s">
        <v>1304</v>
      </c>
      <c r="C52" s="822" t="s">
        <v>1305</v>
      </c>
      <c r="D52" s="822" t="s">
        <v>1306</v>
      </c>
      <c r="E52" s="822" t="s">
        <v>1307</v>
      </c>
      <c r="F52" s="831"/>
      <c r="G52" s="831"/>
      <c r="H52" s="827">
        <v>0</v>
      </c>
      <c r="I52" s="831">
        <v>6</v>
      </c>
      <c r="J52" s="831">
        <v>2197.86</v>
      </c>
      <c r="K52" s="827">
        <v>1</v>
      </c>
      <c r="L52" s="831">
        <v>6</v>
      </c>
      <c r="M52" s="832">
        <v>2197.86</v>
      </c>
    </row>
    <row r="53" spans="1:13" ht="14.45" customHeight="1" x14ac:dyDescent="0.2">
      <c r="A53" s="821" t="s">
        <v>1534</v>
      </c>
      <c r="B53" s="822" t="s">
        <v>1308</v>
      </c>
      <c r="C53" s="822" t="s">
        <v>1824</v>
      </c>
      <c r="D53" s="822" t="s">
        <v>709</v>
      </c>
      <c r="E53" s="822" t="s">
        <v>1825</v>
      </c>
      <c r="F53" s="831"/>
      <c r="G53" s="831"/>
      <c r="H53" s="827">
        <v>0</v>
      </c>
      <c r="I53" s="831">
        <v>2</v>
      </c>
      <c r="J53" s="831">
        <v>1033.42</v>
      </c>
      <c r="K53" s="827">
        <v>1</v>
      </c>
      <c r="L53" s="831">
        <v>2</v>
      </c>
      <c r="M53" s="832">
        <v>1033.42</v>
      </c>
    </row>
    <row r="54" spans="1:13" ht="14.45" customHeight="1" x14ac:dyDescent="0.2">
      <c r="A54" s="821" t="s">
        <v>1534</v>
      </c>
      <c r="B54" s="822" t="s">
        <v>1308</v>
      </c>
      <c r="C54" s="822" t="s">
        <v>1826</v>
      </c>
      <c r="D54" s="822" t="s">
        <v>709</v>
      </c>
      <c r="E54" s="822" t="s">
        <v>1827</v>
      </c>
      <c r="F54" s="831"/>
      <c r="G54" s="831"/>
      <c r="H54" s="827">
        <v>0</v>
      </c>
      <c r="I54" s="831">
        <v>2</v>
      </c>
      <c r="J54" s="831">
        <v>221.46</v>
      </c>
      <c r="K54" s="827">
        <v>1</v>
      </c>
      <c r="L54" s="831">
        <v>2</v>
      </c>
      <c r="M54" s="832">
        <v>221.46</v>
      </c>
    </row>
    <row r="55" spans="1:13" ht="14.45" customHeight="1" x14ac:dyDescent="0.2">
      <c r="A55" s="821" t="s">
        <v>1534</v>
      </c>
      <c r="B55" s="822" t="s">
        <v>1308</v>
      </c>
      <c r="C55" s="822" t="s">
        <v>1309</v>
      </c>
      <c r="D55" s="822" t="s">
        <v>709</v>
      </c>
      <c r="E55" s="822" t="s">
        <v>1310</v>
      </c>
      <c r="F55" s="831"/>
      <c r="G55" s="831"/>
      <c r="H55" s="827">
        <v>0</v>
      </c>
      <c r="I55" s="831">
        <v>2</v>
      </c>
      <c r="J55" s="831">
        <v>442.88</v>
      </c>
      <c r="K55" s="827">
        <v>1</v>
      </c>
      <c r="L55" s="831">
        <v>2</v>
      </c>
      <c r="M55" s="832">
        <v>442.88</v>
      </c>
    </row>
    <row r="56" spans="1:13" ht="14.45" customHeight="1" x14ac:dyDescent="0.2">
      <c r="A56" s="821" t="s">
        <v>1534</v>
      </c>
      <c r="B56" s="822" t="s">
        <v>1487</v>
      </c>
      <c r="C56" s="822" t="s">
        <v>1488</v>
      </c>
      <c r="D56" s="822" t="s">
        <v>1112</v>
      </c>
      <c r="E56" s="822" t="s">
        <v>1113</v>
      </c>
      <c r="F56" s="831"/>
      <c r="G56" s="831"/>
      <c r="H56" s="827">
        <v>0</v>
      </c>
      <c r="I56" s="831">
        <v>2</v>
      </c>
      <c r="J56" s="831">
        <v>2573.2399999999998</v>
      </c>
      <c r="K56" s="827">
        <v>1</v>
      </c>
      <c r="L56" s="831">
        <v>2</v>
      </c>
      <c r="M56" s="832">
        <v>2573.2399999999998</v>
      </c>
    </row>
    <row r="57" spans="1:13" ht="14.45" customHeight="1" x14ac:dyDescent="0.2">
      <c r="A57" s="821" t="s">
        <v>1534</v>
      </c>
      <c r="B57" s="822" t="s">
        <v>1487</v>
      </c>
      <c r="C57" s="822" t="s">
        <v>1917</v>
      </c>
      <c r="D57" s="822" t="s">
        <v>1112</v>
      </c>
      <c r="E57" s="822" t="s">
        <v>1918</v>
      </c>
      <c r="F57" s="831"/>
      <c r="G57" s="831"/>
      <c r="H57" s="827">
        <v>0</v>
      </c>
      <c r="I57" s="831">
        <v>1</v>
      </c>
      <c r="J57" s="831">
        <v>2573.2199999999998</v>
      </c>
      <c r="K57" s="827">
        <v>1</v>
      </c>
      <c r="L57" s="831">
        <v>1</v>
      </c>
      <c r="M57" s="832">
        <v>2573.2199999999998</v>
      </c>
    </row>
    <row r="58" spans="1:13" ht="14.45" customHeight="1" x14ac:dyDescent="0.2">
      <c r="A58" s="821" t="s">
        <v>1534</v>
      </c>
      <c r="B58" s="822" t="s">
        <v>1311</v>
      </c>
      <c r="C58" s="822" t="s">
        <v>1315</v>
      </c>
      <c r="D58" s="822" t="s">
        <v>754</v>
      </c>
      <c r="E58" s="822" t="s">
        <v>1316</v>
      </c>
      <c r="F58" s="831"/>
      <c r="G58" s="831"/>
      <c r="H58" s="827">
        <v>0</v>
      </c>
      <c r="I58" s="831">
        <v>1</v>
      </c>
      <c r="J58" s="831">
        <v>84.47</v>
      </c>
      <c r="K58" s="827">
        <v>1</v>
      </c>
      <c r="L58" s="831">
        <v>1</v>
      </c>
      <c r="M58" s="832">
        <v>84.47</v>
      </c>
    </row>
    <row r="59" spans="1:13" ht="14.45" customHeight="1" x14ac:dyDescent="0.2">
      <c r="A59" s="821" t="s">
        <v>1534</v>
      </c>
      <c r="B59" s="822" t="s">
        <v>1311</v>
      </c>
      <c r="C59" s="822" t="s">
        <v>1317</v>
      </c>
      <c r="D59" s="822" t="s">
        <v>754</v>
      </c>
      <c r="E59" s="822" t="s">
        <v>1318</v>
      </c>
      <c r="F59" s="831"/>
      <c r="G59" s="831"/>
      <c r="H59" s="827">
        <v>0</v>
      </c>
      <c r="I59" s="831">
        <v>5</v>
      </c>
      <c r="J59" s="831">
        <v>764.89999999999986</v>
      </c>
      <c r="K59" s="827">
        <v>1</v>
      </c>
      <c r="L59" s="831">
        <v>5</v>
      </c>
      <c r="M59" s="832">
        <v>764.89999999999986</v>
      </c>
    </row>
    <row r="60" spans="1:13" ht="14.45" customHeight="1" x14ac:dyDescent="0.2">
      <c r="A60" s="821" t="s">
        <v>1534</v>
      </c>
      <c r="B60" s="822" t="s">
        <v>1324</v>
      </c>
      <c r="C60" s="822" t="s">
        <v>1621</v>
      </c>
      <c r="D60" s="822" t="s">
        <v>985</v>
      </c>
      <c r="E60" s="822" t="s">
        <v>1622</v>
      </c>
      <c r="F60" s="831"/>
      <c r="G60" s="831"/>
      <c r="H60" s="827">
        <v>0</v>
      </c>
      <c r="I60" s="831">
        <v>2</v>
      </c>
      <c r="J60" s="831">
        <v>611</v>
      </c>
      <c r="K60" s="827">
        <v>1</v>
      </c>
      <c r="L60" s="831">
        <v>2</v>
      </c>
      <c r="M60" s="832">
        <v>611</v>
      </c>
    </row>
    <row r="61" spans="1:13" ht="14.45" customHeight="1" x14ac:dyDescent="0.2">
      <c r="A61" s="821" t="s">
        <v>1534</v>
      </c>
      <c r="B61" s="822" t="s">
        <v>1328</v>
      </c>
      <c r="C61" s="822" t="s">
        <v>1938</v>
      </c>
      <c r="D61" s="822" t="s">
        <v>1939</v>
      </c>
      <c r="E61" s="822" t="s">
        <v>1937</v>
      </c>
      <c r="F61" s="831"/>
      <c r="G61" s="831"/>
      <c r="H61" s="827">
        <v>0</v>
      </c>
      <c r="I61" s="831">
        <v>7</v>
      </c>
      <c r="J61" s="831">
        <v>1284.78</v>
      </c>
      <c r="K61" s="827">
        <v>1</v>
      </c>
      <c r="L61" s="831">
        <v>7</v>
      </c>
      <c r="M61" s="832">
        <v>1284.78</v>
      </c>
    </row>
    <row r="62" spans="1:13" ht="14.45" customHeight="1" x14ac:dyDescent="0.2">
      <c r="A62" s="821" t="s">
        <v>1534</v>
      </c>
      <c r="B62" s="822" t="s">
        <v>1328</v>
      </c>
      <c r="C62" s="822" t="s">
        <v>1940</v>
      </c>
      <c r="D62" s="822" t="s">
        <v>1939</v>
      </c>
      <c r="E62" s="822" t="s">
        <v>1941</v>
      </c>
      <c r="F62" s="831"/>
      <c r="G62" s="831"/>
      <c r="H62" s="827">
        <v>0</v>
      </c>
      <c r="I62" s="831">
        <v>2</v>
      </c>
      <c r="J62" s="831">
        <v>1014.04</v>
      </c>
      <c r="K62" s="827">
        <v>1</v>
      </c>
      <c r="L62" s="831">
        <v>2</v>
      </c>
      <c r="M62" s="832">
        <v>1014.04</v>
      </c>
    </row>
    <row r="63" spans="1:13" ht="14.45" customHeight="1" x14ac:dyDescent="0.2">
      <c r="A63" s="821" t="s">
        <v>1534</v>
      </c>
      <c r="B63" s="822" t="s">
        <v>1328</v>
      </c>
      <c r="C63" s="822" t="s">
        <v>1942</v>
      </c>
      <c r="D63" s="822" t="s">
        <v>1939</v>
      </c>
      <c r="E63" s="822" t="s">
        <v>1331</v>
      </c>
      <c r="F63" s="831"/>
      <c r="G63" s="831"/>
      <c r="H63" s="827">
        <v>0</v>
      </c>
      <c r="I63" s="831">
        <v>10</v>
      </c>
      <c r="J63" s="831">
        <v>3380</v>
      </c>
      <c r="K63" s="827">
        <v>1</v>
      </c>
      <c r="L63" s="831">
        <v>10</v>
      </c>
      <c r="M63" s="832">
        <v>3380</v>
      </c>
    </row>
    <row r="64" spans="1:13" ht="14.45" customHeight="1" x14ac:dyDescent="0.2">
      <c r="A64" s="821" t="s">
        <v>1534</v>
      </c>
      <c r="B64" s="822" t="s">
        <v>1336</v>
      </c>
      <c r="C64" s="822" t="s">
        <v>1398</v>
      </c>
      <c r="D64" s="822" t="s">
        <v>1338</v>
      </c>
      <c r="E64" s="822" t="s">
        <v>1399</v>
      </c>
      <c r="F64" s="831"/>
      <c r="G64" s="831"/>
      <c r="H64" s="827">
        <v>0</v>
      </c>
      <c r="I64" s="831">
        <v>3</v>
      </c>
      <c r="J64" s="831">
        <v>70.199999999999989</v>
      </c>
      <c r="K64" s="827">
        <v>1</v>
      </c>
      <c r="L64" s="831">
        <v>3</v>
      </c>
      <c r="M64" s="832">
        <v>70.199999999999989</v>
      </c>
    </row>
    <row r="65" spans="1:13" ht="14.45" customHeight="1" x14ac:dyDescent="0.2">
      <c r="A65" s="821" t="s">
        <v>1534</v>
      </c>
      <c r="B65" s="822" t="s">
        <v>1340</v>
      </c>
      <c r="C65" s="822" t="s">
        <v>1341</v>
      </c>
      <c r="D65" s="822" t="s">
        <v>835</v>
      </c>
      <c r="E65" s="822" t="s">
        <v>1342</v>
      </c>
      <c r="F65" s="831"/>
      <c r="G65" s="831"/>
      <c r="H65" s="827"/>
      <c r="I65" s="831">
        <v>1</v>
      </c>
      <c r="J65" s="831">
        <v>0</v>
      </c>
      <c r="K65" s="827"/>
      <c r="L65" s="831">
        <v>1</v>
      </c>
      <c r="M65" s="832">
        <v>0</v>
      </c>
    </row>
    <row r="66" spans="1:13" ht="14.45" customHeight="1" x14ac:dyDescent="0.2">
      <c r="A66" s="821" t="s">
        <v>1534</v>
      </c>
      <c r="B66" s="822" t="s">
        <v>1340</v>
      </c>
      <c r="C66" s="822" t="s">
        <v>1589</v>
      </c>
      <c r="D66" s="822" t="s">
        <v>835</v>
      </c>
      <c r="E66" s="822" t="s">
        <v>1590</v>
      </c>
      <c r="F66" s="831"/>
      <c r="G66" s="831"/>
      <c r="H66" s="827"/>
      <c r="I66" s="831">
        <v>2</v>
      </c>
      <c r="J66" s="831">
        <v>0</v>
      </c>
      <c r="K66" s="827"/>
      <c r="L66" s="831">
        <v>2</v>
      </c>
      <c r="M66" s="832">
        <v>0</v>
      </c>
    </row>
    <row r="67" spans="1:13" ht="14.45" customHeight="1" x14ac:dyDescent="0.2">
      <c r="A67" s="821" t="s">
        <v>1534</v>
      </c>
      <c r="B67" s="822" t="s">
        <v>1340</v>
      </c>
      <c r="C67" s="822" t="s">
        <v>2594</v>
      </c>
      <c r="D67" s="822" t="s">
        <v>2353</v>
      </c>
      <c r="E67" s="822" t="s">
        <v>2011</v>
      </c>
      <c r="F67" s="831">
        <v>1</v>
      </c>
      <c r="G67" s="831">
        <v>0</v>
      </c>
      <c r="H67" s="827"/>
      <c r="I67" s="831"/>
      <c r="J67" s="831"/>
      <c r="K67" s="827"/>
      <c r="L67" s="831">
        <v>1</v>
      </c>
      <c r="M67" s="832">
        <v>0</v>
      </c>
    </row>
    <row r="68" spans="1:13" ht="14.45" customHeight="1" x14ac:dyDescent="0.2">
      <c r="A68" s="821" t="s">
        <v>1534</v>
      </c>
      <c r="B68" s="822" t="s">
        <v>2659</v>
      </c>
      <c r="C68" s="822" t="s">
        <v>1552</v>
      </c>
      <c r="D68" s="822" t="s">
        <v>1553</v>
      </c>
      <c r="E68" s="822" t="s">
        <v>1016</v>
      </c>
      <c r="F68" s="831"/>
      <c r="G68" s="831"/>
      <c r="H68" s="827">
        <v>0</v>
      </c>
      <c r="I68" s="831">
        <v>1</v>
      </c>
      <c r="J68" s="831">
        <v>132</v>
      </c>
      <c r="K68" s="827">
        <v>1</v>
      </c>
      <c r="L68" s="831">
        <v>1</v>
      </c>
      <c r="M68" s="832">
        <v>132</v>
      </c>
    </row>
    <row r="69" spans="1:13" ht="14.45" customHeight="1" x14ac:dyDescent="0.2">
      <c r="A69" s="821" t="s">
        <v>1534</v>
      </c>
      <c r="B69" s="822" t="s">
        <v>2659</v>
      </c>
      <c r="C69" s="822" t="s">
        <v>1659</v>
      </c>
      <c r="D69" s="822" t="s">
        <v>1553</v>
      </c>
      <c r="E69" s="822" t="s">
        <v>1660</v>
      </c>
      <c r="F69" s="831"/>
      <c r="G69" s="831"/>
      <c r="H69" s="827">
        <v>0</v>
      </c>
      <c r="I69" s="831">
        <v>1</v>
      </c>
      <c r="J69" s="831">
        <v>264</v>
      </c>
      <c r="K69" s="827">
        <v>1</v>
      </c>
      <c r="L69" s="831">
        <v>1</v>
      </c>
      <c r="M69" s="832">
        <v>264</v>
      </c>
    </row>
    <row r="70" spans="1:13" ht="14.45" customHeight="1" x14ac:dyDescent="0.2">
      <c r="A70" s="821" t="s">
        <v>1534</v>
      </c>
      <c r="B70" s="822" t="s">
        <v>1400</v>
      </c>
      <c r="C70" s="822" t="s">
        <v>1894</v>
      </c>
      <c r="D70" s="822" t="s">
        <v>1895</v>
      </c>
      <c r="E70" s="822" t="s">
        <v>1016</v>
      </c>
      <c r="F70" s="831"/>
      <c r="G70" s="831"/>
      <c r="H70" s="827">
        <v>0</v>
      </c>
      <c r="I70" s="831">
        <v>3</v>
      </c>
      <c r="J70" s="831">
        <v>396</v>
      </c>
      <c r="K70" s="827">
        <v>1</v>
      </c>
      <c r="L70" s="831">
        <v>3</v>
      </c>
      <c r="M70" s="832">
        <v>396</v>
      </c>
    </row>
    <row r="71" spans="1:13" ht="14.45" customHeight="1" x14ac:dyDescent="0.2">
      <c r="A71" s="821" t="s">
        <v>1534</v>
      </c>
      <c r="B71" s="822" t="s">
        <v>1400</v>
      </c>
      <c r="C71" s="822" t="s">
        <v>1897</v>
      </c>
      <c r="D71" s="822" t="s">
        <v>1898</v>
      </c>
      <c r="E71" s="822" t="s">
        <v>1016</v>
      </c>
      <c r="F71" s="831">
        <v>1</v>
      </c>
      <c r="G71" s="831">
        <v>132</v>
      </c>
      <c r="H71" s="827">
        <v>1</v>
      </c>
      <c r="I71" s="831"/>
      <c r="J71" s="831"/>
      <c r="K71" s="827">
        <v>0</v>
      </c>
      <c r="L71" s="831">
        <v>1</v>
      </c>
      <c r="M71" s="832">
        <v>132</v>
      </c>
    </row>
    <row r="72" spans="1:13" ht="14.45" customHeight="1" x14ac:dyDescent="0.2">
      <c r="A72" s="821" t="s">
        <v>1534</v>
      </c>
      <c r="B72" s="822" t="s">
        <v>1343</v>
      </c>
      <c r="C72" s="822" t="s">
        <v>1344</v>
      </c>
      <c r="D72" s="822" t="s">
        <v>1345</v>
      </c>
      <c r="E72" s="822" t="s">
        <v>1346</v>
      </c>
      <c r="F72" s="831"/>
      <c r="G72" s="831"/>
      <c r="H72" s="827">
        <v>0</v>
      </c>
      <c r="I72" s="831">
        <v>21</v>
      </c>
      <c r="J72" s="831">
        <v>2582.16</v>
      </c>
      <c r="K72" s="827">
        <v>1</v>
      </c>
      <c r="L72" s="831">
        <v>21</v>
      </c>
      <c r="M72" s="832">
        <v>2582.16</v>
      </c>
    </row>
    <row r="73" spans="1:13" ht="14.45" customHeight="1" x14ac:dyDescent="0.2">
      <c r="A73" s="821" t="s">
        <v>1534</v>
      </c>
      <c r="B73" s="822" t="s">
        <v>1343</v>
      </c>
      <c r="C73" s="822" t="s">
        <v>1347</v>
      </c>
      <c r="D73" s="822" t="s">
        <v>1345</v>
      </c>
      <c r="E73" s="822" t="s">
        <v>1348</v>
      </c>
      <c r="F73" s="831"/>
      <c r="G73" s="831"/>
      <c r="H73" s="827">
        <v>0</v>
      </c>
      <c r="I73" s="831">
        <v>38</v>
      </c>
      <c r="J73" s="831">
        <v>9344.58</v>
      </c>
      <c r="K73" s="827">
        <v>1</v>
      </c>
      <c r="L73" s="831">
        <v>38</v>
      </c>
      <c r="M73" s="832">
        <v>9344.58</v>
      </c>
    </row>
    <row r="74" spans="1:13" ht="14.45" customHeight="1" x14ac:dyDescent="0.2">
      <c r="A74" s="821" t="s">
        <v>1534</v>
      </c>
      <c r="B74" s="822" t="s">
        <v>1343</v>
      </c>
      <c r="C74" s="822" t="s">
        <v>2102</v>
      </c>
      <c r="D74" s="822" t="s">
        <v>1952</v>
      </c>
      <c r="E74" s="822" t="s">
        <v>1348</v>
      </c>
      <c r="F74" s="831">
        <v>1</v>
      </c>
      <c r="G74" s="831">
        <v>246.39</v>
      </c>
      <c r="H74" s="827">
        <v>1</v>
      </c>
      <c r="I74" s="831"/>
      <c r="J74" s="831"/>
      <c r="K74" s="827">
        <v>0</v>
      </c>
      <c r="L74" s="831">
        <v>1</v>
      </c>
      <c r="M74" s="832">
        <v>246.39</v>
      </c>
    </row>
    <row r="75" spans="1:13" ht="14.45" customHeight="1" x14ac:dyDescent="0.2">
      <c r="A75" s="821" t="s">
        <v>1534</v>
      </c>
      <c r="B75" s="822" t="s">
        <v>1343</v>
      </c>
      <c r="C75" s="822" t="s">
        <v>2103</v>
      </c>
      <c r="D75" s="822" t="s">
        <v>1954</v>
      </c>
      <c r="E75" s="822" t="s">
        <v>1950</v>
      </c>
      <c r="F75" s="831"/>
      <c r="G75" s="831"/>
      <c r="H75" s="827">
        <v>0</v>
      </c>
      <c r="I75" s="831">
        <v>1</v>
      </c>
      <c r="J75" s="831">
        <v>439.98</v>
      </c>
      <c r="K75" s="827">
        <v>1</v>
      </c>
      <c r="L75" s="831">
        <v>1</v>
      </c>
      <c r="M75" s="832">
        <v>439.98</v>
      </c>
    </row>
    <row r="76" spans="1:13" ht="14.45" customHeight="1" x14ac:dyDescent="0.2">
      <c r="A76" s="821" t="s">
        <v>1534</v>
      </c>
      <c r="B76" s="822" t="s">
        <v>1343</v>
      </c>
      <c r="C76" s="822" t="s">
        <v>1953</v>
      </c>
      <c r="D76" s="822" t="s">
        <v>1954</v>
      </c>
      <c r="E76" s="822" t="s">
        <v>1584</v>
      </c>
      <c r="F76" s="831"/>
      <c r="G76" s="831"/>
      <c r="H76" s="827">
        <v>0</v>
      </c>
      <c r="I76" s="831">
        <v>5</v>
      </c>
      <c r="J76" s="831">
        <v>1320</v>
      </c>
      <c r="K76" s="827">
        <v>1</v>
      </c>
      <c r="L76" s="831">
        <v>5</v>
      </c>
      <c r="M76" s="832">
        <v>1320</v>
      </c>
    </row>
    <row r="77" spans="1:13" ht="14.45" customHeight="1" x14ac:dyDescent="0.2">
      <c r="A77" s="821" t="s">
        <v>1534</v>
      </c>
      <c r="B77" s="822" t="s">
        <v>2662</v>
      </c>
      <c r="C77" s="822" t="s">
        <v>1745</v>
      </c>
      <c r="D77" s="822" t="s">
        <v>1743</v>
      </c>
      <c r="E77" s="822" t="s">
        <v>1584</v>
      </c>
      <c r="F77" s="831"/>
      <c r="G77" s="831"/>
      <c r="H77" s="827">
        <v>0</v>
      </c>
      <c r="I77" s="831">
        <v>3</v>
      </c>
      <c r="J77" s="831">
        <v>396</v>
      </c>
      <c r="K77" s="827">
        <v>1</v>
      </c>
      <c r="L77" s="831">
        <v>3</v>
      </c>
      <c r="M77" s="832">
        <v>396</v>
      </c>
    </row>
    <row r="78" spans="1:13" ht="14.45" customHeight="1" x14ac:dyDescent="0.2">
      <c r="A78" s="821" t="s">
        <v>1534</v>
      </c>
      <c r="B78" s="822" t="s">
        <v>1349</v>
      </c>
      <c r="C78" s="822" t="s">
        <v>1706</v>
      </c>
      <c r="D78" s="822" t="s">
        <v>1707</v>
      </c>
      <c r="E78" s="822" t="s">
        <v>1708</v>
      </c>
      <c r="F78" s="831">
        <v>1</v>
      </c>
      <c r="G78" s="831">
        <v>132</v>
      </c>
      <c r="H78" s="827">
        <v>1</v>
      </c>
      <c r="I78" s="831"/>
      <c r="J78" s="831"/>
      <c r="K78" s="827">
        <v>0</v>
      </c>
      <c r="L78" s="831">
        <v>1</v>
      </c>
      <c r="M78" s="832">
        <v>132</v>
      </c>
    </row>
    <row r="79" spans="1:13" ht="14.45" customHeight="1" x14ac:dyDescent="0.2">
      <c r="A79" s="821" t="s">
        <v>1534</v>
      </c>
      <c r="B79" s="822" t="s">
        <v>1349</v>
      </c>
      <c r="C79" s="822" t="s">
        <v>1350</v>
      </c>
      <c r="D79" s="822" t="s">
        <v>1351</v>
      </c>
      <c r="E79" s="822" t="s">
        <v>1352</v>
      </c>
      <c r="F79" s="831"/>
      <c r="G79" s="831"/>
      <c r="H79" s="827">
        <v>0</v>
      </c>
      <c r="I79" s="831">
        <v>31</v>
      </c>
      <c r="J79" s="831">
        <v>3811.76</v>
      </c>
      <c r="K79" s="827">
        <v>1</v>
      </c>
      <c r="L79" s="831">
        <v>31</v>
      </c>
      <c r="M79" s="832">
        <v>3811.76</v>
      </c>
    </row>
    <row r="80" spans="1:13" ht="14.45" customHeight="1" x14ac:dyDescent="0.2">
      <c r="A80" s="821" t="s">
        <v>1534</v>
      </c>
      <c r="B80" s="822" t="s">
        <v>1349</v>
      </c>
      <c r="C80" s="822" t="s">
        <v>1404</v>
      </c>
      <c r="D80" s="822" t="s">
        <v>1351</v>
      </c>
      <c r="E80" s="822" t="s">
        <v>1405</v>
      </c>
      <c r="F80" s="831"/>
      <c r="G80" s="831"/>
      <c r="H80" s="827">
        <v>0</v>
      </c>
      <c r="I80" s="831">
        <v>7</v>
      </c>
      <c r="J80" s="831">
        <v>3018.26</v>
      </c>
      <c r="K80" s="827">
        <v>1</v>
      </c>
      <c r="L80" s="831">
        <v>7</v>
      </c>
      <c r="M80" s="832">
        <v>3018.26</v>
      </c>
    </row>
    <row r="81" spans="1:13" ht="14.45" customHeight="1" x14ac:dyDescent="0.2">
      <c r="A81" s="821" t="s">
        <v>1534</v>
      </c>
      <c r="B81" s="822" t="s">
        <v>1406</v>
      </c>
      <c r="C81" s="822" t="s">
        <v>1556</v>
      </c>
      <c r="D81" s="822" t="s">
        <v>911</v>
      </c>
      <c r="E81" s="822" t="s">
        <v>1409</v>
      </c>
      <c r="F81" s="831"/>
      <c r="G81" s="831"/>
      <c r="H81" s="827">
        <v>0</v>
      </c>
      <c r="I81" s="831">
        <v>3</v>
      </c>
      <c r="J81" s="831">
        <v>483.18</v>
      </c>
      <c r="K81" s="827">
        <v>1</v>
      </c>
      <c r="L81" s="831">
        <v>3</v>
      </c>
      <c r="M81" s="832">
        <v>483.18</v>
      </c>
    </row>
    <row r="82" spans="1:13" ht="14.45" customHeight="1" x14ac:dyDescent="0.2">
      <c r="A82" s="821" t="s">
        <v>1534</v>
      </c>
      <c r="B82" s="822" t="s">
        <v>1406</v>
      </c>
      <c r="C82" s="822" t="s">
        <v>1410</v>
      </c>
      <c r="D82" s="822" t="s">
        <v>911</v>
      </c>
      <c r="E82" s="822" t="s">
        <v>912</v>
      </c>
      <c r="F82" s="831">
        <v>1</v>
      </c>
      <c r="G82" s="831">
        <v>241.59</v>
      </c>
      <c r="H82" s="827">
        <v>1</v>
      </c>
      <c r="I82" s="831"/>
      <c r="J82" s="831"/>
      <c r="K82" s="827">
        <v>0</v>
      </c>
      <c r="L82" s="831">
        <v>1</v>
      </c>
      <c r="M82" s="832">
        <v>241.59</v>
      </c>
    </row>
    <row r="83" spans="1:13" ht="14.45" customHeight="1" x14ac:dyDescent="0.2">
      <c r="A83" s="821" t="s">
        <v>1534</v>
      </c>
      <c r="B83" s="822" t="s">
        <v>1411</v>
      </c>
      <c r="C83" s="822" t="s">
        <v>1989</v>
      </c>
      <c r="D83" s="822" t="s">
        <v>1413</v>
      </c>
      <c r="E83" s="822" t="s">
        <v>967</v>
      </c>
      <c r="F83" s="831"/>
      <c r="G83" s="831"/>
      <c r="H83" s="827">
        <v>0</v>
      </c>
      <c r="I83" s="831">
        <v>9</v>
      </c>
      <c r="J83" s="831">
        <v>724.77</v>
      </c>
      <c r="K83" s="827">
        <v>1</v>
      </c>
      <c r="L83" s="831">
        <v>9</v>
      </c>
      <c r="M83" s="832">
        <v>724.77</v>
      </c>
    </row>
    <row r="84" spans="1:13" ht="14.45" customHeight="1" x14ac:dyDescent="0.2">
      <c r="A84" s="821" t="s">
        <v>1534</v>
      </c>
      <c r="B84" s="822" t="s">
        <v>1411</v>
      </c>
      <c r="C84" s="822" t="s">
        <v>1998</v>
      </c>
      <c r="D84" s="822" t="s">
        <v>989</v>
      </c>
      <c r="E84" s="822" t="s">
        <v>1999</v>
      </c>
      <c r="F84" s="831">
        <v>3</v>
      </c>
      <c r="G84" s="831">
        <v>241.59</v>
      </c>
      <c r="H84" s="827">
        <v>1</v>
      </c>
      <c r="I84" s="831"/>
      <c r="J84" s="831"/>
      <c r="K84" s="827">
        <v>0</v>
      </c>
      <c r="L84" s="831">
        <v>3</v>
      </c>
      <c r="M84" s="832">
        <v>241.59</v>
      </c>
    </row>
    <row r="85" spans="1:13" ht="14.45" customHeight="1" x14ac:dyDescent="0.2">
      <c r="A85" s="821" t="s">
        <v>1534</v>
      </c>
      <c r="B85" s="822" t="s">
        <v>1411</v>
      </c>
      <c r="C85" s="822" t="s">
        <v>1412</v>
      </c>
      <c r="D85" s="822" t="s">
        <v>1413</v>
      </c>
      <c r="E85" s="822" t="s">
        <v>965</v>
      </c>
      <c r="F85" s="831"/>
      <c r="G85" s="831"/>
      <c r="H85" s="827">
        <v>0</v>
      </c>
      <c r="I85" s="831">
        <v>9</v>
      </c>
      <c r="J85" s="831">
        <v>1449.54</v>
      </c>
      <c r="K85" s="827">
        <v>1</v>
      </c>
      <c r="L85" s="831">
        <v>9</v>
      </c>
      <c r="M85" s="832">
        <v>1449.54</v>
      </c>
    </row>
    <row r="86" spans="1:13" ht="14.45" customHeight="1" x14ac:dyDescent="0.2">
      <c r="A86" s="821" t="s">
        <v>1534</v>
      </c>
      <c r="B86" s="822" t="s">
        <v>1411</v>
      </c>
      <c r="C86" s="822" t="s">
        <v>1996</v>
      </c>
      <c r="D86" s="822" t="s">
        <v>1413</v>
      </c>
      <c r="E86" s="822" t="s">
        <v>1997</v>
      </c>
      <c r="F86" s="831"/>
      <c r="G86" s="831"/>
      <c r="H86" s="827">
        <v>0</v>
      </c>
      <c r="I86" s="831">
        <v>1</v>
      </c>
      <c r="J86" s="831">
        <v>533.42999999999995</v>
      </c>
      <c r="K86" s="827">
        <v>1</v>
      </c>
      <c r="L86" s="831">
        <v>1</v>
      </c>
      <c r="M86" s="832">
        <v>533.42999999999995</v>
      </c>
    </row>
    <row r="87" spans="1:13" ht="14.45" customHeight="1" x14ac:dyDescent="0.2">
      <c r="A87" s="821" t="s">
        <v>1534</v>
      </c>
      <c r="B87" s="822" t="s">
        <v>1411</v>
      </c>
      <c r="C87" s="822" t="s">
        <v>1504</v>
      </c>
      <c r="D87" s="822" t="s">
        <v>1413</v>
      </c>
      <c r="E87" s="822" t="s">
        <v>1159</v>
      </c>
      <c r="F87" s="831"/>
      <c r="G87" s="831"/>
      <c r="H87" s="827">
        <v>0</v>
      </c>
      <c r="I87" s="831">
        <v>1</v>
      </c>
      <c r="J87" s="831">
        <v>400.17</v>
      </c>
      <c r="K87" s="827">
        <v>1</v>
      </c>
      <c r="L87" s="831">
        <v>1</v>
      </c>
      <c r="M87" s="832">
        <v>400.17</v>
      </c>
    </row>
    <row r="88" spans="1:13" ht="14.45" customHeight="1" x14ac:dyDescent="0.2">
      <c r="A88" s="821" t="s">
        <v>1534</v>
      </c>
      <c r="B88" s="822" t="s">
        <v>2661</v>
      </c>
      <c r="C88" s="822" t="s">
        <v>2073</v>
      </c>
      <c r="D88" s="822" t="s">
        <v>1638</v>
      </c>
      <c r="E88" s="822" t="s">
        <v>2074</v>
      </c>
      <c r="F88" s="831"/>
      <c r="G88" s="831"/>
      <c r="H88" s="827">
        <v>0</v>
      </c>
      <c r="I88" s="831">
        <v>6</v>
      </c>
      <c r="J88" s="831">
        <v>16562.28</v>
      </c>
      <c r="K88" s="827">
        <v>1</v>
      </c>
      <c r="L88" s="831">
        <v>6</v>
      </c>
      <c r="M88" s="832">
        <v>16562.28</v>
      </c>
    </row>
    <row r="89" spans="1:13" ht="14.45" customHeight="1" x14ac:dyDescent="0.2">
      <c r="A89" s="821" t="s">
        <v>1534</v>
      </c>
      <c r="B89" s="822" t="s">
        <v>2663</v>
      </c>
      <c r="C89" s="822" t="s">
        <v>1692</v>
      </c>
      <c r="D89" s="822" t="s">
        <v>1689</v>
      </c>
      <c r="E89" s="822" t="s">
        <v>1693</v>
      </c>
      <c r="F89" s="831"/>
      <c r="G89" s="831"/>
      <c r="H89" s="827">
        <v>0</v>
      </c>
      <c r="I89" s="831">
        <v>1</v>
      </c>
      <c r="J89" s="831">
        <v>1585.29</v>
      </c>
      <c r="K89" s="827">
        <v>1</v>
      </c>
      <c r="L89" s="831">
        <v>1</v>
      </c>
      <c r="M89" s="832">
        <v>1585.29</v>
      </c>
    </row>
    <row r="90" spans="1:13" ht="14.45" customHeight="1" x14ac:dyDescent="0.2">
      <c r="A90" s="821" t="s">
        <v>1535</v>
      </c>
      <c r="B90" s="822" t="s">
        <v>1278</v>
      </c>
      <c r="C90" s="822" t="s">
        <v>2632</v>
      </c>
      <c r="D90" s="822" t="s">
        <v>1280</v>
      </c>
      <c r="E90" s="822" t="s">
        <v>2633</v>
      </c>
      <c r="F90" s="831"/>
      <c r="G90" s="831"/>
      <c r="H90" s="827">
        <v>0</v>
      </c>
      <c r="I90" s="831">
        <v>2</v>
      </c>
      <c r="J90" s="831">
        <v>252.54</v>
      </c>
      <c r="K90" s="827">
        <v>1</v>
      </c>
      <c r="L90" s="831">
        <v>2</v>
      </c>
      <c r="M90" s="832">
        <v>252.54</v>
      </c>
    </row>
    <row r="91" spans="1:13" ht="14.45" customHeight="1" x14ac:dyDescent="0.2">
      <c r="A91" s="821" t="s">
        <v>1535</v>
      </c>
      <c r="B91" s="822" t="s">
        <v>2664</v>
      </c>
      <c r="C91" s="822" t="s">
        <v>2598</v>
      </c>
      <c r="D91" s="822" t="s">
        <v>2599</v>
      </c>
      <c r="E91" s="822" t="s">
        <v>2178</v>
      </c>
      <c r="F91" s="831">
        <v>3</v>
      </c>
      <c r="G91" s="831">
        <v>168.18</v>
      </c>
      <c r="H91" s="827">
        <v>1</v>
      </c>
      <c r="I91" s="831"/>
      <c r="J91" s="831"/>
      <c r="K91" s="827">
        <v>0</v>
      </c>
      <c r="L91" s="831">
        <v>3</v>
      </c>
      <c r="M91" s="832">
        <v>168.18</v>
      </c>
    </row>
    <row r="92" spans="1:13" ht="14.45" customHeight="1" x14ac:dyDescent="0.2">
      <c r="A92" s="821" t="s">
        <v>1535</v>
      </c>
      <c r="B92" s="822" t="s">
        <v>1293</v>
      </c>
      <c r="C92" s="822" t="s">
        <v>1294</v>
      </c>
      <c r="D92" s="822" t="s">
        <v>691</v>
      </c>
      <c r="E92" s="822" t="s">
        <v>1295</v>
      </c>
      <c r="F92" s="831"/>
      <c r="G92" s="831"/>
      <c r="H92" s="827">
        <v>0</v>
      </c>
      <c r="I92" s="831">
        <v>3</v>
      </c>
      <c r="J92" s="831">
        <v>1160.19</v>
      </c>
      <c r="K92" s="827">
        <v>1</v>
      </c>
      <c r="L92" s="831">
        <v>3</v>
      </c>
      <c r="M92" s="832">
        <v>1160.19</v>
      </c>
    </row>
    <row r="93" spans="1:13" ht="14.45" customHeight="1" x14ac:dyDescent="0.2">
      <c r="A93" s="821" t="s">
        <v>1535</v>
      </c>
      <c r="B93" s="822" t="s">
        <v>1340</v>
      </c>
      <c r="C93" s="822" t="s">
        <v>1589</v>
      </c>
      <c r="D93" s="822" t="s">
        <v>835</v>
      </c>
      <c r="E93" s="822" t="s">
        <v>1590</v>
      </c>
      <c r="F93" s="831"/>
      <c r="G93" s="831"/>
      <c r="H93" s="827"/>
      <c r="I93" s="831">
        <v>2</v>
      </c>
      <c r="J93" s="831">
        <v>0</v>
      </c>
      <c r="K93" s="827"/>
      <c r="L93" s="831">
        <v>2</v>
      </c>
      <c r="M93" s="832">
        <v>0</v>
      </c>
    </row>
    <row r="94" spans="1:13" ht="14.45" customHeight="1" x14ac:dyDescent="0.2">
      <c r="A94" s="821" t="s">
        <v>1535</v>
      </c>
      <c r="B94" s="822" t="s">
        <v>1400</v>
      </c>
      <c r="C94" s="822" t="s">
        <v>1896</v>
      </c>
      <c r="D94" s="822" t="s">
        <v>1895</v>
      </c>
      <c r="E94" s="822" t="s">
        <v>1728</v>
      </c>
      <c r="F94" s="831"/>
      <c r="G94" s="831"/>
      <c r="H94" s="827">
        <v>0</v>
      </c>
      <c r="I94" s="831">
        <v>1</v>
      </c>
      <c r="J94" s="831">
        <v>439.98</v>
      </c>
      <c r="K94" s="827">
        <v>1</v>
      </c>
      <c r="L94" s="831">
        <v>1</v>
      </c>
      <c r="M94" s="832">
        <v>439.98</v>
      </c>
    </row>
    <row r="95" spans="1:13" ht="14.45" customHeight="1" x14ac:dyDescent="0.2">
      <c r="A95" s="821" t="s">
        <v>1535</v>
      </c>
      <c r="B95" s="822" t="s">
        <v>1343</v>
      </c>
      <c r="C95" s="822" t="s">
        <v>1344</v>
      </c>
      <c r="D95" s="822" t="s">
        <v>1345</v>
      </c>
      <c r="E95" s="822" t="s">
        <v>1346</v>
      </c>
      <c r="F95" s="831"/>
      <c r="G95" s="831"/>
      <c r="H95" s="827">
        <v>0</v>
      </c>
      <c r="I95" s="831">
        <v>3</v>
      </c>
      <c r="J95" s="831">
        <v>368.88</v>
      </c>
      <c r="K95" s="827">
        <v>1</v>
      </c>
      <c r="L95" s="831">
        <v>3</v>
      </c>
      <c r="M95" s="832">
        <v>368.88</v>
      </c>
    </row>
    <row r="96" spans="1:13" ht="14.45" customHeight="1" x14ac:dyDescent="0.2">
      <c r="A96" s="821" t="s">
        <v>1535</v>
      </c>
      <c r="B96" s="822" t="s">
        <v>1343</v>
      </c>
      <c r="C96" s="822" t="s">
        <v>1347</v>
      </c>
      <c r="D96" s="822" t="s">
        <v>1345</v>
      </c>
      <c r="E96" s="822" t="s">
        <v>1348</v>
      </c>
      <c r="F96" s="831"/>
      <c r="G96" s="831"/>
      <c r="H96" s="827">
        <v>0</v>
      </c>
      <c r="I96" s="831">
        <v>14</v>
      </c>
      <c r="J96" s="831">
        <v>3442.74</v>
      </c>
      <c r="K96" s="827">
        <v>1</v>
      </c>
      <c r="L96" s="831">
        <v>14</v>
      </c>
      <c r="M96" s="832">
        <v>3442.74</v>
      </c>
    </row>
    <row r="97" spans="1:13" ht="14.45" customHeight="1" x14ac:dyDescent="0.2">
      <c r="A97" s="821" t="s">
        <v>1536</v>
      </c>
      <c r="B97" s="822" t="s">
        <v>1308</v>
      </c>
      <c r="C97" s="822" t="s">
        <v>1824</v>
      </c>
      <c r="D97" s="822" t="s">
        <v>709</v>
      </c>
      <c r="E97" s="822" t="s">
        <v>1825</v>
      </c>
      <c r="F97" s="831"/>
      <c r="G97" s="831"/>
      <c r="H97" s="827">
        <v>0</v>
      </c>
      <c r="I97" s="831">
        <v>6</v>
      </c>
      <c r="J97" s="831">
        <v>3100.26</v>
      </c>
      <c r="K97" s="827">
        <v>1</v>
      </c>
      <c r="L97" s="831">
        <v>6</v>
      </c>
      <c r="M97" s="832">
        <v>3100.26</v>
      </c>
    </row>
    <row r="98" spans="1:13" ht="14.45" customHeight="1" x14ac:dyDescent="0.2">
      <c r="A98" s="821" t="s">
        <v>1536</v>
      </c>
      <c r="B98" s="822" t="s">
        <v>1328</v>
      </c>
      <c r="C98" s="822" t="s">
        <v>1938</v>
      </c>
      <c r="D98" s="822" t="s">
        <v>1939</v>
      </c>
      <c r="E98" s="822" t="s">
        <v>1937</v>
      </c>
      <c r="F98" s="831"/>
      <c r="G98" s="831"/>
      <c r="H98" s="827">
        <v>0</v>
      </c>
      <c r="I98" s="831">
        <v>1</v>
      </c>
      <c r="J98" s="831">
        <v>183.54</v>
      </c>
      <c r="K98" s="827">
        <v>1</v>
      </c>
      <c r="L98" s="831">
        <v>1</v>
      </c>
      <c r="M98" s="832">
        <v>183.54</v>
      </c>
    </row>
    <row r="99" spans="1:13" ht="14.45" customHeight="1" x14ac:dyDescent="0.2">
      <c r="A99" s="821" t="s">
        <v>1536</v>
      </c>
      <c r="B99" s="822" t="s">
        <v>1340</v>
      </c>
      <c r="C99" s="822" t="s">
        <v>1589</v>
      </c>
      <c r="D99" s="822" t="s">
        <v>835</v>
      </c>
      <c r="E99" s="822" t="s">
        <v>1590</v>
      </c>
      <c r="F99" s="831"/>
      <c r="G99" s="831"/>
      <c r="H99" s="827"/>
      <c r="I99" s="831">
        <v>1</v>
      </c>
      <c r="J99" s="831">
        <v>0</v>
      </c>
      <c r="K99" s="827"/>
      <c r="L99" s="831">
        <v>1</v>
      </c>
      <c r="M99" s="832">
        <v>0</v>
      </c>
    </row>
    <row r="100" spans="1:13" ht="14.45" customHeight="1" x14ac:dyDescent="0.2">
      <c r="A100" s="821" t="s">
        <v>1536</v>
      </c>
      <c r="B100" s="822" t="s">
        <v>1343</v>
      </c>
      <c r="C100" s="822" t="s">
        <v>1344</v>
      </c>
      <c r="D100" s="822" t="s">
        <v>1345</v>
      </c>
      <c r="E100" s="822" t="s">
        <v>1346</v>
      </c>
      <c r="F100" s="831"/>
      <c r="G100" s="831"/>
      <c r="H100" s="827">
        <v>0</v>
      </c>
      <c r="I100" s="831">
        <v>3</v>
      </c>
      <c r="J100" s="831">
        <v>368.88</v>
      </c>
      <c r="K100" s="827">
        <v>1</v>
      </c>
      <c r="L100" s="831">
        <v>3</v>
      </c>
      <c r="M100" s="832">
        <v>368.88</v>
      </c>
    </row>
    <row r="101" spans="1:13" ht="14.45" customHeight="1" x14ac:dyDescent="0.2">
      <c r="A101" s="821" t="s">
        <v>1536</v>
      </c>
      <c r="B101" s="822" t="s">
        <v>1349</v>
      </c>
      <c r="C101" s="822" t="s">
        <v>1350</v>
      </c>
      <c r="D101" s="822" t="s">
        <v>1351</v>
      </c>
      <c r="E101" s="822" t="s">
        <v>1352</v>
      </c>
      <c r="F101" s="831"/>
      <c r="G101" s="831"/>
      <c r="H101" s="827">
        <v>0</v>
      </c>
      <c r="I101" s="831">
        <v>1</v>
      </c>
      <c r="J101" s="831">
        <v>122.96</v>
      </c>
      <c r="K101" s="827">
        <v>1</v>
      </c>
      <c r="L101" s="831">
        <v>1</v>
      </c>
      <c r="M101" s="832">
        <v>122.96</v>
      </c>
    </row>
    <row r="102" spans="1:13" ht="14.45" customHeight="1" x14ac:dyDescent="0.2">
      <c r="A102" s="821" t="s">
        <v>1536</v>
      </c>
      <c r="B102" s="822" t="s">
        <v>2665</v>
      </c>
      <c r="C102" s="822" t="s">
        <v>2060</v>
      </c>
      <c r="D102" s="822" t="s">
        <v>2061</v>
      </c>
      <c r="E102" s="822" t="s">
        <v>1007</v>
      </c>
      <c r="F102" s="831">
        <v>6</v>
      </c>
      <c r="G102" s="831">
        <v>3947.1000000000004</v>
      </c>
      <c r="H102" s="827">
        <v>1</v>
      </c>
      <c r="I102" s="831"/>
      <c r="J102" s="831"/>
      <c r="K102" s="827">
        <v>0</v>
      </c>
      <c r="L102" s="831">
        <v>6</v>
      </c>
      <c r="M102" s="832">
        <v>3947.1000000000004</v>
      </c>
    </row>
    <row r="103" spans="1:13" ht="14.45" customHeight="1" x14ac:dyDescent="0.2">
      <c r="A103" s="821" t="s">
        <v>1536</v>
      </c>
      <c r="B103" s="822" t="s">
        <v>2666</v>
      </c>
      <c r="C103" s="822" t="s">
        <v>2069</v>
      </c>
      <c r="D103" s="822" t="s">
        <v>2070</v>
      </c>
      <c r="E103" s="822" t="s">
        <v>2071</v>
      </c>
      <c r="F103" s="831"/>
      <c r="G103" s="831"/>
      <c r="H103" s="827">
        <v>0</v>
      </c>
      <c r="I103" s="831">
        <v>3</v>
      </c>
      <c r="J103" s="831">
        <v>2716.98</v>
      </c>
      <c r="K103" s="827">
        <v>1</v>
      </c>
      <c r="L103" s="831">
        <v>3</v>
      </c>
      <c r="M103" s="832">
        <v>2716.98</v>
      </c>
    </row>
    <row r="104" spans="1:13" ht="14.45" customHeight="1" x14ac:dyDescent="0.2">
      <c r="A104" s="821" t="s">
        <v>1537</v>
      </c>
      <c r="B104" s="822" t="s">
        <v>2667</v>
      </c>
      <c r="C104" s="822" t="s">
        <v>2461</v>
      </c>
      <c r="D104" s="822" t="s">
        <v>2462</v>
      </c>
      <c r="E104" s="822" t="s">
        <v>2463</v>
      </c>
      <c r="F104" s="831"/>
      <c r="G104" s="831"/>
      <c r="H104" s="827">
        <v>0</v>
      </c>
      <c r="I104" s="831">
        <v>1</v>
      </c>
      <c r="J104" s="831">
        <v>659.9</v>
      </c>
      <c r="K104" s="827">
        <v>1</v>
      </c>
      <c r="L104" s="831">
        <v>1</v>
      </c>
      <c r="M104" s="832">
        <v>659.9</v>
      </c>
    </row>
    <row r="105" spans="1:13" ht="14.45" customHeight="1" x14ac:dyDescent="0.2">
      <c r="A105" s="821" t="s">
        <v>1537</v>
      </c>
      <c r="B105" s="822" t="s">
        <v>1304</v>
      </c>
      <c r="C105" s="822" t="s">
        <v>1305</v>
      </c>
      <c r="D105" s="822" t="s">
        <v>1306</v>
      </c>
      <c r="E105" s="822" t="s">
        <v>1307</v>
      </c>
      <c r="F105" s="831"/>
      <c r="G105" s="831"/>
      <c r="H105" s="827">
        <v>0</v>
      </c>
      <c r="I105" s="831">
        <v>1</v>
      </c>
      <c r="J105" s="831">
        <v>366.31</v>
      </c>
      <c r="K105" s="827">
        <v>1</v>
      </c>
      <c r="L105" s="831">
        <v>1</v>
      </c>
      <c r="M105" s="832">
        <v>366.31</v>
      </c>
    </row>
    <row r="106" spans="1:13" ht="14.45" customHeight="1" x14ac:dyDescent="0.2">
      <c r="A106" s="821" t="s">
        <v>1537</v>
      </c>
      <c r="B106" s="822" t="s">
        <v>1308</v>
      </c>
      <c r="C106" s="822" t="s">
        <v>1824</v>
      </c>
      <c r="D106" s="822" t="s">
        <v>709</v>
      </c>
      <c r="E106" s="822" t="s">
        <v>1825</v>
      </c>
      <c r="F106" s="831"/>
      <c r="G106" s="831"/>
      <c r="H106" s="827">
        <v>0</v>
      </c>
      <c r="I106" s="831">
        <v>1</v>
      </c>
      <c r="J106" s="831">
        <v>516.71</v>
      </c>
      <c r="K106" s="827">
        <v>1</v>
      </c>
      <c r="L106" s="831">
        <v>1</v>
      </c>
      <c r="M106" s="832">
        <v>516.71</v>
      </c>
    </row>
    <row r="107" spans="1:13" ht="14.45" customHeight="1" x14ac:dyDescent="0.2">
      <c r="A107" s="821" t="s">
        <v>1537</v>
      </c>
      <c r="B107" s="822" t="s">
        <v>1308</v>
      </c>
      <c r="C107" s="822" t="s">
        <v>2401</v>
      </c>
      <c r="D107" s="822" t="s">
        <v>709</v>
      </c>
      <c r="E107" s="822" t="s">
        <v>2402</v>
      </c>
      <c r="F107" s="831"/>
      <c r="G107" s="831"/>
      <c r="H107" s="827">
        <v>0</v>
      </c>
      <c r="I107" s="831">
        <v>1</v>
      </c>
      <c r="J107" s="831">
        <v>55.37</v>
      </c>
      <c r="K107" s="827">
        <v>1</v>
      </c>
      <c r="L107" s="831">
        <v>1</v>
      </c>
      <c r="M107" s="832">
        <v>55.37</v>
      </c>
    </row>
    <row r="108" spans="1:13" ht="14.45" customHeight="1" x14ac:dyDescent="0.2">
      <c r="A108" s="821" t="s">
        <v>1537</v>
      </c>
      <c r="B108" s="822" t="s">
        <v>1308</v>
      </c>
      <c r="C108" s="822" t="s">
        <v>1826</v>
      </c>
      <c r="D108" s="822" t="s">
        <v>709</v>
      </c>
      <c r="E108" s="822" t="s">
        <v>1827</v>
      </c>
      <c r="F108" s="831"/>
      <c r="G108" s="831"/>
      <c r="H108" s="827">
        <v>0</v>
      </c>
      <c r="I108" s="831">
        <v>4</v>
      </c>
      <c r="J108" s="831">
        <v>442.92</v>
      </c>
      <c r="K108" s="827">
        <v>1</v>
      </c>
      <c r="L108" s="831">
        <v>4</v>
      </c>
      <c r="M108" s="832">
        <v>442.92</v>
      </c>
    </row>
    <row r="109" spans="1:13" ht="14.45" customHeight="1" x14ac:dyDescent="0.2">
      <c r="A109" s="821" t="s">
        <v>1537</v>
      </c>
      <c r="B109" s="822" t="s">
        <v>1308</v>
      </c>
      <c r="C109" s="822" t="s">
        <v>1309</v>
      </c>
      <c r="D109" s="822" t="s">
        <v>709</v>
      </c>
      <c r="E109" s="822" t="s">
        <v>1310</v>
      </c>
      <c r="F109" s="831"/>
      <c r="G109" s="831"/>
      <c r="H109" s="827">
        <v>0</v>
      </c>
      <c r="I109" s="831">
        <v>2</v>
      </c>
      <c r="J109" s="831">
        <v>442.88</v>
      </c>
      <c r="K109" s="827">
        <v>1</v>
      </c>
      <c r="L109" s="831">
        <v>2</v>
      </c>
      <c r="M109" s="832">
        <v>442.88</v>
      </c>
    </row>
    <row r="110" spans="1:13" ht="14.45" customHeight="1" x14ac:dyDescent="0.2">
      <c r="A110" s="821" t="s">
        <v>1537</v>
      </c>
      <c r="B110" s="822" t="s">
        <v>1487</v>
      </c>
      <c r="C110" s="822" t="s">
        <v>1488</v>
      </c>
      <c r="D110" s="822" t="s">
        <v>1112</v>
      </c>
      <c r="E110" s="822" t="s">
        <v>1113</v>
      </c>
      <c r="F110" s="831"/>
      <c r="G110" s="831"/>
      <c r="H110" s="827">
        <v>0</v>
      </c>
      <c r="I110" s="831">
        <v>1</v>
      </c>
      <c r="J110" s="831">
        <v>1286.6199999999999</v>
      </c>
      <c r="K110" s="827">
        <v>1</v>
      </c>
      <c r="L110" s="831">
        <v>1</v>
      </c>
      <c r="M110" s="832">
        <v>1286.6199999999999</v>
      </c>
    </row>
    <row r="111" spans="1:13" ht="14.45" customHeight="1" x14ac:dyDescent="0.2">
      <c r="A111" s="821" t="s">
        <v>1537</v>
      </c>
      <c r="B111" s="822" t="s">
        <v>1487</v>
      </c>
      <c r="C111" s="822" t="s">
        <v>1917</v>
      </c>
      <c r="D111" s="822" t="s">
        <v>1112</v>
      </c>
      <c r="E111" s="822" t="s">
        <v>1918</v>
      </c>
      <c r="F111" s="831"/>
      <c r="G111" s="831"/>
      <c r="H111" s="827">
        <v>0</v>
      </c>
      <c r="I111" s="831">
        <v>1</v>
      </c>
      <c r="J111" s="831">
        <v>2573.2199999999998</v>
      </c>
      <c r="K111" s="827">
        <v>1</v>
      </c>
      <c r="L111" s="831">
        <v>1</v>
      </c>
      <c r="M111" s="832">
        <v>2573.2199999999998</v>
      </c>
    </row>
    <row r="112" spans="1:13" ht="14.45" customHeight="1" x14ac:dyDescent="0.2">
      <c r="A112" s="821" t="s">
        <v>1537</v>
      </c>
      <c r="B112" s="822" t="s">
        <v>1487</v>
      </c>
      <c r="C112" s="822" t="s">
        <v>1921</v>
      </c>
      <c r="D112" s="822" t="s">
        <v>1922</v>
      </c>
      <c r="E112" s="822" t="s">
        <v>1910</v>
      </c>
      <c r="F112" s="831">
        <v>2</v>
      </c>
      <c r="G112" s="831">
        <v>338.58</v>
      </c>
      <c r="H112" s="827">
        <v>1</v>
      </c>
      <c r="I112" s="831"/>
      <c r="J112" s="831"/>
      <c r="K112" s="827">
        <v>0</v>
      </c>
      <c r="L112" s="831">
        <v>2</v>
      </c>
      <c r="M112" s="832">
        <v>338.58</v>
      </c>
    </row>
    <row r="113" spans="1:13" ht="14.45" customHeight="1" x14ac:dyDescent="0.2">
      <c r="A113" s="821" t="s">
        <v>1537</v>
      </c>
      <c r="B113" s="822" t="s">
        <v>1487</v>
      </c>
      <c r="C113" s="822" t="s">
        <v>2455</v>
      </c>
      <c r="D113" s="822" t="s">
        <v>2456</v>
      </c>
      <c r="E113" s="822" t="s">
        <v>2457</v>
      </c>
      <c r="F113" s="831">
        <v>3</v>
      </c>
      <c r="G113" s="831">
        <v>1015.74</v>
      </c>
      <c r="H113" s="827">
        <v>1</v>
      </c>
      <c r="I113" s="831"/>
      <c r="J113" s="831"/>
      <c r="K113" s="827">
        <v>0</v>
      </c>
      <c r="L113" s="831">
        <v>3</v>
      </c>
      <c r="M113" s="832">
        <v>1015.74</v>
      </c>
    </row>
    <row r="114" spans="1:13" ht="14.45" customHeight="1" x14ac:dyDescent="0.2">
      <c r="A114" s="821" t="s">
        <v>1537</v>
      </c>
      <c r="B114" s="822" t="s">
        <v>1487</v>
      </c>
      <c r="C114" s="822" t="s">
        <v>1923</v>
      </c>
      <c r="D114" s="822" t="s">
        <v>1924</v>
      </c>
      <c r="E114" s="822" t="s">
        <v>1912</v>
      </c>
      <c r="F114" s="831">
        <v>2</v>
      </c>
      <c r="G114" s="831">
        <v>677.16</v>
      </c>
      <c r="H114" s="827">
        <v>1</v>
      </c>
      <c r="I114" s="831"/>
      <c r="J114" s="831"/>
      <c r="K114" s="827">
        <v>0</v>
      </c>
      <c r="L114" s="831">
        <v>2</v>
      </c>
      <c r="M114" s="832">
        <v>677.16</v>
      </c>
    </row>
    <row r="115" spans="1:13" ht="14.45" customHeight="1" x14ac:dyDescent="0.2">
      <c r="A115" s="821" t="s">
        <v>1537</v>
      </c>
      <c r="B115" s="822" t="s">
        <v>1487</v>
      </c>
      <c r="C115" s="822" t="s">
        <v>2458</v>
      </c>
      <c r="D115" s="822" t="s">
        <v>2456</v>
      </c>
      <c r="E115" s="822" t="s">
        <v>2459</v>
      </c>
      <c r="F115" s="831">
        <v>4</v>
      </c>
      <c r="G115" s="831">
        <v>6162.2</v>
      </c>
      <c r="H115" s="827">
        <v>1</v>
      </c>
      <c r="I115" s="831"/>
      <c r="J115" s="831"/>
      <c r="K115" s="827">
        <v>0</v>
      </c>
      <c r="L115" s="831">
        <v>4</v>
      </c>
      <c r="M115" s="832">
        <v>6162.2</v>
      </c>
    </row>
    <row r="116" spans="1:13" ht="14.45" customHeight="1" x14ac:dyDescent="0.2">
      <c r="A116" s="821" t="s">
        <v>1537</v>
      </c>
      <c r="B116" s="822" t="s">
        <v>1311</v>
      </c>
      <c r="C116" s="822" t="s">
        <v>1864</v>
      </c>
      <c r="D116" s="822" t="s">
        <v>1865</v>
      </c>
      <c r="E116" s="822" t="s">
        <v>1316</v>
      </c>
      <c r="F116" s="831">
        <v>4</v>
      </c>
      <c r="G116" s="831">
        <v>337.88</v>
      </c>
      <c r="H116" s="827">
        <v>1</v>
      </c>
      <c r="I116" s="831"/>
      <c r="J116" s="831"/>
      <c r="K116" s="827">
        <v>0</v>
      </c>
      <c r="L116" s="831">
        <v>4</v>
      </c>
      <c r="M116" s="832">
        <v>337.88</v>
      </c>
    </row>
    <row r="117" spans="1:13" ht="14.45" customHeight="1" x14ac:dyDescent="0.2">
      <c r="A117" s="821" t="s">
        <v>1537</v>
      </c>
      <c r="B117" s="822" t="s">
        <v>1311</v>
      </c>
      <c r="C117" s="822" t="s">
        <v>2240</v>
      </c>
      <c r="D117" s="822" t="s">
        <v>1865</v>
      </c>
      <c r="E117" s="822" t="s">
        <v>1318</v>
      </c>
      <c r="F117" s="831">
        <v>1</v>
      </c>
      <c r="G117" s="831">
        <v>152.97999999999999</v>
      </c>
      <c r="H117" s="827">
        <v>1</v>
      </c>
      <c r="I117" s="831"/>
      <c r="J117" s="831"/>
      <c r="K117" s="827">
        <v>0</v>
      </c>
      <c r="L117" s="831">
        <v>1</v>
      </c>
      <c r="M117" s="832">
        <v>152.97999999999999</v>
      </c>
    </row>
    <row r="118" spans="1:13" ht="14.45" customHeight="1" x14ac:dyDescent="0.2">
      <c r="A118" s="821" t="s">
        <v>1537</v>
      </c>
      <c r="B118" s="822" t="s">
        <v>1311</v>
      </c>
      <c r="C118" s="822" t="s">
        <v>1315</v>
      </c>
      <c r="D118" s="822" t="s">
        <v>754</v>
      </c>
      <c r="E118" s="822" t="s">
        <v>1316</v>
      </c>
      <c r="F118" s="831"/>
      <c r="G118" s="831"/>
      <c r="H118" s="827">
        <v>0</v>
      </c>
      <c r="I118" s="831">
        <v>3</v>
      </c>
      <c r="J118" s="831">
        <v>253.41</v>
      </c>
      <c r="K118" s="827">
        <v>1</v>
      </c>
      <c r="L118" s="831">
        <v>3</v>
      </c>
      <c r="M118" s="832">
        <v>253.41</v>
      </c>
    </row>
    <row r="119" spans="1:13" ht="14.45" customHeight="1" x14ac:dyDescent="0.2">
      <c r="A119" s="821" t="s">
        <v>1537</v>
      </c>
      <c r="B119" s="822" t="s">
        <v>1311</v>
      </c>
      <c r="C119" s="822" t="s">
        <v>1317</v>
      </c>
      <c r="D119" s="822" t="s">
        <v>754</v>
      </c>
      <c r="E119" s="822" t="s">
        <v>1318</v>
      </c>
      <c r="F119" s="831"/>
      <c r="G119" s="831"/>
      <c r="H119" s="827">
        <v>0</v>
      </c>
      <c r="I119" s="831">
        <v>5</v>
      </c>
      <c r="J119" s="831">
        <v>764.89999999999986</v>
      </c>
      <c r="K119" s="827">
        <v>1</v>
      </c>
      <c r="L119" s="831">
        <v>5</v>
      </c>
      <c r="M119" s="832">
        <v>764.89999999999986</v>
      </c>
    </row>
    <row r="120" spans="1:13" ht="14.45" customHeight="1" x14ac:dyDescent="0.2">
      <c r="A120" s="821" t="s">
        <v>1537</v>
      </c>
      <c r="B120" s="822" t="s">
        <v>1311</v>
      </c>
      <c r="C120" s="822" t="s">
        <v>1873</v>
      </c>
      <c r="D120" s="822" t="s">
        <v>754</v>
      </c>
      <c r="E120" s="822" t="s">
        <v>1313</v>
      </c>
      <c r="F120" s="831"/>
      <c r="G120" s="831"/>
      <c r="H120" s="827">
        <v>0</v>
      </c>
      <c r="I120" s="831">
        <v>3</v>
      </c>
      <c r="J120" s="831">
        <v>458.93999999999994</v>
      </c>
      <c r="K120" s="827">
        <v>1</v>
      </c>
      <c r="L120" s="831">
        <v>3</v>
      </c>
      <c r="M120" s="832">
        <v>458.93999999999994</v>
      </c>
    </row>
    <row r="121" spans="1:13" ht="14.45" customHeight="1" x14ac:dyDescent="0.2">
      <c r="A121" s="821" t="s">
        <v>1537</v>
      </c>
      <c r="B121" s="822" t="s">
        <v>1390</v>
      </c>
      <c r="C121" s="822" t="s">
        <v>2116</v>
      </c>
      <c r="D121" s="822" t="s">
        <v>2117</v>
      </c>
      <c r="E121" s="822" t="s">
        <v>1812</v>
      </c>
      <c r="F121" s="831">
        <v>3</v>
      </c>
      <c r="G121" s="831">
        <v>135.03</v>
      </c>
      <c r="H121" s="827">
        <v>1</v>
      </c>
      <c r="I121" s="831"/>
      <c r="J121" s="831"/>
      <c r="K121" s="827">
        <v>0</v>
      </c>
      <c r="L121" s="831">
        <v>3</v>
      </c>
      <c r="M121" s="832">
        <v>135.03</v>
      </c>
    </row>
    <row r="122" spans="1:13" ht="14.45" customHeight="1" x14ac:dyDescent="0.2">
      <c r="A122" s="821" t="s">
        <v>1537</v>
      </c>
      <c r="B122" s="822" t="s">
        <v>1395</v>
      </c>
      <c r="C122" s="822" t="s">
        <v>1961</v>
      </c>
      <c r="D122" s="822" t="s">
        <v>1962</v>
      </c>
      <c r="E122" s="822" t="s">
        <v>1963</v>
      </c>
      <c r="F122" s="831">
        <v>3</v>
      </c>
      <c r="G122" s="831">
        <v>217.35000000000002</v>
      </c>
      <c r="H122" s="827">
        <v>1</v>
      </c>
      <c r="I122" s="831"/>
      <c r="J122" s="831"/>
      <c r="K122" s="827">
        <v>0</v>
      </c>
      <c r="L122" s="831">
        <v>3</v>
      </c>
      <c r="M122" s="832">
        <v>217.35000000000002</v>
      </c>
    </row>
    <row r="123" spans="1:13" ht="14.45" customHeight="1" x14ac:dyDescent="0.2">
      <c r="A123" s="821" t="s">
        <v>1537</v>
      </c>
      <c r="B123" s="822" t="s">
        <v>1395</v>
      </c>
      <c r="C123" s="822" t="s">
        <v>2289</v>
      </c>
      <c r="D123" s="822" t="s">
        <v>1397</v>
      </c>
      <c r="E123" s="822" t="s">
        <v>1327</v>
      </c>
      <c r="F123" s="831"/>
      <c r="G123" s="831"/>
      <c r="H123" s="827">
        <v>0</v>
      </c>
      <c r="I123" s="831">
        <v>1</v>
      </c>
      <c r="J123" s="831">
        <v>90.86</v>
      </c>
      <c r="K123" s="827">
        <v>1</v>
      </c>
      <c r="L123" s="831">
        <v>1</v>
      </c>
      <c r="M123" s="832">
        <v>90.86</v>
      </c>
    </row>
    <row r="124" spans="1:13" ht="14.45" customHeight="1" x14ac:dyDescent="0.2">
      <c r="A124" s="821" t="s">
        <v>1537</v>
      </c>
      <c r="B124" s="822" t="s">
        <v>1324</v>
      </c>
      <c r="C124" s="822" t="s">
        <v>1619</v>
      </c>
      <c r="D124" s="822" t="s">
        <v>1326</v>
      </c>
      <c r="E124" s="822" t="s">
        <v>1620</v>
      </c>
      <c r="F124" s="831"/>
      <c r="G124" s="831"/>
      <c r="H124" s="827">
        <v>0</v>
      </c>
      <c r="I124" s="831">
        <v>2</v>
      </c>
      <c r="J124" s="831">
        <v>2952.28</v>
      </c>
      <c r="K124" s="827">
        <v>1</v>
      </c>
      <c r="L124" s="831">
        <v>2</v>
      </c>
      <c r="M124" s="832">
        <v>2952.28</v>
      </c>
    </row>
    <row r="125" spans="1:13" ht="14.45" customHeight="1" x14ac:dyDescent="0.2">
      <c r="A125" s="821" t="s">
        <v>1537</v>
      </c>
      <c r="B125" s="822" t="s">
        <v>1324</v>
      </c>
      <c r="C125" s="822" t="s">
        <v>1325</v>
      </c>
      <c r="D125" s="822" t="s">
        <v>1326</v>
      </c>
      <c r="E125" s="822" t="s">
        <v>1327</v>
      </c>
      <c r="F125" s="831"/>
      <c r="G125" s="831"/>
      <c r="H125" s="827">
        <v>0</v>
      </c>
      <c r="I125" s="831">
        <v>2</v>
      </c>
      <c r="J125" s="831">
        <v>590.44000000000005</v>
      </c>
      <c r="K125" s="827">
        <v>1</v>
      </c>
      <c r="L125" s="831">
        <v>2</v>
      </c>
      <c r="M125" s="832">
        <v>590.44000000000005</v>
      </c>
    </row>
    <row r="126" spans="1:13" ht="14.45" customHeight="1" x14ac:dyDescent="0.2">
      <c r="A126" s="821" t="s">
        <v>1537</v>
      </c>
      <c r="B126" s="822" t="s">
        <v>1324</v>
      </c>
      <c r="C126" s="822" t="s">
        <v>1621</v>
      </c>
      <c r="D126" s="822" t="s">
        <v>985</v>
      </c>
      <c r="E126" s="822" t="s">
        <v>1622</v>
      </c>
      <c r="F126" s="831"/>
      <c r="G126" s="831"/>
      <c r="H126" s="827">
        <v>0</v>
      </c>
      <c r="I126" s="831">
        <v>1</v>
      </c>
      <c r="J126" s="831">
        <v>305.5</v>
      </c>
      <c r="K126" s="827">
        <v>1</v>
      </c>
      <c r="L126" s="831">
        <v>1</v>
      </c>
      <c r="M126" s="832">
        <v>305.5</v>
      </c>
    </row>
    <row r="127" spans="1:13" ht="14.45" customHeight="1" x14ac:dyDescent="0.2">
      <c r="A127" s="821" t="s">
        <v>1537</v>
      </c>
      <c r="B127" s="822" t="s">
        <v>1328</v>
      </c>
      <c r="C127" s="822" t="s">
        <v>1938</v>
      </c>
      <c r="D127" s="822" t="s">
        <v>1939</v>
      </c>
      <c r="E127" s="822" t="s">
        <v>1937</v>
      </c>
      <c r="F127" s="831"/>
      <c r="G127" s="831"/>
      <c r="H127" s="827">
        <v>0</v>
      </c>
      <c r="I127" s="831">
        <v>3</v>
      </c>
      <c r="J127" s="831">
        <v>550.62</v>
      </c>
      <c r="K127" s="827">
        <v>1</v>
      </c>
      <c r="L127" s="831">
        <v>3</v>
      </c>
      <c r="M127" s="832">
        <v>550.62</v>
      </c>
    </row>
    <row r="128" spans="1:13" ht="14.45" customHeight="1" x14ac:dyDescent="0.2">
      <c r="A128" s="821" t="s">
        <v>1537</v>
      </c>
      <c r="B128" s="822" t="s">
        <v>1328</v>
      </c>
      <c r="C128" s="822" t="s">
        <v>1942</v>
      </c>
      <c r="D128" s="822" t="s">
        <v>1939</v>
      </c>
      <c r="E128" s="822" t="s">
        <v>1331</v>
      </c>
      <c r="F128" s="831"/>
      <c r="G128" s="831"/>
      <c r="H128" s="827">
        <v>0</v>
      </c>
      <c r="I128" s="831">
        <v>6</v>
      </c>
      <c r="J128" s="831">
        <v>2028</v>
      </c>
      <c r="K128" s="827">
        <v>1</v>
      </c>
      <c r="L128" s="831">
        <v>6</v>
      </c>
      <c r="M128" s="832">
        <v>2028</v>
      </c>
    </row>
    <row r="129" spans="1:13" ht="14.45" customHeight="1" x14ac:dyDescent="0.2">
      <c r="A129" s="821" t="s">
        <v>1537</v>
      </c>
      <c r="B129" s="822" t="s">
        <v>1332</v>
      </c>
      <c r="C129" s="822" t="s">
        <v>1631</v>
      </c>
      <c r="D129" s="822" t="s">
        <v>1632</v>
      </c>
      <c r="E129" s="822" t="s">
        <v>1335</v>
      </c>
      <c r="F129" s="831"/>
      <c r="G129" s="831"/>
      <c r="H129" s="827">
        <v>0</v>
      </c>
      <c r="I129" s="831">
        <v>1</v>
      </c>
      <c r="J129" s="831">
        <v>1296.7</v>
      </c>
      <c r="K129" s="827">
        <v>1</v>
      </c>
      <c r="L129" s="831">
        <v>1</v>
      </c>
      <c r="M129" s="832">
        <v>1296.7</v>
      </c>
    </row>
    <row r="130" spans="1:13" ht="14.45" customHeight="1" x14ac:dyDescent="0.2">
      <c r="A130" s="821" t="s">
        <v>1537</v>
      </c>
      <c r="B130" s="822" t="s">
        <v>1332</v>
      </c>
      <c r="C130" s="822" t="s">
        <v>1499</v>
      </c>
      <c r="D130" s="822" t="s">
        <v>1334</v>
      </c>
      <c r="E130" s="822" t="s">
        <v>1500</v>
      </c>
      <c r="F130" s="831"/>
      <c r="G130" s="831"/>
      <c r="H130" s="827">
        <v>0</v>
      </c>
      <c r="I130" s="831">
        <v>2</v>
      </c>
      <c r="J130" s="831">
        <v>3890.08</v>
      </c>
      <c r="K130" s="827">
        <v>1</v>
      </c>
      <c r="L130" s="831">
        <v>2</v>
      </c>
      <c r="M130" s="832">
        <v>3890.08</v>
      </c>
    </row>
    <row r="131" spans="1:13" ht="14.45" customHeight="1" x14ac:dyDescent="0.2">
      <c r="A131" s="821" t="s">
        <v>1537</v>
      </c>
      <c r="B131" s="822" t="s">
        <v>1336</v>
      </c>
      <c r="C131" s="822" t="s">
        <v>1398</v>
      </c>
      <c r="D131" s="822" t="s">
        <v>1338</v>
      </c>
      <c r="E131" s="822" t="s">
        <v>1399</v>
      </c>
      <c r="F131" s="831"/>
      <c r="G131" s="831"/>
      <c r="H131" s="827">
        <v>0</v>
      </c>
      <c r="I131" s="831">
        <v>11</v>
      </c>
      <c r="J131" s="831">
        <v>257.39999999999998</v>
      </c>
      <c r="K131" s="827">
        <v>1</v>
      </c>
      <c r="L131" s="831">
        <v>11</v>
      </c>
      <c r="M131" s="832">
        <v>257.39999999999998</v>
      </c>
    </row>
    <row r="132" spans="1:13" ht="14.45" customHeight="1" x14ac:dyDescent="0.2">
      <c r="A132" s="821" t="s">
        <v>1537</v>
      </c>
      <c r="B132" s="822" t="s">
        <v>1336</v>
      </c>
      <c r="C132" s="822" t="s">
        <v>1613</v>
      </c>
      <c r="D132" s="822" t="s">
        <v>1563</v>
      </c>
      <c r="E132" s="822" t="s">
        <v>1339</v>
      </c>
      <c r="F132" s="831">
        <v>1</v>
      </c>
      <c r="G132" s="831">
        <v>11.71</v>
      </c>
      <c r="H132" s="827">
        <v>1</v>
      </c>
      <c r="I132" s="831"/>
      <c r="J132" s="831"/>
      <c r="K132" s="827">
        <v>0</v>
      </c>
      <c r="L132" s="831">
        <v>1</v>
      </c>
      <c r="M132" s="832">
        <v>11.71</v>
      </c>
    </row>
    <row r="133" spans="1:13" ht="14.45" customHeight="1" x14ac:dyDescent="0.2">
      <c r="A133" s="821" t="s">
        <v>1537</v>
      </c>
      <c r="B133" s="822" t="s">
        <v>1336</v>
      </c>
      <c r="C133" s="822" t="s">
        <v>1337</v>
      </c>
      <c r="D133" s="822" t="s">
        <v>1338</v>
      </c>
      <c r="E133" s="822" t="s">
        <v>1339</v>
      </c>
      <c r="F133" s="831"/>
      <c r="G133" s="831"/>
      <c r="H133" s="827">
        <v>0</v>
      </c>
      <c r="I133" s="831">
        <v>14</v>
      </c>
      <c r="J133" s="831">
        <v>163.94</v>
      </c>
      <c r="K133" s="827">
        <v>1</v>
      </c>
      <c r="L133" s="831">
        <v>14</v>
      </c>
      <c r="M133" s="832">
        <v>163.94</v>
      </c>
    </row>
    <row r="134" spans="1:13" ht="14.45" customHeight="1" x14ac:dyDescent="0.2">
      <c r="A134" s="821" t="s">
        <v>1537</v>
      </c>
      <c r="B134" s="822" t="s">
        <v>1340</v>
      </c>
      <c r="C134" s="822" t="s">
        <v>1341</v>
      </c>
      <c r="D134" s="822" t="s">
        <v>835</v>
      </c>
      <c r="E134" s="822" t="s">
        <v>1342</v>
      </c>
      <c r="F134" s="831"/>
      <c r="G134" s="831"/>
      <c r="H134" s="827"/>
      <c r="I134" s="831">
        <v>1</v>
      </c>
      <c r="J134" s="831">
        <v>0</v>
      </c>
      <c r="K134" s="827"/>
      <c r="L134" s="831">
        <v>1</v>
      </c>
      <c r="M134" s="832">
        <v>0</v>
      </c>
    </row>
    <row r="135" spans="1:13" ht="14.45" customHeight="1" x14ac:dyDescent="0.2">
      <c r="A135" s="821" t="s">
        <v>1537</v>
      </c>
      <c r="B135" s="822" t="s">
        <v>1340</v>
      </c>
      <c r="C135" s="822" t="s">
        <v>1589</v>
      </c>
      <c r="D135" s="822" t="s">
        <v>835</v>
      </c>
      <c r="E135" s="822" t="s">
        <v>1590</v>
      </c>
      <c r="F135" s="831"/>
      <c r="G135" s="831"/>
      <c r="H135" s="827"/>
      <c r="I135" s="831">
        <v>4</v>
      </c>
      <c r="J135" s="831">
        <v>0</v>
      </c>
      <c r="K135" s="827"/>
      <c r="L135" s="831">
        <v>4</v>
      </c>
      <c r="M135" s="832">
        <v>0</v>
      </c>
    </row>
    <row r="136" spans="1:13" ht="14.45" customHeight="1" x14ac:dyDescent="0.2">
      <c r="A136" s="821" t="s">
        <v>1537</v>
      </c>
      <c r="B136" s="822" t="s">
        <v>1340</v>
      </c>
      <c r="C136" s="822" t="s">
        <v>2464</v>
      </c>
      <c r="D136" s="822" t="s">
        <v>2013</v>
      </c>
      <c r="E136" s="822" t="s">
        <v>2465</v>
      </c>
      <c r="F136" s="831">
        <v>1</v>
      </c>
      <c r="G136" s="831">
        <v>0</v>
      </c>
      <c r="H136" s="827"/>
      <c r="I136" s="831"/>
      <c r="J136" s="831"/>
      <c r="K136" s="827"/>
      <c r="L136" s="831">
        <v>1</v>
      </c>
      <c r="M136" s="832">
        <v>0</v>
      </c>
    </row>
    <row r="137" spans="1:13" ht="14.45" customHeight="1" x14ac:dyDescent="0.2">
      <c r="A137" s="821" t="s">
        <v>1537</v>
      </c>
      <c r="B137" s="822" t="s">
        <v>2659</v>
      </c>
      <c r="C137" s="822" t="s">
        <v>1552</v>
      </c>
      <c r="D137" s="822" t="s">
        <v>1553</v>
      </c>
      <c r="E137" s="822" t="s">
        <v>1016</v>
      </c>
      <c r="F137" s="831"/>
      <c r="G137" s="831"/>
      <c r="H137" s="827">
        <v>0</v>
      </c>
      <c r="I137" s="831">
        <v>3</v>
      </c>
      <c r="J137" s="831">
        <v>396</v>
      </c>
      <c r="K137" s="827">
        <v>1</v>
      </c>
      <c r="L137" s="831">
        <v>3</v>
      </c>
      <c r="M137" s="832">
        <v>396</v>
      </c>
    </row>
    <row r="138" spans="1:13" ht="14.45" customHeight="1" x14ac:dyDescent="0.2">
      <c r="A138" s="821" t="s">
        <v>1537</v>
      </c>
      <c r="B138" s="822" t="s">
        <v>1400</v>
      </c>
      <c r="C138" s="822" t="s">
        <v>1894</v>
      </c>
      <c r="D138" s="822" t="s">
        <v>1895</v>
      </c>
      <c r="E138" s="822" t="s">
        <v>1016</v>
      </c>
      <c r="F138" s="831"/>
      <c r="G138" s="831"/>
      <c r="H138" s="827">
        <v>0</v>
      </c>
      <c r="I138" s="831">
        <v>4</v>
      </c>
      <c r="J138" s="831">
        <v>528</v>
      </c>
      <c r="K138" s="827">
        <v>1</v>
      </c>
      <c r="L138" s="831">
        <v>4</v>
      </c>
      <c r="M138" s="832">
        <v>528</v>
      </c>
    </row>
    <row r="139" spans="1:13" ht="14.45" customHeight="1" x14ac:dyDescent="0.2">
      <c r="A139" s="821" t="s">
        <v>1537</v>
      </c>
      <c r="B139" s="822" t="s">
        <v>1343</v>
      </c>
      <c r="C139" s="822" t="s">
        <v>1344</v>
      </c>
      <c r="D139" s="822" t="s">
        <v>1345</v>
      </c>
      <c r="E139" s="822" t="s">
        <v>1346</v>
      </c>
      <c r="F139" s="831"/>
      <c r="G139" s="831"/>
      <c r="H139" s="827">
        <v>0</v>
      </c>
      <c r="I139" s="831">
        <v>26</v>
      </c>
      <c r="J139" s="831">
        <v>3196.96</v>
      </c>
      <c r="K139" s="827">
        <v>1</v>
      </c>
      <c r="L139" s="831">
        <v>26</v>
      </c>
      <c r="M139" s="832">
        <v>3196.96</v>
      </c>
    </row>
    <row r="140" spans="1:13" ht="14.45" customHeight="1" x14ac:dyDescent="0.2">
      <c r="A140" s="821" t="s">
        <v>1537</v>
      </c>
      <c r="B140" s="822" t="s">
        <v>1343</v>
      </c>
      <c r="C140" s="822" t="s">
        <v>1347</v>
      </c>
      <c r="D140" s="822" t="s">
        <v>1345</v>
      </c>
      <c r="E140" s="822" t="s">
        <v>1348</v>
      </c>
      <c r="F140" s="831"/>
      <c r="G140" s="831"/>
      <c r="H140" s="827">
        <v>0</v>
      </c>
      <c r="I140" s="831">
        <v>20</v>
      </c>
      <c r="J140" s="831">
        <v>4918.2</v>
      </c>
      <c r="K140" s="827">
        <v>1</v>
      </c>
      <c r="L140" s="831">
        <v>20</v>
      </c>
      <c r="M140" s="832">
        <v>4918.2</v>
      </c>
    </row>
    <row r="141" spans="1:13" ht="14.45" customHeight="1" x14ac:dyDescent="0.2">
      <c r="A141" s="821" t="s">
        <v>1537</v>
      </c>
      <c r="B141" s="822" t="s">
        <v>2662</v>
      </c>
      <c r="C141" s="822" t="s">
        <v>1745</v>
      </c>
      <c r="D141" s="822" t="s">
        <v>1743</v>
      </c>
      <c r="E141" s="822" t="s">
        <v>1584</v>
      </c>
      <c r="F141" s="831"/>
      <c r="G141" s="831"/>
      <c r="H141" s="827">
        <v>0</v>
      </c>
      <c r="I141" s="831">
        <v>2</v>
      </c>
      <c r="J141" s="831">
        <v>264</v>
      </c>
      <c r="K141" s="827">
        <v>1</v>
      </c>
      <c r="L141" s="831">
        <v>2</v>
      </c>
      <c r="M141" s="832">
        <v>264</v>
      </c>
    </row>
    <row r="142" spans="1:13" ht="14.45" customHeight="1" x14ac:dyDescent="0.2">
      <c r="A142" s="821" t="s">
        <v>1537</v>
      </c>
      <c r="B142" s="822" t="s">
        <v>1349</v>
      </c>
      <c r="C142" s="822" t="s">
        <v>1350</v>
      </c>
      <c r="D142" s="822" t="s">
        <v>1351</v>
      </c>
      <c r="E142" s="822" t="s">
        <v>1352</v>
      </c>
      <c r="F142" s="831"/>
      <c r="G142" s="831"/>
      <c r="H142" s="827">
        <v>0</v>
      </c>
      <c r="I142" s="831">
        <v>14</v>
      </c>
      <c r="J142" s="831">
        <v>1721.44</v>
      </c>
      <c r="K142" s="827">
        <v>1</v>
      </c>
      <c r="L142" s="831">
        <v>14</v>
      </c>
      <c r="M142" s="832">
        <v>1721.44</v>
      </c>
    </row>
    <row r="143" spans="1:13" ht="14.45" customHeight="1" x14ac:dyDescent="0.2">
      <c r="A143" s="821" t="s">
        <v>1537</v>
      </c>
      <c r="B143" s="822" t="s">
        <v>1349</v>
      </c>
      <c r="C143" s="822" t="s">
        <v>1353</v>
      </c>
      <c r="D143" s="822" t="s">
        <v>1351</v>
      </c>
      <c r="E143" s="822" t="s">
        <v>1354</v>
      </c>
      <c r="F143" s="831"/>
      <c r="G143" s="831"/>
      <c r="H143" s="827">
        <v>0</v>
      </c>
      <c r="I143" s="831">
        <v>1</v>
      </c>
      <c r="J143" s="831">
        <v>245.9</v>
      </c>
      <c r="K143" s="827">
        <v>1</v>
      </c>
      <c r="L143" s="831">
        <v>1</v>
      </c>
      <c r="M143" s="832">
        <v>245.9</v>
      </c>
    </row>
    <row r="144" spans="1:13" ht="14.45" customHeight="1" x14ac:dyDescent="0.2">
      <c r="A144" s="821" t="s">
        <v>1537</v>
      </c>
      <c r="B144" s="822" t="s">
        <v>1406</v>
      </c>
      <c r="C144" s="822" t="s">
        <v>1556</v>
      </c>
      <c r="D144" s="822" t="s">
        <v>911</v>
      </c>
      <c r="E144" s="822" t="s">
        <v>1409</v>
      </c>
      <c r="F144" s="831"/>
      <c r="G144" s="831"/>
      <c r="H144" s="827">
        <v>0</v>
      </c>
      <c r="I144" s="831">
        <v>6</v>
      </c>
      <c r="J144" s="831">
        <v>966.36</v>
      </c>
      <c r="K144" s="827">
        <v>1</v>
      </c>
      <c r="L144" s="831">
        <v>6</v>
      </c>
      <c r="M144" s="832">
        <v>966.36</v>
      </c>
    </row>
    <row r="145" spans="1:13" ht="14.45" customHeight="1" x14ac:dyDescent="0.2">
      <c r="A145" s="821" t="s">
        <v>1537</v>
      </c>
      <c r="B145" s="822" t="s">
        <v>1406</v>
      </c>
      <c r="C145" s="822" t="s">
        <v>1856</v>
      </c>
      <c r="D145" s="822" t="s">
        <v>911</v>
      </c>
      <c r="E145" s="822" t="s">
        <v>912</v>
      </c>
      <c r="F145" s="831"/>
      <c r="G145" s="831"/>
      <c r="H145" s="827">
        <v>0</v>
      </c>
      <c r="I145" s="831">
        <v>1</v>
      </c>
      <c r="J145" s="831">
        <v>241.59</v>
      </c>
      <c r="K145" s="827">
        <v>1</v>
      </c>
      <c r="L145" s="831">
        <v>1</v>
      </c>
      <c r="M145" s="832">
        <v>241.59</v>
      </c>
    </row>
    <row r="146" spans="1:13" ht="14.45" customHeight="1" x14ac:dyDescent="0.2">
      <c r="A146" s="821" t="s">
        <v>1537</v>
      </c>
      <c r="B146" s="822" t="s">
        <v>1411</v>
      </c>
      <c r="C146" s="822" t="s">
        <v>1989</v>
      </c>
      <c r="D146" s="822" t="s">
        <v>1413</v>
      </c>
      <c r="E146" s="822" t="s">
        <v>967</v>
      </c>
      <c r="F146" s="831"/>
      <c r="G146" s="831"/>
      <c r="H146" s="827">
        <v>0</v>
      </c>
      <c r="I146" s="831">
        <v>14</v>
      </c>
      <c r="J146" s="831">
        <v>1127.42</v>
      </c>
      <c r="K146" s="827">
        <v>1</v>
      </c>
      <c r="L146" s="831">
        <v>14</v>
      </c>
      <c r="M146" s="832">
        <v>1127.42</v>
      </c>
    </row>
    <row r="147" spans="1:13" ht="14.45" customHeight="1" x14ac:dyDescent="0.2">
      <c r="A147" s="821" t="s">
        <v>1537</v>
      </c>
      <c r="B147" s="822" t="s">
        <v>1411</v>
      </c>
      <c r="C147" s="822" t="s">
        <v>1998</v>
      </c>
      <c r="D147" s="822" t="s">
        <v>989</v>
      </c>
      <c r="E147" s="822" t="s">
        <v>1999</v>
      </c>
      <c r="F147" s="831">
        <v>2</v>
      </c>
      <c r="G147" s="831">
        <v>161.06</v>
      </c>
      <c r="H147" s="827">
        <v>1</v>
      </c>
      <c r="I147" s="831"/>
      <c r="J147" s="831"/>
      <c r="K147" s="827">
        <v>0</v>
      </c>
      <c r="L147" s="831">
        <v>2</v>
      </c>
      <c r="M147" s="832">
        <v>161.06</v>
      </c>
    </row>
    <row r="148" spans="1:13" ht="14.45" customHeight="1" x14ac:dyDescent="0.2">
      <c r="A148" s="821" t="s">
        <v>1537</v>
      </c>
      <c r="B148" s="822" t="s">
        <v>1411</v>
      </c>
      <c r="C148" s="822" t="s">
        <v>1412</v>
      </c>
      <c r="D148" s="822" t="s">
        <v>1413</v>
      </c>
      <c r="E148" s="822" t="s">
        <v>965</v>
      </c>
      <c r="F148" s="831"/>
      <c r="G148" s="831"/>
      <c r="H148" s="827">
        <v>0</v>
      </c>
      <c r="I148" s="831">
        <v>8</v>
      </c>
      <c r="J148" s="831">
        <v>1288.48</v>
      </c>
      <c r="K148" s="827">
        <v>1</v>
      </c>
      <c r="L148" s="831">
        <v>8</v>
      </c>
      <c r="M148" s="832">
        <v>1288.48</v>
      </c>
    </row>
    <row r="149" spans="1:13" ht="14.45" customHeight="1" x14ac:dyDescent="0.2">
      <c r="A149" s="821" t="s">
        <v>1537</v>
      </c>
      <c r="B149" s="822" t="s">
        <v>1411</v>
      </c>
      <c r="C149" s="822" t="s">
        <v>1414</v>
      </c>
      <c r="D149" s="822" t="s">
        <v>1413</v>
      </c>
      <c r="E149" s="822" t="s">
        <v>967</v>
      </c>
      <c r="F149" s="831"/>
      <c r="G149" s="831"/>
      <c r="H149" s="827">
        <v>0</v>
      </c>
      <c r="I149" s="831">
        <v>2</v>
      </c>
      <c r="J149" s="831">
        <v>161.06</v>
      </c>
      <c r="K149" s="827">
        <v>1</v>
      </c>
      <c r="L149" s="831">
        <v>2</v>
      </c>
      <c r="M149" s="832">
        <v>161.06</v>
      </c>
    </row>
    <row r="150" spans="1:13" ht="14.45" customHeight="1" x14ac:dyDescent="0.2">
      <c r="A150" s="821" t="s">
        <v>1538</v>
      </c>
      <c r="B150" s="822" t="s">
        <v>1487</v>
      </c>
      <c r="C150" s="822" t="s">
        <v>1577</v>
      </c>
      <c r="D150" s="822" t="s">
        <v>1112</v>
      </c>
      <c r="E150" s="822" t="s">
        <v>1578</v>
      </c>
      <c r="F150" s="831"/>
      <c r="G150" s="831"/>
      <c r="H150" s="827">
        <v>0</v>
      </c>
      <c r="I150" s="831">
        <v>2</v>
      </c>
      <c r="J150" s="831">
        <v>169.92</v>
      </c>
      <c r="K150" s="827">
        <v>1</v>
      </c>
      <c r="L150" s="831">
        <v>2</v>
      </c>
      <c r="M150" s="832">
        <v>169.92</v>
      </c>
    </row>
    <row r="151" spans="1:13" ht="14.45" customHeight="1" x14ac:dyDescent="0.2">
      <c r="A151" s="821" t="s">
        <v>1538</v>
      </c>
      <c r="B151" s="822" t="s">
        <v>1336</v>
      </c>
      <c r="C151" s="822" t="s">
        <v>1398</v>
      </c>
      <c r="D151" s="822" t="s">
        <v>1338</v>
      </c>
      <c r="E151" s="822" t="s">
        <v>1399</v>
      </c>
      <c r="F151" s="831"/>
      <c r="G151" s="831"/>
      <c r="H151" s="827">
        <v>0</v>
      </c>
      <c r="I151" s="831">
        <v>2</v>
      </c>
      <c r="J151" s="831">
        <v>46.8</v>
      </c>
      <c r="K151" s="827">
        <v>1</v>
      </c>
      <c r="L151" s="831">
        <v>2</v>
      </c>
      <c r="M151" s="832">
        <v>46.8</v>
      </c>
    </row>
    <row r="152" spans="1:13" ht="14.45" customHeight="1" x14ac:dyDescent="0.2">
      <c r="A152" s="821" t="s">
        <v>1538</v>
      </c>
      <c r="B152" s="822" t="s">
        <v>1336</v>
      </c>
      <c r="C152" s="822" t="s">
        <v>1562</v>
      </c>
      <c r="D152" s="822" t="s">
        <v>1563</v>
      </c>
      <c r="E152" s="822" t="s">
        <v>1399</v>
      </c>
      <c r="F152" s="831">
        <v>6</v>
      </c>
      <c r="G152" s="831">
        <v>140.39999999999998</v>
      </c>
      <c r="H152" s="827">
        <v>1</v>
      </c>
      <c r="I152" s="831"/>
      <c r="J152" s="831"/>
      <c r="K152" s="827">
        <v>0</v>
      </c>
      <c r="L152" s="831">
        <v>6</v>
      </c>
      <c r="M152" s="832">
        <v>140.39999999999998</v>
      </c>
    </row>
    <row r="153" spans="1:13" ht="14.45" customHeight="1" x14ac:dyDescent="0.2">
      <c r="A153" s="821" t="s">
        <v>1538</v>
      </c>
      <c r="B153" s="822" t="s">
        <v>1340</v>
      </c>
      <c r="C153" s="822" t="s">
        <v>1341</v>
      </c>
      <c r="D153" s="822" t="s">
        <v>835</v>
      </c>
      <c r="E153" s="822" t="s">
        <v>1342</v>
      </c>
      <c r="F153" s="831"/>
      <c r="G153" s="831"/>
      <c r="H153" s="827"/>
      <c r="I153" s="831">
        <v>2</v>
      </c>
      <c r="J153" s="831">
        <v>0</v>
      </c>
      <c r="K153" s="827"/>
      <c r="L153" s="831">
        <v>2</v>
      </c>
      <c r="M153" s="832">
        <v>0</v>
      </c>
    </row>
    <row r="154" spans="1:13" ht="14.45" customHeight="1" x14ac:dyDescent="0.2">
      <c r="A154" s="821" t="s">
        <v>1538</v>
      </c>
      <c r="B154" s="822" t="s">
        <v>1340</v>
      </c>
      <c r="C154" s="822" t="s">
        <v>1589</v>
      </c>
      <c r="D154" s="822" t="s">
        <v>835</v>
      </c>
      <c r="E154" s="822" t="s">
        <v>1590</v>
      </c>
      <c r="F154" s="831"/>
      <c r="G154" s="831"/>
      <c r="H154" s="827"/>
      <c r="I154" s="831">
        <v>1</v>
      </c>
      <c r="J154" s="831">
        <v>0</v>
      </c>
      <c r="K154" s="827"/>
      <c r="L154" s="831">
        <v>1</v>
      </c>
      <c r="M154" s="832">
        <v>0</v>
      </c>
    </row>
    <row r="155" spans="1:13" ht="14.45" customHeight="1" x14ac:dyDescent="0.2">
      <c r="A155" s="821" t="s">
        <v>1538</v>
      </c>
      <c r="B155" s="822" t="s">
        <v>1343</v>
      </c>
      <c r="C155" s="822" t="s">
        <v>1582</v>
      </c>
      <c r="D155" s="822" t="s">
        <v>1583</v>
      </c>
      <c r="E155" s="822" t="s">
        <v>1584</v>
      </c>
      <c r="F155" s="831">
        <v>1</v>
      </c>
      <c r="G155" s="831">
        <v>264</v>
      </c>
      <c r="H155" s="827">
        <v>1</v>
      </c>
      <c r="I155" s="831"/>
      <c r="J155" s="831"/>
      <c r="K155" s="827">
        <v>0</v>
      </c>
      <c r="L155" s="831">
        <v>1</v>
      </c>
      <c r="M155" s="832">
        <v>264</v>
      </c>
    </row>
    <row r="156" spans="1:13" ht="14.45" customHeight="1" x14ac:dyDescent="0.2">
      <c r="A156" s="821" t="s">
        <v>1538</v>
      </c>
      <c r="B156" s="822" t="s">
        <v>1343</v>
      </c>
      <c r="C156" s="822" t="s">
        <v>1347</v>
      </c>
      <c r="D156" s="822" t="s">
        <v>1345</v>
      </c>
      <c r="E156" s="822" t="s">
        <v>1348</v>
      </c>
      <c r="F156" s="831"/>
      <c r="G156" s="831"/>
      <c r="H156" s="827">
        <v>0</v>
      </c>
      <c r="I156" s="831">
        <v>10</v>
      </c>
      <c r="J156" s="831">
        <v>2459.1</v>
      </c>
      <c r="K156" s="827">
        <v>1</v>
      </c>
      <c r="L156" s="831">
        <v>10</v>
      </c>
      <c r="M156" s="832">
        <v>2459.1</v>
      </c>
    </row>
    <row r="157" spans="1:13" ht="14.45" customHeight="1" x14ac:dyDescent="0.2">
      <c r="A157" s="821" t="s">
        <v>1538</v>
      </c>
      <c r="B157" s="822" t="s">
        <v>1349</v>
      </c>
      <c r="C157" s="822" t="s">
        <v>1404</v>
      </c>
      <c r="D157" s="822" t="s">
        <v>1351</v>
      </c>
      <c r="E157" s="822" t="s">
        <v>1405</v>
      </c>
      <c r="F157" s="831"/>
      <c r="G157" s="831"/>
      <c r="H157" s="827">
        <v>0</v>
      </c>
      <c r="I157" s="831">
        <v>2</v>
      </c>
      <c r="J157" s="831">
        <v>862.36</v>
      </c>
      <c r="K157" s="827">
        <v>1</v>
      </c>
      <c r="L157" s="831">
        <v>2</v>
      </c>
      <c r="M157" s="832">
        <v>862.36</v>
      </c>
    </row>
    <row r="158" spans="1:13" ht="14.45" customHeight="1" x14ac:dyDescent="0.2">
      <c r="A158" s="821" t="s">
        <v>1538</v>
      </c>
      <c r="B158" s="822" t="s">
        <v>1406</v>
      </c>
      <c r="C158" s="822" t="s">
        <v>1556</v>
      </c>
      <c r="D158" s="822" t="s">
        <v>911</v>
      </c>
      <c r="E158" s="822" t="s">
        <v>1409</v>
      </c>
      <c r="F158" s="831"/>
      <c r="G158" s="831"/>
      <c r="H158" s="827">
        <v>0</v>
      </c>
      <c r="I158" s="831">
        <v>2</v>
      </c>
      <c r="J158" s="831">
        <v>322.12</v>
      </c>
      <c r="K158" s="827">
        <v>1</v>
      </c>
      <c r="L158" s="831">
        <v>2</v>
      </c>
      <c r="M158" s="832">
        <v>322.12</v>
      </c>
    </row>
    <row r="159" spans="1:13" ht="14.45" customHeight="1" x14ac:dyDescent="0.2">
      <c r="A159" s="821" t="s">
        <v>1538</v>
      </c>
      <c r="B159" s="822" t="s">
        <v>1411</v>
      </c>
      <c r="C159" s="822" t="s">
        <v>1414</v>
      </c>
      <c r="D159" s="822" t="s">
        <v>1413</v>
      </c>
      <c r="E159" s="822" t="s">
        <v>967</v>
      </c>
      <c r="F159" s="831"/>
      <c r="G159" s="831"/>
      <c r="H159" s="827">
        <v>0</v>
      </c>
      <c r="I159" s="831">
        <v>3</v>
      </c>
      <c r="J159" s="831">
        <v>241.59</v>
      </c>
      <c r="K159" s="827">
        <v>1</v>
      </c>
      <c r="L159" s="831">
        <v>3</v>
      </c>
      <c r="M159" s="832">
        <v>241.59</v>
      </c>
    </row>
    <row r="160" spans="1:13" ht="14.45" customHeight="1" x14ac:dyDescent="0.2">
      <c r="A160" s="821" t="s">
        <v>1538</v>
      </c>
      <c r="B160" s="822" t="s">
        <v>1355</v>
      </c>
      <c r="C160" s="822" t="s">
        <v>1580</v>
      </c>
      <c r="D160" s="822" t="s">
        <v>823</v>
      </c>
      <c r="E160" s="822" t="s">
        <v>824</v>
      </c>
      <c r="F160" s="831"/>
      <c r="G160" s="831"/>
      <c r="H160" s="827">
        <v>0</v>
      </c>
      <c r="I160" s="831">
        <v>2</v>
      </c>
      <c r="J160" s="831">
        <v>127.5</v>
      </c>
      <c r="K160" s="827">
        <v>1</v>
      </c>
      <c r="L160" s="831">
        <v>2</v>
      </c>
      <c r="M160" s="832">
        <v>127.5</v>
      </c>
    </row>
    <row r="161" spans="1:13" ht="14.45" customHeight="1" x14ac:dyDescent="0.2">
      <c r="A161" s="821" t="s">
        <v>1538</v>
      </c>
      <c r="B161" s="822" t="s">
        <v>2668</v>
      </c>
      <c r="C161" s="822" t="s">
        <v>1592</v>
      </c>
      <c r="D161" s="822" t="s">
        <v>1593</v>
      </c>
      <c r="E161" s="822" t="s">
        <v>1594</v>
      </c>
      <c r="F161" s="831">
        <v>2</v>
      </c>
      <c r="G161" s="831">
        <v>4717.82</v>
      </c>
      <c r="H161" s="827">
        <v>1</v>
      </c>
      <c r="I161" s="831"/>
      <c r="J161" s="831"/>
      <c r="K161" s="827">
        <v>0</v>
      </c>
      <c r="L161" s="831">
        <v>2</v>
      </c>
      <c r="M161" s="832">
        <v>4717.82</v>
      </c>
    </row>
    <row r="162" spans="1:13" ht="14.45" customHeight="1" x14ac:dyDescent="0.2">
      <c r="A162" s="821" t="s">
        <v>1539</v>
      </c>
      <c r="B162" s="822" t="s">
        <v>1293</v>
      </c>
      <c r="C162" s="822" t="s">
        <v>2139</v>
      </c>
      <c r="D162" s="822" t="s">
        <v>691</v>
      </c>
      <c r="E162" s="822" t="s">
        <v>2140</v>
      </c>
      <c r="F162" s="831"/>
      <c r="G162" s="831"/>
      <c r="H162" s="827">
        <v>0</v>
      </c>
      <c r="I162" s="831">
        <v>10</v>
      </c>
      <c r="J162" s="831">
        <v>7734.5000000000009</v>
      </c>
      <c r="K162" s="827">
        <v>1</v>
      </c>
      <c r="L162" s="831">
        <v>10</v>
      </c>
      <c r="M162" s="832">
        <v>7734.5000000000009</v>
      </c>
    </row>
    <row r="163" spans="1:13" ht="14.45" customHeight="1" x14ac:dyDescent="0.2">
      <c r="A163" s="821" t="s">
        <v>1539</v>
      </c>
      <c r="B163" s="822" t="s">
        <v>1300</v>
      </c>
      <c r="C163" s="822" t="s">
        <v>1301</v>
      </c>
      <c r="D163" s="822" t="s">
        <v>751</v>
      </c>
      <c r="E163" s="822" t="s">
        <v>752</v>
      </c>
      <c r="F163" s="831"/>
      <c r="G163" s="831"/>
      <c r="H163" s="827"/>
      <c r="I163" s="831">
        <v>3</v>
      </c>
      <c r="J163" s="831">
        <v>0</v>
      </c>
      <c r="K163" s="827"/>
      <c r="L163" s="831">
        <v>3</v>
      </c>
      <c r="M163" s="832">
        <v>0</v>
      </c>
    </row>
    <row r="164" spans="1:13" ht="14.45" customHeight="1" x14ac:dyDescent="0.2">
      <c r="A164" s="821" t="s">
        <v>1539</v>
      </c>
      <c r="B164" s="822" t="s">
        <v>1304</v>
      </c>
      <c r="C164" s="822" t="s">
        <v>1305</v>
      </c>
      <c r="D164" s="822" t="s">
        <v>1306</v>
      </c>
      <c r="E164" s="822" t="s">
        <v>1307</v>
      </c>
      <c r="F164" s="831"/>
      <c r="G164" s="831"/>
      <c r="H164" s="827">
        <v>0</v>
      </c>
      <c r="I164" s="831">
        <v>18</v>
      </c>
      <c r="J164" s="831">
        <v>6593.58</v>
      </c>
      <c r="K164" s="827">
        <v>1</v>
      </c>
      <c r="L164" s="831">
        <v>18</v>
      </c>
      <c r="M164" s="832">
        <v>6593.58</v>
      </c>
    </row>
    <row r="165" spans="1:13" ht="14.45" customHeight="1" x14ac:dyDescent="0.2">
      <c r="A165" s="821" t="s">
        <v>1539</v>
      </c>
      <c r="B165" s="822" t="s">
        <v>1304</v>
      </c>
      <c r="C165" s="822" t="s">
        <v>1818</v>
      </c>
      <c r="D165" s="822" t="s">
        <v>1306</v>
      </c>
      <c r="E165" s="822" t="s">
        <v>1819</v>
      </c>
      <c r="F165" s="831"/>
      <c r="G165" s="831"/>
      <c r="H165" s="827">
        <v>0</v>
      </c>
      <c r="I165" s="831">
        <v>2</v>
      </c>
      <c r="J165" s="831">
        <v>439.56</v>
      </c>
      <c r="K165" s="827">
        <v>1</v>
      </c>
      <c r="L165" s="831">
        <v>2</v>
      </c>
      <c r="M165" s="832">
        <v>439.56</v>
      </c>
    </row>
    <row r="166" spans="1:13" ht="14.45" customHeight="1" x14ac:dyDescent="0.2">
      <c r="A166" s="821" t="s">
        <v>1539</v>
      </c>
      <c r="B166" s="822" t="s">
        <v>1308</v>
      </c>
      <c r="C166" s="822" t="s">
        <v>1824</v>
      </c>
      <c r="D166" s="822" t="s">
        <v>709</v>
      </c>
      <c r="E166" s="822" t="s">
        <v>1825</v>
      </c>
      <c r="F166" s="831"/>
      <c r="G166" s="831"/>
      <c r="H166" s="827">
        <v>0</v>
      </c>
      <c r="I166" s="831">
        <v>11</v>
      </c>
      <c r="J166" s="831">
        <v>5683.81</v>
      </c>
      <c r="K166" s="827">
        <v>1</v>
      </c>
      <c r="L166" s="831">
        <v>11</v>
      </c>
      <c r="M166" s="832">
        <v>5683.81</v>
      </c>
    </row>
    <row r="167" spans="1:13" ht="14.45" customHeight="1" x14ac:dyDescent="0.2">
      <c r="A167" s="821" t="s">
        <v>1539</v>
      </c>
      <c r="B167" s="822" t="s">
        <v>1308</v>
      </c>
      <c r="C167" s="822" t="s">
        <v>2401</v>
      </c>
      <c r="D167" s="822" t="s">
        <v>709</v>
      </c>
      <c r="E167" s="822" t="s">
        <v>2402</v>
      </c>
      <c r="F167" s="831"/>
      <c r="G167" s="831"/>
      <c r="H167" s="827">
        <v>0</v>
      </c>
      <c r="I167" s="831">
        <v>12</v>
      </c>
      <c r="J167" s="831">
        <v>664.43999999999994</v>
      </c>
      <c r="K167" s="827">
        <v>1</v>
      </c>
      <c r="L167" s="831">
        <v>12</v>
      </c>
      <c r="M167" s="832">
        <v>664.43999999999994</v>
      </c>
    </row>
    <row r="168" spans="1:13" ht="14.45" customHeight="1" x14ac:dyDescent="0.2">
      <c r="A168" s="821" t="s">
        <v>1539</v>
      </c>
      <c r="B168" s="822" t="s">
        <v>1308</v>
      </c>
      <c r="C168" s="822" t="s">
        <v>1826</v>
      </c>
      <c r="D168" s="822" t="s">
        <v>709</v>
      </c>
      <c r="E168" s="822" t="s">
        <v>1827</v>
      </c>
      <c r="F168" s="831"/>
      <c r="G168" s="831"/>
      <c r="H168" s="827">
        <v>0</v>
      </c>
      <c r="I168" s="831">
        <v>4</v>
      </c>
      <c r="J168" s="831">
        <v>442.92</v>
      </c>
      <c r="K168" s="827">
        <v>1</v>
      </c>
      <c r="L168" s="831">
        <v>4</v>
      </c>
      <c r="M168" s="832">
        <v>442.92</v>
      </c>
    </row>
    <row r="169" spans="1:13" ht="14.45" customHeight="1" x14ac:dyDescent="0.2">
      <c r="A169" s="821" t="s">
        <v>1539</v>
      </c>
      <c r="B169" s="822" t="s">
        <v>1386</v>
      </c>
      <c r="C169" s="822" t="s">
        <v>2379</v>
      </c>
      <c r="D169" s="822" t="s">
        <v>2380</v>
      </c>
      <c r="E169" s="822" t="s">
        <v>2381</v>
      </c>
      <c r="F169" s="831"/>
      <c r="G169" s="831"/>
      <c r="H169" s="827">
        <v>0</v>
      </c>
      <c r="I169" s="831">
        <v>3</v>
      </c>
      <c r="J169" s="831">
        <v>2290.89</v>
      </c>
      <c r="K169" s="827">
        <v>1</v>
      </c>
      <c r="L169" s="831">
        <v>3</v>
      </c>
      <c r="M169" s="832">
        <v>2290.89</v>
      </c>
    </row>
    <row r="170" spans="1:13" ht="14.45" customHeight="1" x14ac:dyDescent="0.2">
      <c r="A170" s="821" t="s">
        <v>1539</v>
      </c>
      <c r="B170" s="822" t="s">
        <v>1487</v>
      </c>
      <c r="C170" s="822" t="s">
        <v>1909</v>
      </c>
      <c r="D170" s="822" t="s">
        <v>1575</v>
      </c>
      <c r="E170" s="822" t="s">
        <v>1910</v>
      </c>
      <c r="F170" s="831">
        <v>2</v>
      </c>
      <c r="G170" s="831">
        <v>338.58</v>
      </c>
      <c r="H170" s="827">
        <v>1</v>
      </c>
      <c r="I170" s="831"/>
      <c r="J170" s="831"/>
      <c r="K170" s="827">
        <v>0</v>
      </c>
      <c r="L170" s="831">
        <v>2</v>
      </c>
      <c r="M170" s="832">
        <v>338.58</v>
      </c>
    </row>
    <row r="171" spans="1:13" ht="14.45" customHeight="1" x14ac:dyDescent="0.2">
      <c r="A171" s="821" t="s">
        <v>1539</v>
      </c>
      <c r="B171" s="822" t="s">
        <v>1487</v>
      </c>
      <c r="C171" s="822" t="s">
        <v>1488</v>
      </c>
      <c r="D171" s="822" t="s">
        <v>1112</v>
      </c>
      <c r="E171" s="822" t="s">
        <v>1113</v>
      </c>
      <c r="F171" s="831"/>
      <c r="G171" s="831"/>
      <c r="H171" s="827">
        <v>0</v>
      </c>
      <c r="I171" s="831">
        <v>18</v>
      </c>
      <c r="J171" s="831">
        <v>23159.159999999996</v>
      </c>
      <c r="K171" s="827">
        <v>1</v>
      </c>
      <c r="L171" s="831">
        <v>18</v>
      </c>
      <c r="M171" s="832">
        <v>23159.159999999996</v>
      </c>
    </row>
    <row r="172" spans="1:13" ht="14.45" customHeight="1" x14ac:dyDescent="0.2">
      <c r="A172" s="821" t="s">
        <v>1539</v>
      </c>
      <c r="B172" s="822" t="s">
        <v>1487</v>
      </c>
      <c r="C172" s="822" t="s">
        <v>1917</v>
      </c>
      <c r="D172" s="822" t="s">
        <v>1112</v>
      </c>
      <c r="E172" s="822" t="s">
        <v>1918</v>
      </c>
      <c r="F172" s="831"/>
      <c r="G172" s="831"/>
      <c r="H172" s="827">
        <v>0</v>
      </c>
      <c r="I172" s="831">
        <v>25</v>
      </c>
      <c r="J172" s="831">
        <v>64330.5</v>
      </c>
      <c r="K172" s="827">
        <v>1</v>
      </c>
      <c r="L172" s="831">
        <v>25</v>
      </c>
      <c r="M172" s="832">
        <v>64330.5</v>
      </c>
    </row>
    <row r="173" spans="1:13" ht="14.45" customHeight="1" x14ac:dyDescent="0.2">
      <c r="A173" s="821" t="s">
        <v>1539</v>
      </c>
      <c r="B173" s="822" t="s">
        <v>1487</v>
      </c>
      <c r="C173" s="822" t="s">
        <v>1577</v>
      </c>
      <c r="D173" s="822" t="s">
        <v>1112</v>
      </c>
      <c r="E173" s="822" t="s">
        <v>1578</v>
      </c>
      <c r="F173" s="831"/>
      <c r="G173" s="831"/>
      <c r="H173" s="827">
        <v>0</v>
      </c>
      <c r="I173" s="831">
        <v>2</v>
      </c>
      <c r="J173" s="831">
        <v>169.92</v>
      </c>
      <c r="K173" s="827">
        <v>1</v>
      </c>
      <c r="L173" s="831">
        <v>2</v>
      </c>
      <c r="M173" s="832">
        <v>169.92</v>
      </c>
    </row>
    <row r="174" spans="1:13" ht="14.45" customHeight="1" x14ac:dyDescent="0.2">
      <c r="A174" s="821" t="s">
        <v>1539</v>
      </c>
      <c r="B174" s="822" t="s">
        <v>1311</v>
      </c>
      <c r="C174" s="822" t="s">
        <v>1864</v>
      </c>
      <c r="D174" s="822" t="s">
        <v>1865</v>
      </c>
      <c r="E174" s="822" t="s">
        <v>1316</v>
      </c>
      <c r="F174" s="831">
        <v>3</v>
      </c>
      <c r="G174" s="831">
        <v>253.41</v>
      </c>
      <c r="H174" s="827">
        <v>1</v>
      </c>
      <c r="I174" s="831"/>
      <c r="J174" s="831"/>
      <c r="K174" s="827">
        <v>0</v>
      </c>
      <c r="L174" s="831">
        <v>3</v>
      </c>
      <c r="M174" s="832">
        <v>253.41</v>
      </c>
    </row>
    <row r="175" spans="1:13" ht="14.45" customHeight="1" x14ac:dyDescent="0.2">
      <c r="A175" s="821" t="s">
        <v>1539</v>
      </c>
      <c r="B175" s="822" t="s">
        <v>1311</v>
      </c>
      <c r="C175" s="822" t="s">
        <v>2240</v>
      </c>
      <c r="D175" s="822" t="s">
        <v>1865</v>
      </c>
      <c r="E175" s="822" t="s">
        <v>1318</v>
      </c>
      <c r="F175" s="831">
        <v>2</v>
      </c>
      <c r="G175" s="831">
        <v>305.95999999999998</v>
      </c>
      <c r="H175" s="827">
        <v>1</v>
      </c>
      <c r="I175" s="831"/>
      <c r="J175" s="831"/>
      <c r="K175" s="827">
        <v>0</v>
      </c>
      <c r="L175" s="831">
        <v>2</v>
      </c>
      <c r="M175" s="832">
        <v>305.95999999999998</v>
      </c>
    </row>
    <row r="176" spans="1:13" ht="14.45" customHeight="1" x14ac:dyDescent="0.2">
      <c r="A176" s="821" t="s">
        <v>1539</v>
      </c>
      <c r="B176" s="822" t="s">
        <v>1311</v>
      </c>
      <c r="C176" s="822" t="s">
        <v>2416</v>
      </c>
      <c r="D176" s="822" t="s">
        <v>2245</v>
      </c>
      <c r="E176" s="822" t="s">
        <v>1316</v>
      </c>
      <c r="F176" s="831">
        <v>3</v>
      </c>
      <c r="G176" s="831">
        <v>253.41</v>
      </c>
      <c r="H176" s="827">
        <v>1</v>
      </c>
      <c r="I176" s="831"/>
      <c r="J176" s="831"/>
      <c r="K176" s="827">
        <v>0</v>
      </c>
      <c r="L176" s="831">
        <v>3</v>
      </c>
      <c r="M176" s="832">
        <v>253.41</v>
      </c>
    </row>
    <row r="177" spans="1:13" ht="14.45" customHeight="1" x14ac:dyDescent="0.2">
      <c r="A177" s="821" t="s">
        <v>1539</v>
      </c>
      <c r="B177" s="822" t="s">
        <v>1311</v>
      </c>
      <c r="C177" s="822" t="s">
        <v>1315</v>
      </c>
      <c r="D177" s="822" t="s">
        <v>754</v>
      </c>
      <c r="E177" s="822" t="s">
        <v>1316</v>
      </c>
      <c r="F177" s="831"/>
      <c r="G177" s="831"/>
      <c r="H177" s="827">
        <v>0</v>
      </c>
      <c r="I177" s="831">
        <v>40</v>
      </c>
      <c r="J177" s="831">
        <v>3378.8</v>
      </c>
      <c r="K177" s="827">
        <v>1</v>
      </c>
      <c r="L177" s="831">
        <v>40</v>
      </c>
      <c r="M177" s="832">
        <v>3378.8</v>
      </c>
    </row>
    <row r="178" spans="1:13" ht="14.45" customHeight="1" x14ac:dyDescent="0.2">
      <c r="A178" s="821" t="s">
        <v>1539</v>
      </c>
      <c r="B178" s="822" t="s">
        <v>1311</v>
      </c>
      <c r="C178" s="822" t="s">
        <v>1317</v>
      </c>
      <c r="D178" s="822" t="s">
        <v>754</v>
      </c>
      <c r="E178" s="822" t="s">
        <v>1318</v>
      </c>
      <c r="F178" s="831"/>
      <c r="G178" s="831"/>
      <c r="H178" s="827">
        <v>0</v>
      </c>
      <c r="I178" s="831">
        <v>38</v>
      </c>
      <c r="J178" s="831">
        <v>5813.24</v>
      </c>
      <c r="K178" s="827">
        <v>1</v>
      </c>
      <c r="L178" s="831">
        <v>38</v>
      </c>
      <c r="M178" s="832">
        <v>5813.24</v>
      </c>
    </row>
    <row r="179" spans="1:13" ht="14.45" customHeight="1" x14ac:dyDescent="0.2">
      <c r="A179" s="821" t="s">
        <v>1539</v>
      </c>
      <c r="B179" s="822" t="s">
        <v>1311</v>
      </c>
      <c r="C179" s="822" t="s">
        <v>1558</v>
      </c>
      <c r="D179" s="822" t="s">
        <v>754</v>
      </c>
      <c r="E179" s="822" t="s">
        <v>1559</v>
      </c>
      <c r="F179" s="831"/>
      <c r="G179" s="831"/>
      <c r="H179" s="827">
        <v>0</v>
      </c>
      <c r="I179" s="831">
        <v>3</v>
      </c>
      <c r="J179" s="831">
        <v>253.41</v>
      </c>
      <c r="K179" s="827">
        <v>1</v>
      </c>
      <c r="L179" s="831">
        <v>3</v>
      </c>
      <c r="M179" s="832">
        <v>253.41</v>
      </c>
    </row>
    <row r="180" spans="1:13" ht="14.45" customHeight="1" x14ac:dyDescent="0.2">
      <c r="A180" s="821" t="s">
        <v>1539</v>
      </c>
      <c r="B180" s="822" t="s">
        <v>1311</v>
      </c>
      <c r="C180" s="822" t="s">
        <v>1873</v>
      </c>
      <c r="D180" s="822" t="s">
        <v>754</v>
      </c>
      <c r="E180" s="822" t="s">
        <v>1313</v>
      </c>
      <c r="F180" s="831"/>
      <c r="G180" s="831"/>
      <c r="H180" s="827">
        <v>0</v>
      </c>
      <c r="I180" s="831">
        <v>7</v>
      </c>
      <c r="J180" s="831">
        <v>1070.8599999999999</v>
      </c>
      <c r="K180" s="827">
        <v>1</v>
      </c>
      <c r="L180" s="831">
        <v>7</v>
      </c>
      <c r="M180" s="832">
        <v>1070.8599999999999</v>
      </c>
    </row>
    <row r="181" spans="1:13" ht="14.45" customHeight="1" x14ac:dyDescent="0.2">
      <c r="A181" s="821" t="s">
        <v>1539</v>
      </c>
      <c r="B181" s="822" t="s">
        <v>1311</v>
      </c>
      <c r="C181" s="822" t="s">
        <v>2417</v>
      </c>
      <c r="D181" s="822" t="s">
        <v>1869</v>
      </c>
      <c r="E181" s="822" t="s">
        <v>1316</v>
      </c>
      <c r="F181" s="831">
        <v>3</v>
      </c>
      <c r="G181" s="831">
        <v>2101.2599999999998</v>
      </c>
      <c r="H181" s="827">
        <v>1</v>
      </c>
      <c r="I181" s="831"/>
      <c r="J181" s="831"/>
      <c r="K181" s="827">
        <v>0</v>
      </c>
      <c r="L181" s="831">
        <v>3</v>
      </c>
      <c r="M181" s="832">
        <v>2101.2599999999998</v>
      </c>
    </row>
    <row r="182" spans="1:13" ht="14.45" customHeight="1" x14ac:dyDescent="0.2">
      <c r="A182" s="821" t="s">
        <v>1539</v>
      </c>
      <c r="B182" s="822" t="s">
        <v>1390</v>
      </c>
      <c r="C182" s="822" t="s">
        <v>2396</v>
      </c>
      <c r="D182" s="822" t="s">
        <v>2117</v>
      </c>
      <c r="E182" s="822" t="s">
        <v>927</v>
      </c>
      <c r="F182" s="831">
        <v>1</v>
      </c>
      <c r="G182" s="831">
        <v>106.54</v>
      </c>
      <c r="H182" s="827">
        <v>1</v>
      </c>
      <c r="I182" s="831"/>
      <c r="J182" s="831"/>
      <c r="K182" s="827">
        <v>0</v>
      </c>
      <c r="L182" s="831">
        <v>1</v>
      </c>
      <c r="M182" s="832">
        <v>106.54</v>
      </c>
    </row>
    <row r="183" spans="1:13" ht="14.45" customHeight="1" x14ac:dyDescent="0.2">
      <c r="A183" s="821" t="s">
        <v>1539</v>
      </c>
      <c r="B183" s="822" t="s">
        <v>1395</v>
      </c>
      <c r="C183" s="822" t="s">
        <v>1960</v>
      </c>
      <c r="D183" s="822" t="s">
        <v>1397</v>
      </c>
      <c r="E183" s="822" t="s">
        <v>1618</v>
      </c>
      <c r="F183" s="831"/>
      <c r="G183" s="831"/>
      <c r="H183" s="827">
        <v>0</v>
      </c>
      <c r="I183" s="831">
        <v>13</v>
      </c>
      <c r="J183" s="831">
        <v>1883.96</v>
      </c>
      <c r="K183" s="827">
        <v>1</v>
      </c>
      <c r="L183" s="831">
        <v>13</v>
      </c>
      <c r="M183" s="832">
        <v>1883.96</v>
      </c>
    </row>
    <row r="184" spans="1:13" ht="14.45" customHeight="1" x14ac:dyDescent="0.2">
      <c r="A184" s="821" t="s">
        <v>1539</v>
      </c>
      <c r="B184" s="822" t="s">
        <v>1324</v>
      </c>
      <c r="C184" s="822" t="s">
        <v>1616</v>
      </c>
      <c r="D184" s="822" t="s">
        <v>1617</v>
      </c>
      <c r="E184" s="822" t="s">
        <v>1618</v>
      </c>
      <c r="F184" s="831">
        <v>3</v>
      </c>
      <c r="G184" s="831">
        <v>611.01</v>
      </c>
      <c r="H184" s="827">
        <v>1</v>
      </c>
      <c r="I184" s="831"/>
      <c r="J184" s="831"/>
      <c r="K184" s="827">
        <v>0</v>
      </c>
      <c r="L184" s="831">
        <v>3</v>
      </c>
      <c r="M184" s="832">
        <v>611.01</v>
      </c>
    </row>
    <row r="185" spans="1:13" ht="14.45" customHeight="1" x14ac:dyDescent="0.2">
      <c r="A185" s="821" t="s">
        <v>1539</v>
      </c>
      <c r="B185" s="822" t="s">
        <v>1324</v>
      </c>
      <c r="C185" s="822" t="s">
        <v>1619</v>
      </c>
      <c r="D185" s="822" t="s">
        <v>1326</v>
      </c>
      <c r="E185" s="822" t="s">
        <v>1620</v>
      </c>
      <c r="F185" s="831"/>
      <c r="G185" s="831"/>
      <c r="H185" s="827">
        <v>0</v>
      </c>
      <c r="I185" s="831">
        <v>3</v>
      </c>
      <c r="J185" s="831">
        <v>4428.42</v>
      </c>
      <c r="K185" s="827">
        <v>1</v>
      </c>
      <c r="L185" s="831">
        <v>3</v>
      </c>
      <c r="M185" s="832">
        <v>4428.42</v>
      </c>
    </row>
    <row r="186" spans="1:13" ht="14.45" customHeight="1" x14ac:dyDescent="0.2">
      <c r="A186" s="821" t="s">
        <v>1539</v>
      </c>
      <c r="B186" s="822" t="s">
        <v>1324</v>
      </c>
      <c r="C186" s="822" t="s">
        <v>1325</v>
      </c>
      <c r="D186" s="822" t="s">
        <v>1326</v>
      </c>
      <c r="E186" s="822" t="s">
        <v>1327</v>
      </c>
      <c r="F186" s="831"/>
      <c r="G186" s="831"/>
      <c r="H186" s="827">
        <v>0</v>
      </c>
      <c r="I186" s="831">
        <v>9</v>
      </c>
      <c r="J186" s="831">
        <v>2656.9800000000005</v>
      </c>
      <c r="K186" s="827">
        <v>1</v>
      </c>
      <c r="L186" s="831">
        <v>9</v>
      </c>
      <c r="M186" s="832">
        <v>2656.9800000000005</v>
      </c>
    </row>
    <row r="187" spans="1:13" ht="14.45" customHeight="1" x14ac:dyDescent="0.2">
      <c r="A187" s="821" t="s">
        <v>1539</v>
      </c>
      <c r="B187" s="822" t="s">
        <v>1324</v>
      </c>
      <c r="C187" s="822" t="s">
        <v>2367</v>
      </c>
      <c r="D187" s="822" t="s">
        <v>985</v>
      </c>
      <c r="E187" s="822" t="s">
        <v>1620</v>
      </c>
      <c r="F187" s="831">
        <v>1</v>
      </c>
      <c r="G187" s="831">
        <v>1476.14</v>
      </c>
      <c r="H187" s="827">
        <v>1</v>
      </c>
      <c r="I187" s="831"/>
      <c r="J187" s="831"/>
      <c r="K187" s="827">
        <v>0</v>
      </c>
      <c r="L187" s="831">
        <v>1</v>
      </c>
      <c r="M187" s="832">
        <v>1476.14</v>
      </c>
    </row>
    <row r="188" spans="1:13" ht="14.45" customHeight="1" x14ac:dyDescent="0.2">
      <c r="A188" s="821" t="s">
        <v>1539</v>
      </c>
      <c r="B188" s="822" t="s">
        <v>1324</v>
      </c>
      <c r="C188" s="822" t="s">
        <v>2168</v>
      </c>
      <c r="D188" s="822" t="s">
        <v>985</v>
      </c>
      <c r="E188" s="822" t="s">
        <v>1327</v>
      </c>
      <c r="F188" s="831">
        <v>4</v>
      </c>
      <c r="G188" s="831">
        <v>1180.8800000000001</v>
      </c>
      <c r="H188" s="827">
        <v>1</v>
      </c>
      <c r="I188" s="831"/>
      <c r="J188" s="831"/>
      <c r="K188" s="827">
        <v>0</v>
      </c>
      <c r="L188" s="831">
        <v>4</v>
      </c>
      <c r="M188" s="832">
        <v>1180.8800000000001</v>
      </c>
    </row>
    <row r="189" spans="1:13" ht="14.45" customHeight="1" x14ac:dyDescent="0.2">
      <c r="A189" s="821" t="s">
        <v>1539</v>
      </c>
      <c r="B189" s="822" t="s">
        <v>1328</v>
      </c>
      <c r="C189" s="822" t="s">
        <v>1938</v>
      </c>
      <c r="D189" s="822" t="s">
        <v>1939</v>
      </c>
      <c r="E189" s="822" t="s">
        <v>1937</v>
      </c>
      <c r="F189" s="831"/>
      <c r="G189" s="831"/>
      <c r="H189" s="827">
        <v>0</v>
      </c>
      <c r="I189" s="831">
        <v>51</v>
      </c>
      <c r="J189" s="831">
        <v>9360.5399999999991</v>
      </c>
      <c r="K189" s="827">
        <v>1</v>
      </c>
      <c r="L189" s="831">
        <v>51</v>
      </c>
      <c r="M189" s="832">
        <v>9360.5399999999991</v>
      </c>
    </row>
    <row r="190" spans="1:13" ht="14.45" customHeight="1" x14ac:dyDescent="0.2">
      <c r="A190" s="821" t="s">
        <v>1539</v>
      </c>
      <c r="B190" s="822" t="s">
        <v>1328</v>
      </c>
      <c r="C190" s="822" t="s">
        <v>1940</v>
      </c>
      <c r="D190" s="822" t="s">
        <v>1939</v>
      </c>
      <c r="E190" s="822" t="s">
        <v>1941</v>
      </c>
      <c r="F190" s="831"/>
      <c r="G190" s="831"/>
      <c r="H190" s="827">
        <v>0</v>
      </c>
      <c r="I190" s="831">
        <v>3</v>
      </c>
      <c r="J190" s="831">
        <v>1521.06</v>
      </c>
      <c r="K190" s="827">
        <v>1</v>
      </c>
      <c r="L190" s="831">
        <v>3</v>
      </c>
      <c r="M190" s="832">
        <v>1521.06</v>
      </c>
    </row>
    <row r="191" spans="1:13" ht="14.45" customHeight="1" x14ac:dyDescent="0.2">
      <c r="A191" s="821" t="s">
        <v>1539</v>
      </c>
      <c r="B191" s="822" t="s">
        <v>1328</v>
      </c>
      <c r="C191" s="822" t="s">
        <v>1942</v>
      </c>
      <c r="D191" s="822" t="s">
        <v>1939</v>
      </c>
      <c r="E191" s="822" t="s">
        <v>1331</v>
      </c>
      <c r="F191" s="831"/>
      <c r="G191" s="831"/>
      <c r="H191" s="827">
        <v>0</v>
      </c>
      <c r="I191" s="831">
        <v>24</v>
      </c>
      <c r="J191" s="831">
        <v>8112</v>
      </c>
      <c r="K191" s="827">
        <v>1</v>
      </c>
      <c r="L191" s="831">
        <v>24</v>
      </c>
      <c r="M191" s="832">
        <v>8112</v>
      </c>
    </row>
    <row r="192" spans="1:13" ht="14.45" customHeight="1" x14ac:dyDescent="0.2">
      <c r="A192" s="821" t="s">
        <v>1539</v>
      </c>
      <c r="B192" s="822" t="s">
        <v>1328</v>
      </c>
      <c r="C192" s="822" t="s">
        <v>2428</v>
      </c>
      <c r="D192" s="822" t="s">
        <v>1330</v>
      </c>
      <c r="E192" s="822" t="s">
        <v>1937</v>
      </c>
      <c r="F192" s="831">
        <v>1</v>
      </c>
      <c r="G192" s="831">
        <v>183.54</v>
      </c>
      <c r="H192" s="827">
        <v>1</v>
      </c>
      <c r="I192" s="831"/>
      <c r="J192" s="831"/>
      <c r="K192" s="827">
        <v>0</v>
      </c>
      <c r="L192" s="831">
        <v>1</v>
      </c>
      <c r="M192" s="832">
        <v>183.54</v>
      </c>
    </row>
    <row r="193" spans="1:13" ht="14.45" customHeight="1" x14ac:dyDescent="0.2">
      <c r="A193" s="821" t="s">
        <v>1539</v>
      </c>
      <c r="B193" s="822" t="s">
        <v>1332</v>
      </c>
      <c r="C193" s="822" t="s">
        <v>1631</v>
      </c>
      <c r="D193" s="822" t="s">
        <v>1632</v>
      </c>
      <c r="E193" s="822" t="s">
        <v>1335</v>
      </c>
      <c r="F193" s="831"/>
      <c r="G193" s="831"/>
      <c r="H193" s="827">
        <v>0</v>
      </c>
      <c r="I193" s="831">
        <v>4</v>
      </c>
      <c r="J193" s="831">
        <v>5186.8</v>
      </c>
      <c r="K193" s="827">
        <v>1</v>
      </c>
      <c r="L193" s="831">
        <v>4</v>
      </c>
      <c r="M193" s="832">
        <v>5186.8</v>
      </c>
    </row>
    <row r="194" spans="1:13" ht="14.45" customHeight="1" x14ac:dyDescent="0.2">
      <c r="A194" s="821" t="s">
        <v>1539</v>
      </c>
      <c r="B194" s="822" t="s">
        <v>1332</v>
      </c>
      <c r="C194" s="822" t="s">
        <v>1499</v>
      </c>
      <c r="D194" s="822" t="s">
        <v>1334</v>
      </c>
      <c r="E194" s="822" t="s">
        <v>1500</v>
      </c>
      <c r="F194" s="831"/>
      <c r="G194" s="831"/>
      <c r="H194" s="827">
        <v>0</v>
      </c>
      <c r="I194" s="831">
        <v>8</v>
      </c>
      <c r="J194" s="831">
        <v>15560.32</v>
      </c>
      <c r="K194" s="827">
        <v>1</v>
      </c>
      <c r="L194" s="831">
        <v>8</v>
      </c>
      <c r="M194" s="832">
        <v>15560.32</v>
      </c>
    </row>
    <row r="195" spans="1:13" ht="14.45" customHeight="1" x14ac:dyDescent="0.2">
      <c r="A195" s="821" t="s">
        <v>1539</v>
      </c>
      <c r="B195" s="822" t="s">
        <v>1336</v>
      </c>
      <c r="C195" s="822" t="s">
        <v>2365</v>
      </c>
      <c r="D195" s="822" t="s">
        <v>2366</v>
      </c>
      <c r="E195" s="822" t="s">
        <v>1399</v>
      </c>
      <c r="F195" s="831">
        <v>1</v>
      </c>
      <c r="G195" s="831">
        <v>23.4</v>
      </c>
      <c r="H195" s="827">
        <v>1</v>
      </c>
      <c r="I195" s="831"/>
      <c r="J195" s="831"/>
      <c r="K195" s="827">
        <v>0</v>
      </c>
      <c r="L195" s="831">
        <v>1</v>
      </c>
      <c r="M195" s="832">
        <v>23.4</v>
      </c>
    </row>
    <row r="196" spans="1:13" ht="14.45" customHeight="1" x14ac:dyDescent="0.2">
      <c r="A196" s="821" t="s">
        <v>1539</v>
      </c>
      <c r="B196" s="822" t="s">
        <v>1336</v>
      </c>
      <c r="C196" s="822" t="s">
        <v>1398</v>
      </c>
      <c r="D196" s="822" t="s">
        <v>1338</v>
      </c>
      <c r="E196" s="822" t="s">
        <v>1399</v>
      </c>
      <c r="F196" s="831"/>
      <c r="G196" s="831"/>
      <c r="H196" s="827">
        <v>0</v>
      </c>
      <c r="I196" s="831">
        <v>18</v>
      </c>
      <c r="J196" s="831">
        <v>421.20000000000005</v>
      </c>
      <c r="K196" s="827">
        <v>1</v>
      </c>
      <c r="L196" s="831">
        <v>18</v>
      </c>
      <c r="M196" s="832">
        <v>421.20000000000005</v>
      </c>
    </row>
    <row r="197" spans="1:13" ht="14.45" customHeight="1" x14ac:dyDescent="0.2">
      <c r="A197" s="821" t="s">
        <v>1539</v>
      </c>
      <c r="B197" s="822" t="s">
        <v>1336</v>
      </c>
      <c r="C197" s="822" t="s">
        <v>1613</v>
      </c>
      <c r="D197" s="822" t="s">
        <v>1563</v>
      </c>
      <c r="E197" s="822" t="s">
        <v>1339</v>
      </c>
      <c r="F197" s="831">
        <v>1</v>
      </c>
      <c r="G197" s="831">
        <v>11.71</v>
      </c>
      <c r="H197" s="827">
        <v>1</v>
      </c>
      <c r="I197" s="831"/>
      <c r="J197" s="831"/>
      <c r="K197" s="827">
        <v>0</v>
      </c>
      <c r="L197" s="831">
        <v>1</v>
      </c>
      <c r="M197" s="832">
        <v>11.71</v>
      </c>
    </row>
    <row r="198" spans="1:13" ht="14.45" customHeight="1" x14ac:dyDescent="0.2">
      <c r="A198" s="821" t="s">
        <v>1539</v>
      </c>
      <c r="B198" s="822" t="s">
        <v>1336</v>
      </c>
      <c r="C198" s="822" t="s">
        <v>1337</v>
      </c>
      <c r="D198" s="822" t="s">
        <v>1338</v>
      </c>
      <c r="E198" s="822" t="s">
        <v>1339</v>
      </c>
      <c r="F198" s="831"/>
      <c r="G198" s="831"/>
      <c r="H198" s="827">
        <v>0</v>
      </c>
      <c r="I198" s="831">
        <v>3</v>
      </c>
      <c r="J198" s="831">
        <v>35.130000000000003</v>
      </c>
      <c r="K198" s="827">
        <v>1</v>
      </c>
      <c r="L198" s="831">
        <v>3</v>
      </c>
      <c r="M198" s="832">
        <v>35.130000000000003</v>
      </c>
    </row>
    <row r="199" spans="1:13" ht="14.45" customHeight="1" x14ac:dyDescent="0.2">
      <c r="A199" s="821" t="s">
        <v>1539</v>
      </c>
      <c r="B199" s="822" t="s">
        <v>1336</v>
      </c>
      <c r="C199" s="822" t="s">
        <v>1614</v>
      </c>
      <c r="D199" s="822" t="s">
        <v>1563</v>
      </c>
      <c r="E199" s="822" t="s">
        <v>1612</v>
      </c>
      <c r="F199" s="831">
        <v>1</v>
      </c>
      <c r="G199" s="831">
        <v>46.81</v>
      </c>
      <c r="H199" s="827">
        <v>1</v>
      </c>
      <c r="I199" s="831"/>
      <c r="J199" s="831"/>
      <c r="K199" s="827">
        <v>0</v>
      </c>
      <c r="L199" s="831">
        <v>1</v>
      </c>
      <c r="M199" s="832">
        <v>46.81</v>
      </c>
    </row>
    <row r="200" spans="1:13" ht="14.45" customHeight="1" x14ac:dyDescent="0.2">
      <c r="A200" s="821" t="s">
        <v>1539</v>
      </c>
      <c r="B200" s="822" t="s">
        <v>1340</v>
      </c>
      <c r="C200" s="822" t="s">
        <v>2444</v>
      </c>
      <c r="D200" s="822" t="s">
        <v>2015</v>
      </c>
      <c r="E200" s="822" t="s">
        <v>1590</v>
      </c>
      <c r="F200" s="831">
        <v>3</v>
      </c>
      <c r="G200" s="831">
        <v>0</v>
      </c>
      <c r="H200" s="827"/>
      <c r="I200" s="831"/>
      <c r="J200" s="831"/>
      <c r="K200" s="827"/>
      <c r="L200" s="831">
        <v>3</v>
      </c>
      <c r="M200" s="832">
        <v>0</v>
      </c>
    </row>
    <row r="201" spans="1:13" ht="14.45" customHeight="1" x14ac:dyDescent="0.2">
      <c r="A201" s="821" t="s">
        <v>1539</v>
      </c>
      <c r="B201" s="822" t="s">
        <v>1340</v>
      </c>
      <c r="C201" s="822" t="s">
        <v>2445</v>
      </c>
      <c r="D201" s="822" t="s">
        <v>2353</v>
      </c>
      <c r="E201" s="822" t="s">
        <v>1342</v>
      </c>
      <c r="F201" s="831">
        <v>1</v>
      </c>
      <c r="G201" s="831">
        <v>0</v>
      </c>
      <c r="H201" s="827"/>
      <c r="I201" s="831"/>
      <c r="J201" s="831"/>
      <c r="K201" s="827"/>
      <c r="L201" s="831">
        <v>1</v>
      </c>
      <c r="M201" s="832">
        <v>0</v>
      </c>
    </row>
    <row r="202" spans="1:13" ht="14.45" customHeight="1" x14ac:dyDescent="0.2">
      <c r="A202" s="821" t="s">
        <v>1539</v>
      </c>
      <c r="B202" s="822" t="s">
        <v>1340</v>
      </c>
      <c r="C202" s="822" t="s">
        <v>1341</v>
      </c>
      <c r="D202" s="822" t="s">
        <v>835</v>
      </c>
      <c r="E202" s="822" t="s">
        <v>1342</v>
      </c>
      <c r="F202" s="831"/>
      <c r="G202" s="831"/>
      <c r="H202" s="827"/>
      <c r="I202" s="831">
        <v>13</v>
      </c>
      <c r="J202" s="831">
        <v>0</v>
      </c>
      <c r="K202" s="827"/>
      <c r="L202" s="831">
        <v>13</v>
      </c>
      <c r="M202" s="832">
        <v>0</v>
      </c>
    </row>
    <row r="203" spans="1:13" ht="14.45" customHeight="1" x14ac:dyDescent="0.2">
      <c r="A203" s="821" t="s">
        <v>1539</v>
      </c>
      <c r="B203" s="822" t="s">
        <v>1340</v>
      </c>
      <c r="C203" s="822" t="s">
        <v>1589</v>
      </c>
      <c r="D203" s="822" t="s">
        <v>835</v>
      </c>
      <c r="E203" s="822" t="s">
        <v>1590</v>
      </c>
      <c r="F203" s="831"/>
      <c r="G203" s="831"/>
      <c r="H203" s="827"/>
      <c r="I203" s="831">
        <v>15</v>
      </c>
      <c r="J203" s="831">
        <v>0</v>
      </c>
      <c r="K203" s="827"/>
      <c r="L203" s="831">
        <v>15</v>
      </c>
      <c r="M203" s="832">
        <v>0</v>
      </c>
    </row>
    <row r="204" spans="1:13" ht="14.45" customHeight="1" x14ac:dyDescent="0.2">
      <c r="A204" s="821" t="s">
        <v>1539</v>
      </c>
      <c r="B204" s="822" t="s">
        <v>1340</v>
      </c>
      <c r="C204" s="822" t="s">
        <v>2446</v>
      </c>
      <c r="D204" s="822" t="s">
        <v>2353</v>
      </c>
      <c r="E204" s="822" t="s">
        <v>1590</v>
      </c>
      <c r="F204" s="831">
        <v>1</v>
      </c>
      <c r="G204" s="831">
        <v>0</v>
      </c>
      <c r="H204" s="827"/>
      <c r="I204" s="831"/>
      <c r="J204" s="831"/>
      <c r="K204" s="827"/>
      <c r="L204" s="831">
        <v>1</v>
      </c>
      <c r="M204" s="832">
        <v>0</v>
      </c>
    </row>
    <row r="205" spans="1:13" ht="14.45" customHeight="1" x14ac:dyDescent="0.2">
      <c r="A205" s="821" t="s">
        <v>1539</v>
      </c>
      <c r="B205" s="822" t="s">
        <v>2659</v>
      </c>
      <c r="C205" s="822" t="s">
        <v>1552</v>
      </c>
      <c r="D205" s="822" t="s">
        <v>1553</v>
      </c>
      <c r="E205" s="822" t="s">
        <v>1016</v>
      </c>
      <c r="F205" s="831"/>
      <c r="G205" s="831"/>
      <c r="H205" s="827">
        <v>0</v>
      </c>
      <c r="I205" s="831">
        <v>46</v>
      </c>
      <c r="J205" s="831">
        <v>6072</v>
      </c>
      <c r="K205" s="827">
        <v>1</v>
      </c>
      <c r="L205" s="831">
        <v>46</v>
      </c>
      <c r="M205" s="832">
        <v>6072</v>
      </c>
    </row>
    <row r="206" spans="1:13" ht="14.45" customHeight="1" x14ac:dyDescent="0.2">
      <c r="A206" s="821" t="s">
        <v>1539</v>
      </c>
      <c r="B206" s="822" t="s">
        <v>2659</v>
      </c>
      <c r="C206" s="822" t="s">
        <v>1659</v>
      </c>
      <c r="D206" s="822" t="s">
        <v>1553</v>
      </c>
      <c r="E206" s="822" t="s">
        <v>1660</v>
      </c>
      <c r="F206" s="831"/>
      <c r="G206" s="831"/>
      <c r="H206" s="827">
        <v>0</v>
      </c>
      <c r="I206" s="831">
        <v>5</v>
      </c>
      <c r="J206" s="831">
        <v>1320</v>
      </c>
      <c r="K206" s="827">
        <v>1</v>
      </c>
      <c r="L206" s="831">
        <v>5</v>
      </c>
      <c r="M206" s="832">
        <v>1320</v>
      </c>
    </row>
    <row r="207" spans="1:13" ht="14.45" customHeight="1" x14ac:dyDescent="0.2">
      <c r="A207" s="821" t="s">
        <v>1539</v>
      </c>
      <c r="B207" s="822" t="s">
        <v>1400</v>
      </c>
      <c r="C207" s="822" t="s">
        <v>1894</v>
      </c>
      <c r="D207" s="822" t="s">
        <v>1895</v>
      </c>
      <c r="E207" s="822" t="s">
        <v>1016</v>
      </c>
      <c r="F207" s="831"/>
      <c r="G207" s="831"/>
      <c r="H207" s="827">
        <v>0</v>
      </c>
      <c r="I207" s="831">
        <v>6</v>
      </c>
      <c r="J207" s="831">
        <v>792</v>
      </c>
      <c r="K207" s="827">
        <v>1</v>
      </c>
      <c r="L207" s="831">
        <v>6</v>
      </c>
      <c r="M207" s="832">
        <v>792</v>
      </c>
    </row>
    <row r="208" spans="1:13" ht="14.45" customHeight="1" x14ac:dyDescent="0.2">
      <c r="A208" s="821" t="s">
        <v>1539</v>
      </c>
      <c r="B208" s="822" t="s">
        <v>1400</v>
      </c>
      <c r="C208" s="822" t="s">
        <v>1896</v>
      </c>
      <c r="D208" s="822" t="s">
        <v>1895</v>
      </c>
      <c r="E208" s="822" t="s">
        <v>1728</v>
      </c>
      <c r="F208" s="831"/>
      <c r="G208" s="831"/>
      <c r="H208" s="827">
        <v>0</v>
      </c>
      <c r="I208" s="831">
        <v>5</v>
      </c>
      <c r="J208" s="831">
        <v>2199.9</v>
      </c>
      <c r="K208" s="827">
        <v>1</v>
      </c>
      <c r="L208" s="831">
        <v>5</v>
      </c>
      <c r="M208" s="832">
        <v>2199.9</v>
      </c>
    </row>
    <row r="209" spans="1:13" ht="14.45" customHeight="1" x14ac:dyDescent="0.2">
      <c r="A209" s="821" t="s">
        <v>1539</v>
      </c>
      <c r="B209" s="822" t="s">
        <v>1400</v>
      </c>
      <c r="C209" s="822" t="s">
        <v>1897</v>
      </c>
      <c r="D209" s="822" t="s">
        <v>1898</v>
      </c>
      <c r="E209" s="822" t="s">
        <v>1016</v>
      </c>
      <c r="F209" s="831">
        <v>3</v>
      </c>
      <c r="G209" s="831">
        <v>396</v>
      </c>
      <c r="H209" s="827">
        <v>1</v>
      </c>
      <c r="I209" s="831"/>
      <c r="J209" s="831"/>
      <c r="K209" s="827">
        <v>0</v>
      </c>
      <c r="L209" s="831">
        <v>3</v>
      </c>
      <c r="M209" s="832">
        <v>396</v>
      </c>
    </row>
    <row r="210" spans="1:13" ht="14.45" customHeight="1" x14ac:dyDescent="0.2">
      <c r="A210" s="821" t="s">
        <v>1539</v>
      </c>
      <c r="B210" s="822" t="s">
        <v>1343</v>
      </c>
      <c r="C210" s="822" t="s">
        <v>1951</v>
      </c>
      <c r="D210" s="822" t="s">
        <v>1952</v>
      </c>
      <c r="E210" s="822" t="s">
        <v>1346</v>
      </c>
      <c r="F210" s="831">
        <v>7</v>
      </c>
      <c r="G210" s="831">
        <v>862.40000000000009</v>
      </c>
      <c r="H210" s="827">
        <v>1</v>
      </c>
      <c r="I210" s="831"/>
      <c r="J210" s="831"/>
      <c r="K210" s="827">
        <v>0</v>
      </c>
      <c r="L210" s="831">
        <v>7</v>
      </c>
      <c r="M210" s="832">
        <v>862.40000000000009</v>
      </c>
    </row>
    <row r="211" spans="1:13" ht="14.45" customHeight="1" x14ac:dyDescent="0.2">
      <c r="A211" s="821" t="s">
        <v>1539</v>
      </c>
      <c r="B211" s="822" t="s">
        <v>1343</v>
      </c>
      <c r="C211" s="822" t="s">
        <v>1344</v>
      </c>
      <c r="D211" s="822" t="s">
        <v>1345</v>
      </c>
      <c r="E211" s="822" t="s">
        <v>1346</v>
      </c>
      <c r="F211" s="831"/>
      <c r="G211" s="831"/>
      <c r="H211" s="827">
        <v>0</v>
      </c>
      <c r="I211" s="831">
        <v>85</v>
      </c>
      <c r="J211" s="831">
        <v>10451.600000000002</v>
      </c>
      <c r="K211" s="827">
        <v>1</v>
      </c>
      <c r="L211" s="831">
        <v>85</v>
      </c>
      <c r="M211" s="832">
        <v>10451.600000000002</v>
      </c>
    </row>
    <row r="212" spans="1:13" ht="14.45" customHeight="1" x14ac:dyDescent="0.2">
      <c r="A212" s="821" t="s">
        <v>1539</v>
      </c>
      <c r="B212" s="822" t="s">
        <v>1343</v>
      </c>
      <c r="C212" s="822" t="s">
        <v>1347</v>
      </c>
      <c r="D212" s="822" t="s">
        <v>1345</v>
      </c>
      <c r="E212" s="822" t="s">
        <v>1348</v>
      </c>
      <c r="F212" s="831"/>
      <c r="G212" s="831"/>
      <c r="H212" s="827">
        <v>0</v>
      </c>
      <c r="I212" s="831">
        <v>178</v>
      </c>
      <c r="J212" s="831">
        <v>43771.979999999996</v>
      </c>
      <c r="K212" s="827">
        <v>1</v>
      </c>
      <c r="L212" s="831">
        <v>178</v>
      </c>
      <c r="M212" s="832">
        <v>43771.979999999996</v>
      </c>
    </row>
    <row r="213" spans="1:13" ht="14.45" customHeight="1" x14ac:dyDescent="0.2">
      <c r="A213" s="821" t="s">
        <v>1539</v>
      </c>
      <c r="B213" s="822" t="s">
        <v>1343</v>
      </c>
      <c r="C213" s="822" t="s">
        <v>1955</v>
      </c>
      <c r="D213" s="822" t="s">
        <v>1954</v>
      </c>
      <c r="E213" s="822" t="s">
        <v>1744</v>
      </c>
      <c r="F213" s="831"/>
      <c r="G213" s="831"/>
      <c r="H213" s="827">
        <v>0</v>
      </c>
      <c r="I213" s="831">
        <v>6</v>
      </c>
      <c r="J213" s="831">
        <v>792</v>
      </c>
      <c r="K213" s="827">
        <v>1</v>
      </c>
      <c r="L213" s="831">
        <v>6</v>
      </c>
      <c r="M213" s="832">
        <v>792</v>
      </c>
    </row>
    <row r="214" spans="1:13" ht="14.45" customHeight="1" x14ac:dyDescent="0.2">
      <c r="A214" s="821" t="s">
        <v>1539</v>
      </c>
      <c r="B214" s="822" t="s">
        <v>1343</v>
      </c>
      <c r="C214" s="822" t="s">
        <v>1953</v>
      </c>
      <c r="D214" s="822" t="s">
        <v>1954</v>
      </c>
      <c r="E214" s="822" t="s">
        <v>1584</v>
      </c>
      <c r="F214" s="831"/>
      <c r="G214" s="831"/>
      <c r="H214" s="827">
        <v>0</v>
      </c>
      <c r="I214" s="831">
        <v>18</v>
      </c>
      <c r="J214" s="831">
        <v>4752</v>
      </c>
      <c r="K214" s="827">
        <v>1</v>
      </c>
      <c r="L214" s="831">
        <v>18</v>
      </c>
      <c r="M214" s="832">
        <v>4752</v>
      </c>
    </row>
    <row r="215" spans="1:13" ht="14.45" customHeight="1" x14ac:dyDescent="0.2">
      <c r="A215" s="821" t="s">
        <v>1539</v>
      </c>
      <c r="B215" s="822" t="s">
        <v>2662</v>
      </c>
      <c r="C215" s="822" t="s">
        <v>1745</v>
      </c>
      <c r="D215" s="822" t="s">
        <v>1743</v>
      </c>
      <c r="E215" s="822" t="s">
        <v>1584</v>
      </c>
      <c r="F215" s="831"/>
      <c r="G215" s="831"/>
      <c r="H215" s="827">
        <v>0</v>
      </c>
      <c r="I215" s="831">
        <v>4</v>
      </c>
      <c r="J215" s="831">
        <v>528</v>
      </c>
      <c r="K215" s="827">
        <v>1</v>
      </c>
      <c r="L215" s="831">
        <v>4</v>
      </c>
      <c r="M215" s="832">
        <v>528</v>
      </c>
    </row>
    <row r="216" spans="1:13" ht="14.45" customHeight="1" x14ac:dyDescent="0.2">
      <c r="A216" s="821" t="s">
        <v>1539</v>
      </c>
      <c r="B216" s="822" t="s">
        <v>1349</v>
      </c>
      <c r="C216" s="822" t="s">
        <v>1706</v>
      </c>
      <c r="D216" s="822" t="s">
        <v>1707</v>
      </c>
      <c r="E216" s="822" t="s">
        <v>1708</v>
      </c>
      <c r="F216" s="831">
        <v>1</v>
      </c>
      <c r="G216" s="831">
        <v>132</v>
      </c>
      <c r="H216" s="827">
        <v>1</v>
      </c>
      <c r="I216" s="831"/>
      <c r="J216" s="831"/>
      <c r="K216" s="827">
        <v>0</v>
      </c>
      <c r="L216" s="831">
        <v>1</v>
      </c>
      <c r="M216" s="832">
        <v>132</v>
      </c>
    </row>
    <row r="217" spans="1:13" ht="14.45" customHeight="1" x14ac:dyDescent="0.2">
      <c r="A217" s="821" t="s">
        <v>1539</v>
      </c>
      <c r="B217" s="822" t="s">
        <v>1349</v>
      </c>
      <c r="C217" s="822" t="s">
        <v>1711</v>
      </c>
      <c r="D217" s="822" t="s">
        <v>1712</v>
      </c>
      <c r="E217" s="822" t="s">
        <v>1318</v>
      </c>
      <c r="F217" s="831">
        <v>31</v>
      </c>
      <c r="G217" s="831">
        <v>3819.2000000000003</v>
      </c>
      <c r="H217" s="827">
        <v>1</v>
      </c>
      <c r="I217" s="831"/>
      <c r="J217" s="831"/>
      <c r="K217" s="827">
        <v>0</v>
      </c>
      <c r="L217" s="831">
        <v>31</v>
      </c>
      <c r="M217" s="832">
        <v>3819.2000000000003</v>
      </c>
    </row>
    <row r="218" spans="1:13" ht="14.45" customHeight="1" x14ac:dyDescent="0.2">
      <c r="A218" s="821" t="s">
        <v>1539</v>
      </c>
      <c r="B218" s="822" t="s">
        <v>1349</v>
      </c>
      <c r="C218" s="822" t="s">
        <v>1713</v>
      </c>
      <c r="D218" s="822" t="s">
        <v>1714</v>
      </c>
      <c r="E218" s="822" t="s">
        <v>1007</v>
      </c>
      <c r="F218" s="831">
        <v>6</v>
      </c>
      <c r="G218" s="831">
        <v>792</v>
      </c>
      <c r="H218" s="827">
        <v>1</v>
      </c>
      <c r="I218" s="831"/>
      <c r="J218" s="831"/>
      <c r="K218" s="827">
        <v>0</v>
      </c>
      <c r="L218" s="831">
        <v>6</v>
      </c>
      <c r="M218" s="832">
        <v>792</v>
      </c>
    </row>
    <row r="219" spans="1:13" ht="14.45" customHeight="1" x14ac:dyDescent="0.2">
      <c r="A219" s="821" t="s">
        <v>1539</v>
      </c>
      <c r="B219" s="822" t="s">
        <v>1349</v>
      </c>
      <c r="C219" s="822" t="s">
        <v>1715</v>
      </c>
      <c r="D219" s="822" t="s">
        <v>1707</v>
      </c>
      <c r="E219" s="822" t="s">
        <v>1352</v>
      </c>
      <c r="F219" s="831">
        <v>3</v>
      </c>
      <c r="G219" s="831">
        <v>369.6</v>
      </c>
      <c r="H219" s="827">
        <v>1</v>
      </c>
      <c r="I219" s="831"/>
      <c r="J219" s="831"/>
      <c r="K219" s="827">
        <v>0</v>
      </c>
      <c r="L219" s="831">
        <v>3</v>
      </c>
      <c r="M219" s="832">
        <v>369.6</v>
      </c>
    </row>
    <row r="220" spans="1:13" ht="14.45" customHeight="1" x14ac:dyDescent="0.2">
      <c r="A220" s="821" t="s">
        <v>1539</v>
      </c>
      <c r="B220" s="822" t="s">
        <v>1349</v>
      </c>
      <c r="C220" s="822" t="s">
        <v>1350</v>
      </c>
      <c r="D220" s="822" t="s">
        <v>1351</v>
      </c>
      <c r="E220" s="822" t="s">
        <v>1352</v>
      </c>
      <c r="F220" s="831"/>
      <c r="G220" s="831"/>
      <c r="H220" s="827">
        <v>0</v>
      </c>
      <c r="I220" s="831">
        <v>166</v>
      </c>
      <c r="J220" s="831">
        <v>20411.36</v>
      </c>
      <c r="K220" s="827">
        <v>1</v>
      </c>
      <c r="L220" s="831">
        <v>166</v>
      </c>
      <c r="M220" s="832">
        <v>20411.36</v>
      </c>
    </row>
    <row r="221" spans="1:13" ht="14.45" customHeight="1" x14ac:dyDescent="0.2">
      <c r="A221" s="821" t="s">
        <v>1539</v>
      </c>
      <c r="B221" s="822" t="s">
        <v>1349</v>
      </c>
      <c r="C221" s="822" t="s">
        <v>1404</v>
      </c>
      <c r="D221" s="822" t="s">
        <v>1351</v>
      </c>
      <c r="E221" s="822" t="s">
        <v>1405</v>
      </c>
      <c r="F221" s="831"/>
      <c r="G221" s="831"/>
      <c r="H221" s="827">
        <v>0</v>
      </c>
      <c r="I221" s="831">
        <v>18</v>
      </c>
      <c r="J221" s="831">
        <v>7761.24</v>
      </c>
      <c r="K221" s="827">
        <v>1</v>
      </c>
      <c r="L221" s="831">
        <v>18</v>
      </c>
      <c r="M221" s="832">
        <v>7761.24</v>
      </c>
    </row>
    <row r="222" spans="1:13" ht="14.45" customHeight="1" x14ac:dyDescent="0.2">
      <c r="A222" s="821" t="s">
        <v>1539</v>
      </c>
      <c r="B222" s="822" t="s">
        <v>1349</v>
      </c>
      <c r="C222" s="822" t="s">
        <v>1353</v>
      </c>
      <c r="D222" s="822" t="s">
        <v>1351</v>
      </c>
      <c r="E222" s="822" t="s">
        <v>1354</v>
      </c>
      <c r="F222" s="831"/>
      <c r="G222" s="831"/>
      <c r="H222" s="827">
        <v>0</v>
      </c>
      <c r="I222" s="831">
        <v>3</v>
      </c>
      <c r="J222" s="831">
        <v>737.7</v>
      </c>
      <c r="K222" s="827">
        <v>1</v>
      </c>
      <c r="L222" s="831">
        <v>3</v>
      </c>
      <c r="M222" s="832">
        <v>737.7</v>
      </c>
    </row>
    <row r="223" spans="1:13" ht="14.45" customHeight="1" x14ac:dyDescent="0.2">
      <c r="A223" s="821" t="s">
        <v>1539</v>
      </c>
      <c r="B223" s="822" t="s">
        <v>1349</v>
      </c>
      <c r="C223" s="822" t="s">
        <v>1730</v>
      </c>
      <c r="D223" s="822" t="s">
        <v>1712</v>
      </c>
      <c r="E223" s="822" t="s">
        <v>1007</v>
      </c>
      <c r="F223" s="831">
        <v>4</v>
      </c>
      <c r="G223" s="831">
        <v>528</v>
      </c>
      <c r="H223" s="827">
        <v>1</v>
      </c>
      <c r="I223" s="831"/>
      <c r="J223" s="831"/>
      <c r="K223" s="827">
        <v>0</v>
      </c>
      <c r="L223" s="831">
        <v>4</v>
      </c>
      <c r="M223" s="832">
        <v>528</v>
      </c>
    </row>
    <row r="224" spans="1:13" ht="14.45" customHeight="1" x14ac:dyDescent="0.2">
      <c r="A224" s="821" t="s">
        <v>1539</v>
      </c>
      <c r="B224" s="822" t="s">
        <v>1406</v>
      </c>
      <c r="C224" s="822" t="s">
        <v>1556</v>
      </c>
      <c r="D224" s="822" t="s">
        <v>911</v>
      </c>
      <c r="E224" s="822" t="s">
        <v>1409</v>
      </c>
      <c r="F224" s="831"/>
      <c r="G224" s="831"/>
      <c r="H224" s="827">
        <v>0</v>
      </c>
      <c r="I224" s="831">
        <v>11</v>
      </c>
      <c r="J224" s="831">
        <v>1771.66</v>
      </c>
      <c r="K224" s="827">
        <v>1</v>
      </c>
      <c r="L224" s="831">
        <v>11</v>
      </c>
      <c r="M224" s="832">
        <v>1771.66</v>
      </c>
    </row>
    <row r="225" spans="1:13" ht="14.45" customHeight="1" x14ac:dyDescent="0.2">
      <c r="A225" s="821" t="s">
        <v>1539</v>
      </c>
      <c r="B225" s="822" t="s">
        <v>1411</v>
      </c>
      <c r="C225" s="822" t="s">
        <v>1983</v>
      </c>
      <c r="D225" s="822" t="s">
        <v>1984</v>
      </c>
      <c r="E225" s="822" t="s">
        <v>1985</v>
      </c>
      <c r="F225" s="831">
        <v>6</v>
      </c>
      <c r="G225" s="831">
        <v>644.28</v>
      </c>
      <c r="H225" s="827">
        <v>1</v>
      </c>
      <c r="I225" s="831"/>
      <c r="J225" s="831"/>
      <c r="K225" s="827">
        <v>0</v>
      </c>
      <c r="L225" s="831">
        <v>6</v>
      </c>
      <c r="M225" s="832">
        <v>644.28</v>
      </c>
    </row>
    <row r="226" spans="1:13" ht="14.45" customHeight="1" x14ac:dyDescent="0.2">
      <c r="A226" s="821" t="s">
        <v>1539</v>
      </c>
      <c r="B226" s="822" t="s">
        <v>1411</v>
      </c>
      <c r="C226" s="822" t="s">
        <v>1990</v>
      </c>
      <c r="D226" s="822" t="s">
        <v>1987</v>
      </c>
      <c r="E226" s="822" t="s">
        <v>1991</v>
      </c>
      <c r="F226" s="831">
        <v>2</v>
      </c>
      <c r="G226" s="831">
        <v>150.32</v>
      </c>
      <c r="H226" s="827">
        <v>1</v>
      </c>
      <c r="I226" s="831"/>
      <c r="J226" s="831"/>
      <c r="K226" s="827">
        <v>0</v>
      </c>
      <c r="L226" s="831">
        <v>2</v>
      </c>
      <c r="M226" s="832">
        <v>150.32</v>
      </c>
    </row>
    <row r="227" spans="1:13" ht="14.45" customHeight="1" x14ac:dyDescent="0.2">
      <c r="A227" s="821" t="s">
        <v>1539</v>
      </c>
      <c r="B227" s="822" t="s">
        <v>1411</v>
      </c>
      <c r="C227" s="822" t="s">
        <v>1989</v>
      </c>
      <c r="D227" s="822" t="s">
        <v>1413</v>
      </c>
      <c r="E227" s="822" t="s">
        <v>967</v>
      </c>
      <c r="F227" s="831"/>
      <c r="G227" s="831"/>
      <c r="H227" s="827">
        <v>0</v>
      </c>
      <c r="I227" s="831">
        <v>35</v>
      </c>
      <c r="J227" s="831">
        <v>2818.55</v>
      </c>
      <c r="K227" s="827">
        <v>1</v>
      </c>
      <c r="L227" s="831">
        <v>35</v>
      </c>
      <c r="M227" s="832">
        <v>2818.55</v>
      </c>
    </row>
    <row r="228" spans="1:13" ht="14.45" customHeight="1" x14ac:dyDescent="0.2">
      <c r="A228" s="821" t="s">
        <v>1539</v>
      </c>
      <c r="B228" s="822" t="s">
        <v>1411</v>
      </c>
      <c r="C228" s="822" t="s">
        <v>1998</v>
      </c>
      <c r="D228" s="822" t="s">
        <v>989</v>
      </c>
      <c r="E228" s="822" t="s">
        <v>1999</v>
      </c>
      <c r="F228" s="831">
        <v>18</v>
      </c>
      <c r="G228" s="831">
        <v>1449.54</v>
      </c>
      <c r="H228" s="827">
        <v>1</v>
      </c>
      <c r="I228" s="831"/>
      <c r="J228" s="831"/>
      <c r="K228" s="827">
        <v>0</v>
      </c>
      <c r="L228" s="831">
        <v>18</v>
      </c>
      <c r="M228" s="832">
        <v>1449.54</v>
      </c>
    </row>
    <row r="229" spans="1:13" ht="14.45" customHeight="1" x14ac:dyDescent="0.2">
      <c r="A229" s="821" t="s">
        <v>1539</v>
      </c>
      <c r="B229" s="822" t="s">
        <v>1411</v>
      </c>
      <c r="C229" s="822" t="s">
        <v>1412</v>
      </c>
      <c r="D229" s="822" t="s">
        <v>1413</v>
      </c>
      <c r="E229" s="822" t="s">
        <v>965</v>
      </c>
      <c r="F229" s="831"/>
      <c r="G229" s="831"/>
      <c r="H229" s="827">
        <v>0</v>
      </c>
      <c r="I229" s="831">
        <v>52</v>
      </c>
      <c r="J229" s="831">
        <v>8375.119999999999</v>
      </c>
      <c r="K229" s="827">
        <v>1</v>
      </c>
      <c r="L229" s="831">
        <v>52</v>
      </c>
      <c r="M229" s="832">
        <v>8375.119999999999</v>
      </c>
    </row>
    <row r="230" spans="1:13" ht="14.45" customHeight="1" x14ac:dyDescent="0.2">
      <c r="A230" s="821" t="s">
        <v>1539</v>
      </c>
      <c r="B230" s="822" t="s">
        <v>1411</v>
      </c>
      <c r="C230" s="822" t="s">
        <v>1996</v>
      </c>
      <c r="D230" s="822" t="s">
        <v>1413</v>
      </c>
      <c r="E230" s="822" t="s">
        <v>1997</v>
      </c>
      <c r="F230" s="831"/>
      <c r="G230" s="831"/>
      <c r="H230" s="827">
        <v>0</v>
      </c>
      <c r="I230" s="831">
        <v>14</v>
      </c>
      <c r="J230" s="831">
        <v>7468.0199999999995</v>
      </c>
      <c r="K230" s="827">
        <v>1</v>
      </c>
      <c r="L230" s="831">
        <v>14</v>
      </c>
      <c r="M230" s="832">
        <v>7468.0199999999995</v>
      </c>
    </row>
    <row r="231" spans="1:13" ht="14.45" customHeight="1" x14ac:dyDescent="0.2">
      <c r="A231" s="821" t="s">
        <v>1539</v>
      </c>
      <c r="B231" s="822" t="s">
        <v>1411</v>
      </c>
      <c r="C231" s="822" t="s">
        <v>1414</v>
      </c>
      <c r="D231" s="822" t="s">
        <v>1413</v>
      </c>
      <c r="E231" s="822" t="s">
        <v>967</v>
      </c>
      <c r="F231" s="831"/>
      <c r="G231" s="831"/>
      <c r="H231" s="827">
        <v>0</v>
      </c>
      <c r="I231" s="831">
        <v>31</v>
      </c>
      <c r="J231" s="831">
        <v>2496.4300000000003</v>
      </c>
      <c r="K231" s="827">
        <v>1</v>
      </c>
      <c r="L231" s="831">
        <v>31</v>
      </c>
      <c r="M231" s="832">
        <v>2496.4300000000003</v>
      </c>
    </row>
    <row r="232" spans="1:13" ht="14.45" customHeight="1" x14ac:dyDescent="0.2">
      <c r="A232" s="821" t="s">
        <v>1539</v>
      </c>
      <c r="B232" s="822" t="s">
        <v>1411</v>
      </c>
      <c r="C232" s="822" t="s">
        <v>1504</v>
      </c>
      <c r="D232" s="822" t="s">
        <v>1413</v>
      </c>
      <c r="E232" s="822" t="s">
        <v>1159</v>
      </c>
      <c r="F232" s="831"/>
      <c r="G232" s="831"/>
      <c r="H232" s="827">
        <v>0</v>
      </c>
      <c r="I232" s="831">
        <v>5</v>
      </c>
      <c r="J232" s="831">
        <v>2000.85</v>
      </c>
      <c r="K232" s="827">
        <v>1</v>
      </c>
      <c r="L232" s="831">
        <v>5</v>
      </c>
      <c r="M232" s="832">
        <v>2000.85</v>
      </c>
    </row>
    <row r="233" spans="1:13" ht="14.45" customHeight="1" x14ac:dyDescent="0.2">
      <c r="A233" s="821" t="s">
        <v>1539</v>
      </c>
      <c r="B233" s="822" t="s">
        <v>1411</v>
      </c>
      <c r="C233" s="822" t="s">
        <v>2443</v>
      </c>
      <c r="D233" s="822" t="s">
        <v>1984</v>
      </c>
      <c r="E233" s="822" t="s">
        <v>1988</v>
      </c>
      <c r="F233" s="831">
        <v>3</v>
      </c>
      <c r="G233" s="831">
        <v>450.96</v>
      </c>
      <c r="H233" s="827">
        <v>1</v>
      </c>
      <c r="I233" s="831"/>
      <c r="J233" s="831"/>
      <c r="K233" s="827">
        <v>0</v>
      </c>
      <c r="L233" s="831">
        <v>3</v>
      </c>
      <c r="M233" s="832">
        <v>450.96</v>
      </c>
    </row>
    <row r="234" spans="1:13" ht="14.45" customHeight="1" x14ac:dyDescent="0.2">
      <c r="A234" s="821" t="s">
        <v>1539</v>
      </c>
      <c r="B234" s="822" t="s">
        <v>2661</v>
      </c>
      <c r="C234" s="822" t="s">
        <v>2109</v>
      </c>
      <c r="D234" s="822" t="s">
        <v>1638</v>
      </c>
      <c r="E234" s="822" t="s">
        <v>2110</v>
      </c>
      <c r="F234" s="831"/>
      <c r="G234" s="831"/>
      <c r="H234" s="827">
        <v>0</v>
      </c>
      <c r="I234" s="831">
        <v>6</v>
      </c>
      <c r="J234" s="831">
        <v>10264.74</v>
      </c>
      <c r="K234" s="827">
        <v>1</v>
      </c>
      <c r="L234" s="831">
        <v>6</v>
      </c>
      <c r="M234" s="832">
        <v>10264.74</v>
      </c>
    </row>
    <row r="235" spans="1:13" ht="14.45" customHeight="1" x14ac:dyDescent="0.2">
      <c r="A235" s="821" t="s">
        <v>1539</v>
      </c>
      <c r="B235" s="822" t="s">
        <v>2661</v>
      </c>
      <c r="C235" s="822" t="s">
        <v>2073</v>
      </c>
      <c r="D235" s="822" t="s">
        <v>1638</v>
      </c>
      <c r="E235" s="822" t="s">
        <v>2074</v>
      </c>
      <c r="F235" s="831"/>
      <c r="G235" s="831"/>
      <c r="H235" s="827">
        <v>0</v>
      </c>
      <c r="I235" s="831">
        <v>3</v>
      </c>
      <c r="J235" s="831">
        <v>8281.14</v>
      </c>
      <c r="K235" s="827">
        <v>1</v>
      </c>
      <c r="L235" s="831">
        <v>3</v>
      </c>
      <c r="M235" s="832">
        <v>8281.14</v>
      </c>
    </row>
    <row r="236" spans="1:13" ht="14.45" customHeight="1" x14ac:dyDescent="0.2">
      <c r="A236" s="821" t="s">
        <v>1539</v>
      </c>
      <c r="B236" s="822" t="s">
        <v>2663</v>
      </c>
      <c r="C236" s="822" t="s">
        <v>2133</v>
      </c>
      <c r="D236" s="822" t="s">
        <v>1689</v>
      </c>
      <c r="E236" s="822" t="s">
        <v>1316</v>
      </c>
      <c r="F236" s="831"/>
      <c r="G236" s="831"/>
      <c r="H236" s="827">
        <v>0</v>
      </c>
      <c r="I236" s="831">
        <v>2</v>
      </c>
      <c r="J236" s="831">
        <v>528.44000000000005</v>
      </c>
      <c r="K236" s="827">
        <v>1</v>
      </c>
      <c r="L236" s="831">
        <v>2</v>
      </c>
      <c r="M236" s="832">
        <v>528.44000000000005</v>
      </c>
    </row>
    <row r="237" spans="1:13" ht="14.45" customHeight="1" x14ac:dyDescent="0.2">
      <c r="A237" s="821" t="s">
        <v>1539</v>
      </c>
      <c r="B237" s="822" t="s">
        <v>2663</v>
      </c>
      <c r="C237" s="822" t="s">
        <v>1688</v>
      </c>
      <c r="D237" s="822" t="s">
        <v>1689</v>
      </c>
      <c r="E237" s="822" t="s">
        <v>1318</v>
      </c>
      <c r="F237" s="831"/>
      <c r="G237" s="831"/>
      <c r="H237" s="827">
        <v>0</v>
      </c>
      <c r="I237" s="831">
        <v>3</v>
      </c>
      <c r="J237" s="831">
        <v>1585.29</v>
      </c>
      <c r="K237" s="827">
        <v>1</v>
      </c>
      <c r="L237" s="831">
        <v>3</v>
      </c>
      <c r="M237" s="832">
        <v>1585.29</v>
      </c>
    </row>
    <row r="238" spans="1:13" ht="14.45" customHeight="1" x14ac:dyDescent="0.2">
      <c r="A238" s="821" t="s">
        <v>1539</v>
      </c>
      <c r="B238" s="822" t="s">
        <v>2665</v>
      </c>
      <c r="C238" s="822" t="s">
        <v>2407</v>
      </c>
      <c r="D238" s="822" t="s">
        <v>2408</v>
      </c>
      <c r="E238" s="822" t="s">
        <v>1354</v>
      </c>
      <c r="F238" s="831">
        <v>4</v>
      </c>
      <c r="G238" s="831">
        <v>2745.36</v>
      </c>
      <c r="H238" s="827">
        <v>1</v>
      </c>
      <c r="I238" s="831"/>
      <c r="J238" s="831"/>
      <c r="K238" s="827">
        <v>0</v>
      </c>
      <c r="L238" s="831">
        <v>4</v>
      </c>
      <c r="M238" s="832">
        <v>2745.36</v>
      </c>
    </row>
    <row r="239" spans="1:13" ht="14.45" customHeight="1" x14ac:dyDescent="0.2">
      <c r="A239" s="821" t="s">
        <v>1540</v>
      </c>
      <c r="B239" s="822" t="s">
        <v>1293</v>
      </c>
      <c r="C239" s="822" t="s">
        <v>1294</v>
      </c>
      <c r="D239" s="822" t="s">
        <v>691</v>
      </c>
      <c r="E239" s="822" t="s">
        <v>1295</v>
      </c>
      <c r="F239" s="831"/>
      <c r="G239" s="831"/>
      <c r="H239" s="827">
        <v>0</v>
      </c>
      <c r="I239" s="831">
        <v>2</v>
      </c>
      <c r="J239" s="831">
        <v>773.46</v>
      </c>
      <c r="K239" s="827">
        <v>1</v>
      </c>
      <c r="L239" s="831">
        <v>2</v>
      </c>
      <c r="M239" s="832">
        <v>773.46</v>
      </c>
    </row>
    <row r="240" spans="1:13" ht="14.45" customHeight="1" x14ac:dyDescent="0.2">
      <c r="A240" s="821" t="s">
        <v>1540</v>
      </c>
      <c r="B240" s="822" t="s">
        <v>1293</v>
      </c>
      <c r="C240" s="822" t="s">
        <v>2139</v>
      </c>
      <c r="D240" s="822" t="s">
        <v>691</v>
      </c>
      <c r="E240" s="822" t="s">
        <v>2140</v>
      </c>
      <c r="F240" s="831"/>
      <c r="G240" s="831"/>
      <c r="H240" s="827">
        <v>0</v>
      </c>
      <c r="I240" s="831">
        <v>1</v>
      </c>
      <c r="J240" s="831">
        <v>773.45</v>
      </c>
      <c r="K240" s="827">
        <v>1</v>
      </c>
      <c r="L240" s="831">
        <v>1</v>
      </c>
      <c r="M240" s="832">
        <v>773.45</v>
      </c>
    </row>
    <row r="241" spans="1:13" ht="14.45" customHeight="1" x14ac:dyDescent="0.2">
      <c r="A241" s="821" t="s">
        <v>1540</v>
      </c>
      <c r="B241" s="822" t="s">
        <v>1304</v>
      </c>
      <c r="C241" s="822" t="s">
        <v>2207</v>
      </c>
      <c r="D241" s="822" t="s">
        <v>1306</v>
      </c>
      <c r="E241" s="822" t="s">
        <v>2208</v>
      </c>
      <c r="F241" s="831"/>
      <c r="G241" s="831"/>
      <c r="H241" s="827">
        <v>0</v>
      </c>
      <c r="I241" s="831">
        <v>1</v>
      </c>
      <c r="J241" s="831">
        <v>109.89</v>
      </c>
      <c r="K241" s="827">
        <v>1</v>
      </c>
      <c r="L241" s="831">
        <v>1</v>
      </c>
      <c r="M241" s="832">
        <v>109.89</v>
      </c>
    </row>
    <row r="242" spans="1:13" ht="14.45" customHeight="1" x14ac:dyDescent="0.2">
      <c r="A242" s="821" t="s">
        <v>1540</v>
      </c>
      <c r="B242" s="822" t="s">
        <v>1308</v>
      </c>
      <c r="C242" s="822" t="s">
        <v>1824</v>
      </c>
      <c r="D242" s="822" t="s">
        <v>709</v>
      </c>
      <c r="E242" s="822" t="s">
        <v>1825</v>
      </c>
      <c r="F242" s="831"/>
      <c r="G242" s="831"/>
      <c r="H242" s="827">
        <v>0</v>
      </c>
      <c r="I242" s="831">
        <v>1</v>
      </c>
      <c r="J242" s="831">
        <v>516.71</v>
      </c>
      <c r="K242" s="827">
        <v>1</v>
      </c>
      <c r="L242" s="831">
        <v>1</v>
      </c>
      <c r="M242" s="832">
        <v>516.71</v>
      </c>
    </row>
    <row r="243" spans="1:13" ht="14.45" customHeight="1" x14ac:dyDescent="0.2">
      <c r="A243" s="821" t="s">
        <v>1540</v>
      </c>
      <c r="B243" s="822" t="s">
        <v>1311</v>
      </c>
      <c r="C243" s="822" t="s">
        <v>1864</v>
      </c>
      <c r="D243" s="822" t="s">
        <v>1865</v>
      </c>
      <c r="E243" s="822" t="s">
        <v>1316</v>
      </c>
      <c r="F243" s="831">
        <v>1</v>
      </c>
      <c r="G243" s="831">
        <v>84.47</v>
      </c>
      <c r="H243" s="827">
        <v>1</v>
      </c>
      <c r="I243" s="831"/>
      <c r="J243" s="831"/>
      <c r="K243" s="827">
        <v>0</v>
      </c>
      <c r="L243" s="831">
        <v>1</v>
      </c>
      <c r="M243" s="832">
        <v>84.47</v>
      </c>
    </row>
    <row r="244" spans="1:13" ht="14.45" customHeight="1" x14ac:dyDescent="0.2">
      <c r="A244" s="821" t="s">
        <v>1540</v>
      </c>
      <c r="B244" s="822" t="s">
        <v>1395</v>
      </c>
      <c r="C244" s="822" t="s">
        <v>2475</v>
      </c>
      <c r="D244" s="822" t="s">
        <v>1397</v>
      </c>
      <c r="E244" s="822" t="s">
        <v>2476</v>
      </c>
      <c r="F244" s="831"/>
      <c r="G244" s="831"/>
      <c r="H244" s="827">
        <v>0</v>
      </c>
      <c r="I244" s="831">
        <v>2</v>
      </c>
      <c r="J244" s="831">
        <v>363.46</v>
      </c>
      <c r="K244" s="827">
        <v>1</v>
      </c>
      <c r="L244" s="831">
        <v>2</v>
      </c>
      <c r="M244" s="832">
        <v>363.46</v>
      </c>
    </row>
    <row r="245" spans="1:13" ht="14.45" customHeight="1" x14ac:dyDescent="0.2">
      <c r="A245" s="821" t="s">
        <v>1540</v>
      </c>
      <c r="B245" s="822" t="s">
        <v>1328</v>
      </c>
      <c r="C245" s="822" t="s">
        <v>1938</v>
      </c>
      <c r="D245" s="822" t="s">
        <v>1939</v>
      </c>
      <c r="E245" s="822" t="s">
        <v>1937</v>
      </c>
      <c r="F245" s="831"/>
      <c r="G245" s="831"/>
      <c r="H245" s="827">
        <v>0</v>
      </c>
      <c r="I245" s="831">
        <v>1</v>
      </c>
      <c r="J245" s="831">
        <v>183.54</v>
      </c>
      <c r="K245" s="827">
        <v>1</v>
      </c>
      <c r="L245" s="831">
        <v>1</v>
      </c>
      <c r="M245" s="832">
        <v>183.54</v>
      </c>
    </row>
    <row r="246" spans="1:13" ht="14.45" customHeight="1" x14ac:dyDescent="0.2">
      <c r="A246" s="821" t="s">
        <v>1540</v>
      </c>
      <c r="B246" s="822" t="s">
        <v>1328</v>
      </c>
      <c r="C246" s="822" t="s">
        <v>1942</v>
      </c>
      <c r="D246" s="822" t="s">
        <v>1939</v>
      </c>
      <c r="E246" s="822" t="s">
        <v>1331</v>
      </c>
      <c r="F246" s="831"/>
      <c r="G246" s="831"/>
      <c r="H246" s="827">
        <v>0</v>
      </c>
      <c r="I246" s="831">
        <v>3</v>
      </c>
      <c r="J246" s="831">
        <v>1014</v>
      </c>
      <c r="K246" s="827">
        <v>1</v>
      </c>
      <c r="L246" s="831">
        <v>3</v>
      </c>
      <c r="M246" s="832">
        <v>1014</v>
      </c>
    </row>
    <row r="247" spans="1:13" ht="14.45" customHeight="1" x14ac:dyDescent="0.2">
      <c r="A247" s="821" t="s">
        <v>1540</v>
      </c>
      <c r="B247" s="822" t="s">
        <v>1336</v>
      </c>
      <c r="C247" s="822" t="s">
        <v>1337</v>
      </c>
      <c r="D247" s="822" t="s">
        <v>1338</v>
      </c>
      <c r="E247" s="822" t="s">
        <v>1339</v>
      </c>
      <c r="F247" s="831"/>
      <c r="G247" s="831"/>
      <c r="H247" s="827">
        <v>0</v>
      </c>
      <c r="I247" s="831">
        <v>3</v>
      </c>
      <c r="J247" s="831">
        <v>35.130000000000003</v>
      </c>
      <c r="K247" s="827">
        <v>1</v>
      </c>
      <c r="L247" s="831">
        <v>3</v>
      </c>
      <c r="M247" s="832">
        <v>35.130000000000003</v>
      </c>
    </row>
    <row r="248" spans="1:13" ht="14.45" customHeight="1" x14ac:dyDescent="0.2">
      <c r="A248" s="821" t="s">
        <v>1540</v>
      </c>
      <c r="B248" s="822" t="s">
        <v>1340</v>
      </c>
      <c r="C248" s="822" t="s">
        <v>1589</v>
      </c>
      <c r="D248" s="822" t="s">
        <v>835</v>
      </c>
      <c r="E248" s="822" t="s">
        <v>1590</v>
      </c>
      <c r="F248" s="831"/>
      <c r="G248" s="831"/>
      <c r="H248" s="827"/>
      <c r="I248" s="831">
        <v>1</v>
      </c>
      <c r="J248" s="831">
        <v>0</v>
      </c>
      <c r="K248" s="827"/>
      <c r="L248" s="831">
        <v>1</v>
      </c>
      <c r="M248" s="832">
        <v>0</v>
      </c>
    </row>
    <row r="249" spans="1:13" ht="14.45" customHeight="1" x14ac:dyDescent="0.2">
      <c r="A249" s="821" t="s">
        <v>1540</v>
      </c>
      <c r="B249" s="822" t="s">
        <v>2659</v>
      </c>
      <c r="C249" s="822" t="s">
        <v>1659</v>
      </c>
      <c r="D249" s="822" t="s">
        <v>1553</v>
      </c>
      <c r="E249" s="822" t="s">
        <v>1660</v>
      </c>
      <c r="F249" s="831"/>
      <c r="G249" s="831"/>
      <c r="H249" s="827">
        <v>0</v>
      </c>
      <c r="I249" s="831">
        <v>1</v>
      </c>
      <c r="J249" s="831">
        <v>264</v>
      </c>
      <c r="K249" s="827">
        <v>1</v>
      </c>
      <c r="L249" s="831">
        <v>1</v>
      </c>
      <c r="M249" s="832">
        <v>264</v>
      </c>
    </row>
    <row r="250" spans="1:13" ht="14.45" customHeight="1" x14ac:dyDescent="0.2">
      <c r="A250" s="821" t="s">
        <v>1540</v>
      </c>
      <c r="B250" s="822" t="s">
        <v>1400</v>
      </c>
      <c r="C250" s="822" t="s">
        <v>1894</v>
      </c>
      <c r="D250" s="822" t="s">
        <v>1895</v>
      </c>
      <c r="E250" s="822" t="s">
        <v>1016</v>
      </c>
      <c r="F250" s="831"/>
      <c r="G250" s="831"/>
      <c r="H250" s="827">
        <v>0</v>
      </c>
      <c r="I250" s="831">
        <v>1</v>
      </c>
      <c r="J250" s="831">
        <v>132</v>
      </c>
      <c r="K250" s="827">
        <v>1</v>
      </c>
      <c r="L250" s="831">
        <v>1</v>
      </c>
      <c r="M250" s="832">
        <v>132</v>
      </c>
    </row>
    <row r="251" spans="1:13" ht="14.45" customHeight="1" x14ac:dyDescent="0.2">
      <c r="A251" s="821" t="s">
        <v>1540</v>
      </c>
      <c r="B251" s="822" t="s">
        <v>1343</v>
      </c>
      <c r="C251" s="822" t="s">
        <v>1344</v>
      </c>
      <c r="D251" s="822" t="s">
        <v>1345</v>
      </c>
      <c r="E251" s="822" t="s">
        <v>1346</v>
      </c>
      <c r="F251" s="831"/>
      <c r="G251" s="831"/>
      <c r="H251" s="827">
        <v>0</v>
      </c>
      <c r="I251" s="831">
        <v>1</v>
      </c>
      <c r="J251" s="831">
        <v>122.96</v>
      </c>
      <c r="K251" s="827">
        <v>1</v>
      </c>
      <c r="L251" s="831">
        <v>1</v>
      </c>
      <c r="M251" s="832">
        <v>122.96</v>
      </c>
    </row>
    <row r="252" spans="1:13" ht="14.45" customHeight="1" x14ac:dyDescent="0.2">
      <c r="A252" s="821" t="s">
        <v>1540</v>
      </c>
      <c r="B252" s="822" t="s">
        <v>1343</v>
      </c>
      <c r="C252" s="822" t="s">
        <v>1347</v>
      </c>
      <c r="D252" s="822" t="s">
        <v>1345</v>
      </c>
      <c r="E252" s="822" t="s">
        <v>1348</v>
      </c>
      <c r="F252" s="831"/>
      <c r="G252" s="831"/>
      <c r="H252" s="827">
        <v>0</v>
      </c>
      <c r="I252" s="831">
        <v>3</v>
      </c>
      <c r="J252" s="831">
        <v>737.73</v>
      </c>
      <c r="K252" s="827">
        <v>1</v>
      </c>
      <c r="L252" s="831">
        <v>3</v>
      </c>
      <c r="M252" s="832">
        <v>737.73</v>
      </c>
    </row>
    <row r="253" spans="1:13" ht="14.45" customHeight="1" x14ac:dyDescent="0.2">
      <c r="A253" s="821" t="s">
        <v>1540</v>
      </c>
      <c r="B253" s="822" t="s">
        <v>1343</v>
      </c>
      <c r="C253" s="822" t="s">
        <v>2280</v>
      </c>
      <c r="D253" s="822" t="s">
        <v>1952</v>
      </c>
      <c r="E253" s="822" t="s">
        <v>2281</v>
      </c>
      <c r="F253" s="831">
        <v>1</v>
      </c>
      <c r="G253" s="831">
        <v>739.17</v>
      </c>
      <c r="H253" s="827">
        <v>1</v>
      </c>
      <c r="I253" s="831"/>
      <c r="J253" s="831"/>
      <c r="K253" s="827">
        <v>0</v>
      </c>
      <c r="L253" s="831">
        <v>1</v>
      </c>
      <c r="M253" s="832">
        <v>739.17</v>
      </c>
    </row>
    <row r="254" spans="1:13" ht="14.45" customHeight="1" x14ac:dyDescent="0.2">
      <c r="A254" s="821" t="s">
        <v>1540</v>
      </c>
      <c r="B254" s="822" t="s">
        <v>1343</v>
      </c>
      <c r="C254" s="822" t="s">
        <v>2103</v>
      </c>
      <c r="D254" s="822" t="s">
        <v>1954</v>
      </c>
      <c r="E254" s="822" t="s">
        <v>1950</v>
      </c>
      <c r="F254" s="831"/>
      <c r="G254" s="831"/>
      <c r="H254" s="827">
        <v>0</v>
      </c>
      <c r="I254" s="831">
        <v>1</v>
      </c>
      <c r="J254" s="831">
        <v>439.98</v>
      </c>
      <c r="K254" s="827">
        <v>1</v>
      </c>
      <c r="L254" s="831">
        <v>1</v>
      </c>
      <c r="M254" s="832">
        <v>439.98</v>
      </c>
    </row>
    <row r="255" spans="1:13" ht="14.45" customHeight="1" x14ac:dyDescent="0.2">
      <c r="A255" s="821" t="s">
        <v>1540</v>
      </c>
      <c r="B255" s="822" t="s">
        <v>1349</v>
      </c>
      <c r="C255" s="822" t="s">
        <v>1350</v>
      </c>
      <c r="D255" s="822" t="s">
        <v>1351</v>
      </c>
      <c r="E255" s="822" t="s">
        <v>1352</v>
      </c>
      <c r="F255" s="831"/>
      <c r="G255" s="831"/>
      <c r="H255" s="827">
        <v>0</v>
      </c>
      <c r="I255" s="831">
        <v>2</v>
      </c>
      <c r="J255" s="831">
        <v>245.92</v>
      </c>
      <c r="K255" s="827">
        <v>1</v>
      </c>
      <c r="L255" s="831">
        <v>2</v>
      </c>
      <c r="M255" s="832">
        <v>245.92</v>
      </c>
    </row>
    <row r="256" spans="1:13" ht="14.45" customHeight="1" x14ac:dyDescent="0.2">
      <c r="A256" s="821" t="s">
        <v>1540</v>
      </c>
      <c r="B256" s="822" t="s">
        <v>1349</v>
      </c>
      <c r="C256" s="822" t="s">
        <v>1717</v>
      </c>
      <c r="D256" s="822" t="s">
        <v>1712</v>
      </c>
      <c r="E256" s="822" t="s">
        <v>1687</v>
      </c>
      <c r="F256" s="831">
        <v>2</v>
      </c>
      <c r="G256" s="831">
        <v>862.36</v>
      </c>
      <c r="H256" s="827">
        <v>1</v>
      </c>
      <c r="I256" s="831"/>
      <c r="J256" s="831"/>
      <c r="K256" s="827">
        <v>0</v>
      </c>
      <c r="L256" s="831">
        <v>2</v>
      </c>
      <c r="M256" s="832">
        <v>862.36</v>
      </c>
    </row>
    <row r="257" spans="1:13" ht="14.45" customHeight="1" x14ac:dyDescent="0.2">
      <c r="A257" s="821" t="s">
        <v>1540</v>
      </c>
      <c r="B257" s="822" t="s">
        <v>2663</v>
      </c>
      <c r="C257" s="822" t="s">
        <v>2186</v>
      </c>
      <c r="D257" s="822" t="s">
        <v>2187</v>
      </c>
      <c r="E257" s="822" t="s">
        <v>1316</v>
      </c>
      <c r="F257" s="831">
        <v>2</v>
      </c>
      <c r="G257" s="831">
        <v>528.44000000000005</v>
      </c>
      <c r="H257" s="827">
        <v>1</v>
      </c>
      <c r="I257" s="831"/>
      <c r="J257" s="831"/>
      <c r="K257" s="827">
        <v>0</v>
      </c>
      <c r="L257" s="831">
        <v>2</v>
      </c>
      <c r="M257" s="832">
        <v>528.44000000000005</v>
      </c>
    </row>
    <row r="258" spans="1:13" ht="14.45" customHeight="1" x14ac:dyDescent="0.2">
      <c r="A258" s="821" t="s">
        <v>1540</v>
      </c>
      <c r="B258" s="822" t="s">
        <v>2665</v>
      </c>
      <c r="C258" s="822" t="s">
        <v>2214</v>
      </c>
      <c r="D258" s="822" t="s">
        <v>2215</v>
      </c>
      <c r="E258" s="822" t="s">
        <v>1318</v>
      </c>
      <c r="F258" s="831">
        <v>2</v>
      </c>
      <c r="G258" s="831">
        <v>686.36</v>
      </c>
      <c r="H258" s="827">
        <v>1</v>
      </c>
      <c r="I258" s="831"/>
      <c r="J258" s="831"/>
      <c r="K258" s="827">
        <v>0</v>
      </c>
      <c r="L258" s="831">
        <v>2</v>
      </c>
      <c r="M258" s="832">
        <v>686.36</v>
      </c>
    </row>
    <row r="259" spans="1:13" ht="14.45" customHeight="1" x14ac:dyDescent="0.2">
      <c r="A259" s="821" t="s">
        <v>1541</v>
      </c>
      <c r="B259" s="822" t="s">
        <v>2669</v>
      </c>
      <c r="C259" s="822" t="s">
        <v>2159</v>
      </c>
      <c r="D259" s="822" t="s">
        <v>2160</v>
      </c>
      <c r="E259" s="822" t="s">
        <v>2161</v>
      </c>
      <c r="F259" s="831">
        <v>1</v>
      </c>
      <c r="G259" s="831">
        <v>729.09</v>
      </c>
      <c r="H259" s="827">
        <v>1</v>
      </c>
      <c r="I259" s="831"/>
      <c r="J259" s="831"/>
      <c r="K259" s="827">
        <v>0</v>
      </c>
      <c r="L259" s="831">
        <v>1</v>
      </c>
      <c r="M259" s="832">
        <v>729.09</v>
      </c>
    </row>
    <row r="260" spans="1:13" ht="14.45" customHeight="1" x14ac:dyDescent="0.2">
      <c r="A260" s="821" t="s">
        <v>1541</v>
      </c>
      <c r="B260" s="822" t="s">
        <v>1293</v>
      </c>
      <c r="C260" s="822" t="s">
        <v>2139</v>
      </c>
      <c r="D260" s="822" t="s">
        <v>691</v>
      </c>
      <c r="E260" s="822" t="s">
        <v>2140</v>
      </c>
      <c r="F260" s="831"/>
      <c r="G260" s="831"/>
      <c r="H260" s="827">
        <v>0</v>
      </c>
      <c r="I260" s="831">
        <v>1</v>
      </c>
      <c r="J260" s="831">
        <v>773.45</v>
      </c>
      <c r="K260" s="827">
        <v>1</v>
      </c>
      <c r="L260" s="831">
        <v>1</v>
      </c>
      <c r="M260" s="832">
        <v>773.45</v>
      </c>
    </row>
    <row r="261" spans="1:13" ht="14.45" customHeight="1" x14ac:dyDescent="0.2">
      <c r="A261" s="821" t="s">
        <v>1541</v>
      </c>
      <c r="B261" s="822" t="s">
        <v>1304</v>
      </c>
      <c r="C261" s="822" t="s">
        <v>1305</v>
      </c>
      <c r="D261" s="822" t="s">
        <v>1306</v>
      </c>
      <c r="E261" s="822" t="s">
        <v>1307</v>
      </c>
      <c r="F261" s="831"/>
      <c r="G261" s="831"/>
      <c r="H261" s="827">
        <v>0</v>
      </c>
      <c r="I261" s="831">
        <v>2</v>
      </c>
      <c r="J261" s="831">
        <v>732.62</v>
      </c>
      <c r="K261" s="827">
        <v>1</v>
      </c>
      <c r="L261" s="831">
        <v>2</v>
      </c>
      <c r="M261" s="832">
        <v>732.62</v>
      </c>
    </row>
    <row r="262" spans="1:13" ht="14.45" customHeight="1" x14ac:dyDescent="0.2">
      <c r="A262" s="821" t="s">
        <v>1541</v>
      </c>
      <c r="B262" s="822" t="s">
        <v>1311</v>
      </c>
      <c r="C262" s="822" t="s">
        <v>1558</v>
      </c>
      <c r="D262" s="822" t="s">
        <v>754</v>
      </c>
      <c r="E262" s="822" t="s">
        <v>1559</v>
      </c>
      <c r="F262" s="831"/>
      <c r="G262" s="831"/>
      <c r="H262" s="827">
        <v>0</v>
      </c>
      <c r="I262" s="831">
        <v>1</v>
      </c>
      <c r="J262" s="831">
        <v>84.47</v>
      </c>
      <c r="K262" s="827">
        <v>1</v>
      </c>
      <c r="L262" s="831">
        <v>1</v>
      </c>
      <c r="M262" s="832">
        <v>84.47</v>
      </c>
    </row>
    <row r="263" spans="1:13" ht="14.45" customHeight="1" x14ac:dyDescent="0.2">
      <c r="A263" s="821" t="s">
        <v>1541</v>
      </c>
      <c r="B263" s="822" t="s">
        <v>1390</v>
      </c>
      <c r="C263" s="822" t="s">
        <v>2154</v>
      </c>
      <c r="D263" s="822" t="s">
        <v>2155</v>
      </c>
      <c r="E263" s="822" t="s">
        <v>2156</v>
      </c>
      <c r="F263" s="831">
        <v>1</v>
      </c>
      <c r="G263" s="831">
        <v>449.42</v>
      </c>
      <c r="H263" s="827">
        <v>1</v>
      </c>
      <c r="I263" s="831"/>
      <c r="J263" s="831"/>
      <c r="K263" s="827">
        <v>0</v>
      </c>
      <c r="L263" s="831">
        <v>1</v>
      </c>
      <c r="M263" s="832">
        <v>449.42</v>
      </c>
    </row>
    <row r="264" spans="1:13" ht="14.45" customHeight="1" x14ac:dyDescent="0.2">
      <c r="A264" s="821" t="s">
        <v>1541</v>
      </c>
      <c r="B264" s="822" t="s">
        <v>1395</v>
      </c>
      <c r="C264" s="822" t="s">
        <v>1396</v>
      </c>
      <c r="D264" s="822" t="s">
        <v>1397</v>
      </c>
      <c r="E264" s="822" t="s">
        <v>986</v>
      </c>
      <c r="F264" s="831"/>
      <c r="G264" s="831"/>
      <c r="H264" s="827">
        <v>0</v>
      </c>
      <c r="I264" s="831">
        <v>6</v>
      </c>
      <c r="J264" s="831">
        <v>434.70000000000005</v>
      </c>
      <c r="K264" s="827">
        <v>1</v>
      </c>
      <c r="L264" s="831">
        <v>6</v>
      </c>
      <c r="M264" s="832">
        <v>434.70000000000005</v>
      </c>
    </row>
    <row r="265" spans="1:13" ht="14.45" customHeight="1" x14ac:dyDescent="0.2">
      <c r="A265" s="821" t="s">
        <v>1541</v>
      </c>
      <c r="B265" s="822" t="s">
        <v>1395</v>
      </c>
      <c r="C265" s="822" t="s">
        <v>2289</v>
      </c>
      <c r="D265" s="822" t="s">
        <v>1397</v>
      </c>
      <c r="E265" s="822" t="s">
        <v>1327</v>
      </c>
      <c r="F265" s="831"/>
      <c r="G265" s="831"/>
      <c r="H265" s="827">
        <v>0</v>
      </c>
      <c r="I265" s="831">
        <v>1</v>
      </c>
      <c r="J265" s="831">
        <v>90.86</v>
      </c>
      <c r="K265" s="827">
        <v>1</v>
      </c>
      <c r="L265" s="831">
        <v>1</v>
      </c>
      <c r="M265" s="832">
        <v>90.86</v>
      </c>
    </row>
    <row r="266" spans="1:13" ht="14.45" customHeight="1" x14ac:dyDescent="0.2">
      <c r="A266" s="821" t="s">
        <v>1541</v>
      </c>
      <c r="B266" s="822" t="s">
        <v>1332</v>
      </c>
      <c r="C266" s="822" t="s">
        <v>1333</v>
      </c>
      <c r="D266" s="822" t="s">
        <v>1334</v>
      </c>
      <c r="E266" s="822" t="s">
        <v>1335</v>
      </c>
      <c r="F266" s="831"/>
      <c r="G266" s="831"/>
      <c r="H266" s="827">
        <v>0</v>
      </c>
      <c r="I266" s="831">
        <v>7</v>
      </c>
      <c r="J266" s="831">
        <v>9076.9</v>
      </c>
      <c r="K266" s="827">
        <v>1</v>
      </c>
      <c r="L266" s="831">
        <v>7</v>
      </c>
      <c r="M266" s="832">
        <v>9076.9</v>
      </c>
    </row>
    <row r="267" spans="1:13" ht="14.45" customHeight="1" x14ac:dyDescent="0.2">
      <c r="A267" s="821" t="s">
        <v>1541</v>
      </c>
      <c r="B267" s="822" t="s">
        <v>1336</v>
      </c>
      <c r="C267" s="822" t="s">
        <v>1398</v>
      </c>
      <c r="D267" s="822" t="s">
        <v>1338</v>
      </c>
      <c r="E267" s="822" t="s">
        <v>1399</v>
      </c>
      <c r="F267" s="831"/>
      <c r="G267" s="831"/>
      <c r="H267" s="827">
        <v>0</v>
      </c>
      <c r="I267" s="831">
        <v>1</v>
      </c>
      <c r="J267" s="831">
        <v>23.4</v>
      </c>
      <c r="K267" s="827">
        <v>1</v>
      </c>
      <c r="L267" s="831">
        <v>1</v>
      </c>
      <c r="M267" s="832">
        <v>23.4</v>
      </c>
    </row>
    <row r="268" spans="1:13" ht="14.45" customHeight="1" x14ac:dyDescent="0.2">
      <c r="A268" s="821" t="s">
        <v>1541</v>
      </c>
      <c r="B268" s="822" t="s">
        <v>1340</v>
      </c>
      <c r="C268" s="822" t="s">
        <v>1589</v>
      </c>
      <c r="D268" s="822" t="s">
        <v>835</v>
      </c>
      <c r="E268" s="822" t="s">
        <v>1590</v>
      </c>
      <c r="F268" s="831"/>
      <c r="G268" s="831"/>
      <c r="H268" s="827"/>
      <c r="I268" s="831">
        <v>3</v>
      </c>
      <c r="J268" s="831">
        <v>0</v>
      </c>
      <c r="K268" s="827"/>
      <c r="L268" s="831">
        <v>3</v>
      </c>
      <c r="M268" s="832">
        <v>0</v>
      </c>
    </row>
    <row r="269" spans="1:13" ht="14.45" customHeight="1" x14ac:dyDescent="0.2">
      <c r="A269" s="821" t="s">
        <v>1541</v>
      </c>
      <c r="B269" s="822" t="s">
        <v>1343</v>
      </c>
      <c r="C269" s="822" t="s">
        <v>1344</v>
      </c>
      <c r="D269" s="822" t="s">
        <v>1345</v>
      </c>
      <c r="E269" s="822" t="s">
        <v>1346</v>
      </c>
      <c r="F269" s="831"/>
      <c r="G269" s="831"/>
      <c r="H269" s="827">
        <v>0</v>
      </c>
      <c r="I269" s="831">
        <v>6</v>
      </c>
      <c r="J269" s="831">
        <v>737.76</v>
      </c>
      <c r="K269" s="827">
        <v>1</v>
      </c>
      <c r="L269" s="831">
        <v>6</v>
      </c>
      <c r="M269" s="832">
        <v>737.76</v>
      </c>
    </row>
    <row r="270" spans="1:13" ht="14.45" customHeight="1" x14ac:dyDescent="0.2">
      <c r="A270" s="821" t="s">
        <v>1541</v>
      </c>
      <c r="B270" s="822" t="s">
        <v>1343</v>
      </c>
      <c r="C270" s="822" t="s">
        <v>1347</v>
      </c>
      <c r="D270" s="822" t="s">
        <v>1345</v>
      </c>
      <c r="E270" s="822" t="s">
        <v>1348</v>
      </c>
      <c r="F270" s="831"/>
      <c r="G270" s="831"/>
      <c r="H270" s="827">
        <v>0</v>
      </c>
      <c r="I270" s="831">
        <v>2</v>
      </c>
      <c r="J270" s="831">
        <v>491.82</v>
      </c>
      <c r="K270" s="827">
        <v>1</v>
      </c>
      <c r="L270" s="831">
        <v>2</v>
      </c>
      <c r="M270" s="832">
        <v>491.82</v>
      </c>
    </row>
    <row r="271" spans="1:13" ht="14.45" customHeight="1" x14ac:dyDescent="0.2">
      <c r="A271" s="821" t="s">
        <v>1541</v>
      </c>
      <c r="B271" s="822" t="s">
        <v>1349</v>
      </c>
      <c r="C271" s="822" t="s">
        <v>1350</v>
      </c>
      <c r="D271" s="822" t="s">
        <v>1351</v>
      </c>
      <c r="E271" s="822" t="s">
        <v>1352</v>
      </c>
      <c r="F271" s="831"/>
      <c r="G271" s="831"/>
      <c r="H271" s="827">
        <v>0</v>
      </c>
      <c r="I271" s="831">
        <v>8</v>
      </c>
      <c r="J271" s="831">
        <v>983.68</v>
      </c>
      <c r="K271" s="827">
        <v>1</v>
      </c>
      <c r="L271" s="831">
        <v>8</v>
      </c>
      <c r="M271" s="832">
        <v>983.68</v>
      </c>
    </row>
    <row r="272" spans="1:13" ht="14.45" customHeight="1" x14ac:dyDescent="0.2">
      <c r="A272" s="821" t="s">
        <v>1541</v>
      </c>
      <c r="B272" s="822" t="s">
        <v>1349</v>
      </c>
      <c r="C272" s="822" t="s">
        <v>1717</v>
      </c>
      <c r="D272" s="822" t="s">
        <v>1712</v>
      </c>
      <c r="E272" s="822" t="s">
        <v>1687</v>
      </c>
      <c r="F272" s="831">
        <v>2</v>
      </c>
      <c r="G272" s="831">
        <v>862.36</v>
      </c>
      <c r="H272" s="827">
        <v>1</v>
      </c>
      <c r="I272" s="831"/>
      <c r="J272" s="831"/>
      <c r="K272" s="827">
        <v>0</v>
      </c>
      <c r="L272" s="831">
        <v>2</v>
      </c>
      <c r="M272" s="832">
        <v>862.36</v>
      </c>
    </row>
    <row r="273" spans="1:13" ht="14.45" customHeight="1" x14ac:dyDescent="0.2">
      <c r="A273" s="821" t="s">
        <v>1541</v>
      </c>
      <c r="B273" s="822" t="s">
        <v>1349</v>
      </c>
      <c r="C273" s="822" t="s">
        <v>1404</v>
      </c>
      <c r="D273" s="822" t="s">
        <v>1351</v>
      </c>
      <c r="E273" s="822" t="s">
        <v>1405</v>
      </c>
      <c r="F273" s="831"/>
      <c r="G273" s="831"/>
      <c r="H273" s="827">
        <v>0</v>
      </c>
      <c r="I273" s="831">
        <v>2</v>
      </c>
      <c r="J273" s="831">
        <v>862.36</v>
      </c>
      <c r="K273" s="827">
        <v>1</v>
      </c>
      <c r="L273" s="831">
        <v>2</v>
      </c>
      <c r="M273" s="832">
        <v>862.36</v>
      </c>
    </row>
    <row r="274" spans="1:13" ht="14.45" customHeight="1" x14ac:dyDescent="0.2">
      <c r="A274" s="821" t="s">
        <v>1541</v>
      </c>
      <c r="B274" s="822" t="s">
        <v>1349</v>
      </c>
      <c r="C274" s="822" t="s">
        <v>1718</v>
      </c>
      <c r="D274" s="822" t="s">
        <v>1707</v>
      </c>
      <c r="E274" s="822" t="s">
        <v>1719</v>
      </c>
      <c r="F274" s="831">
        <v>1</v>
      </c>
      <c r="G274" s="831">
        <v>439.98</v>
      </c>
      <c r="H274" s="827">
        <v>1</v>
      </c>
      <c r="I274" s="831"/>
      <c r="J274" s="831"/>
      <c r="K274" s="827">
        <v>0</v>
      </c>
      <c r="L274" s="831">
        <v>1</v>
      </c>
      <c r="M274" s="832">
        <v>439.98</v>
      </c>
    </row>
    <row r="275" spans="1:13" ht="14.45" customHeight="1" x14ac:dyDescent="0.2">
      <c r="A275" s="821" t="s">
        <v>1541</v>
      </c>
      <c r="B275" s="822" t="s">
        <v>1349</v>
      </c>
      <c r="C275" s="822" t="s">
        <v>1353</v>
      </c>
      <c r="D275" s="822" t="s">
        <v>1351</v>
      </c>
      <c r="E275" s="822" t="s">
        <v>1354</v>
      </c>
      <c r="F275" s="831"/>
      <c r="G275" s="831"/>
      <c r="H275" s="827">
        <v>0</v>
      </c>
      <c r="I275" s="831">
        <v>1</v>
      </c>
      <c r="J275" s="831">
        <v>245.9</v>
      </c>
      <c r="K275" s="827">
        <v>1</v>
      </c>
      <c r="L275" s="831">
        <v>1</v>
      </c>
      <c r="M275" s="832">
        <v>245.9</v>
      </c>
    </row>
    <row r="276" spans="1:13" ht="14.45" customHeight="1" x14ac:dyDescent="0.2">
      <c r="A276" s="821" t="s">
        <v>1541</v>
      </c>
      <c r="B276" s="822" t="s">
        <v>1406</v>
      </c>
      <c r="C276" s="822" t="s">
        <v>1556</v>
      </c>
      <c r="D276" s="822" t="s">
        <v>911</v>
      </c>
      <c r="E276" s="822" t="s">
        <v>1409</v>
      </c>
      <c r="F276" s="831"/>
      <c r="G276" s="831"/>
      <c r="H276" s="827">
        <v>0</v>
      </c>
      <c r="I276" s="831">
        <v>4</v>
      </c>
      <c r="J276" s="831">
        <v>644.24</v>
      </c>
      <c r="K276" s="827">
        <v>1</v>
      </c>
      <c r="L276" s="831">
        <v>4</v>
      </c>
      <c r="M276" s="832">
        <v>644.24</v>
      </c>
    </row>
    <row r="277" spans="1:13" ht="14.45" customHeight="1" x14ac:dyDescent="0.2">
      <c r="A277" s="821" t="s">
        <v>1541</v>
      </c>
      <c r="B277" s="822" t="s">
        <v>1406</v>
      </c>
      <c r="C277" s="822" t="s">
        <v>1856</v>
      </c>
      <c r="D277" s="822" t="s">
        <v>911</v>
      </c>
      <c r="E277" s="822" t="s">
        <v>912</v>
      </c>
      <c r="F277" s="831"/>
      <c r="G277" s="831"/>
      <c r="H277" s="827">
        <v>0</v>
      </c>
      <c r="I277" s="831">
        <v>4</v>
      </c>
      <c r="J277" s="831">
        <v>966.36</v>
      </c>
      <c r="K277" s="827">
        <v>1</v>
      </c>
      <c r="L277" s="831">
        <v>4</v>
      </c>
      <c r="M277" s="832">
        <v>966.36</v>
      </c>
    </row>
    <row r="278" spans="1:13" ht="14.45" customHeight="1" x14ac:dyDescent="0.2">
      <c r="A278" s="821" t="s">
        <v>1541</v>
      </c>
      <c r="B278" s="822" t="s">
        <v>1411</v>
      </c>
      <c r="C278" s="822" t="s">
        <v>1989</v>
      </c>
      <c r="D278" s="822" t="s">
        <v>1413</v>
      </c>
      <c r="E278" s="822" t="s">
        <v>967</v>
      </c>
      <c r="F278" s="831"/>
      <c r="G278" s="831"/>
      <c r="H278" s="827">
        <v>0</v>
      </c>
      <c r="I278" s="831">
        <v>1</v>
      </c>
      <c r="J278" s="831">
        <v>80.53</v>
      </c>
      <c r="K278" s="827">
        <v>1</v>
      </c>
      <c r="L278" s="831">
        <v>1</v>
      </c>
      <c r="M278" s="832">
        <v>80.53</v>
      </c>
    </row>
    <row r="279" spans="1:13" ht="14.45" customHeight="1" x14ac:dyDescent="0.2">
      <c r="A279" s="821" t="s">
        <v>1541</v>
      </c>
      <c r="B279" s="822" t="s">
        <v>1411</v>
      </c>
      <c r="C279" s="822" t="s">
        <v>1412</v>
      </c>
      <c r="D279" s="822" t="s">
        <v>1413</v>
      </c>
      <c r="E279" s="822" t="s">
        <v>965</v>
      </c>
      <c r="F279" s="831"/>
      <c r="G279" s="831"/>
      <c r="H279" s="827">
        <v>0</v>
      </c>
      <c r="I279" s="831">
        <v>3</v>
      </c>
      <c r="J279" s="831">
        <v>483.18</v>
      </c>
      <c r="K279" s="827">
        <v>1</v>
      </c>
      <c r="L279" s="831">
        <v>3</v>
      </c>
      <c r="M279" s="832">
        <v>483.18</v>
      </c>
    </row>
    <row r="280" spans="1:13" ht="14.45" customHeight="1" x14ac:dyDescent="0.2">
      <c r="A280" s="821" t="s">
        <v>1541</v>
      </c>
      <c r="B280" s="822" t="s">
        <v>1411</v>
      </c>
      <c r="C280" s="822" t="s">
        <v>1996</v>
      </c>
      <c r="D280" s="822" t="s">
        <v>1413</v>
      </c>
      <c r="E280" s="822" t="s">
        <v>1997</v>
      </c>
      <c r="F280" s="831"/>
      <c r="G280" s="831"/>
      <c r="H280" s="827">
        <v>0</v>
      </c>
      <c r="I280" s="831">
        <v>1</v>
      </c>
      <c r="J280" s="831">
        <v>533.42999999999995</v>
      </c>
      <c r="K280" s="827">
        <v>1</v>
      </c>
      <c r="L280" s="831">
        <v>1</v>
      </c>
      <c r="M280" s="832">
        <v>533.42999999999995</v>
      </c>
    </row>
    <row r="281" spans="1:13" ht="14.45" customHeight="1" x14ac:dyDescent="0.2">
      <c r="A281" s="821" t="s">
        <v>1541</v>
      </c>
      <c r="B281" s="822" t="s">
        <v>2663</v>
      </c>
      <c r="C281" s="822" t="s">
        <v>2133</v>
      </c>
      <c r="D281" s="822" t="s">
        <v>1689</v>
      </c>
      <c r="E281" s="822" t="s">
        <v>1316</v>
      </c>
      <c r="F281" s="831"/>
      <c r="G281" s="831"/>
      <c r="H281" s="827">
        <v>0</v>
      </c>
      <c r="I281" s="831">
        <v>1</v>
      </c>
      <c r="J281" s="831">
        <v>264.22000000000003</v>
      </c>
      <c r="K281" s="827">
        <v>1</v>
      </c>
      <c r="L281" s="831">
        <v>1</v>
      </c>
      <c r="M281" s="832">
        <v>264.22000000000003</v>
      </c>
    </row>
    <row r="282" spans="1:13" ht="14.45" customHeight="1" x14ac:dyDescent="0.2">
      <c r="A282" s="821" t="s">
        <v>1542</v>
      </c>
      <c r="B282" s="822" t="s">
        <v>2670</v>
      </c>
      <c r="C282" s="822" t="s">
        <v>2578</v>
      </c>
      <c r="D282" s="822" t="s">
        <v>2579</v>
      </c>
      <c r="E282" s="822" t="s">
        <v>2580</v>
      </c>
      <c r="F282" s="831">
        <v>1</v>
      </c>
      <c r="G282" s="831">
        <v>393.94</v>
      </c>
      <c r="H282" s="827">
        <v>1</v>
      </c>
      <c r="I282" s="831"/>
      <c r="J282" s="831"/>
      <c r="K282" s="827">
        <v>0</v>
      </c>
      <c r="L282" s="831">
        <v>1</v>
      </c>
      <c r="M282" s="832">
        <v>393.94</v>
      </c>
    </row>
    <row r="283" spans="1:13" ht="14.45" customHeight="1" x14ac:dyDescent="0.2">
      <c r="A283" s="821" t="s">
        <v>1542</v>
      </c>
      <c r="B283" s="822" t="s">
        <v>1272</v>
      </c>
      <c r="C283" s="822" t="s">
        <v>2503</v>
      </c>
      <c r="D283" s="822" t="s">
        <v>1006</v>
      </c>
      <c r="E283" s="822" t="s">
        <v>2504</v>
      </c>
      <c r="F283" s="831"/>
      <c r="G283" s="831"/>
      <c r="H283" s="827">
        <v>0</v>
      </c>
      <c r="I283" s="831">
        <v>1</v>
      </c>
      <c r="J283" s="831">
        <v>117.03</v>
      </c>
      <c r="K283" s="827">
        <v>1</v>
      </c>
      <c r="L283" s="831">
        <v>1</v>
      </c>
      <c r="M283" s="832">
        <v>117.03</v>
      </c>
    </row>
    <row r="284" spans="1:13" ht="14.45" customHeight="1" x14ac:dyDescent="0.2">
      <c r="A284" s="821" t="s">
        <v>1542</v>
      </c>
      <c r="B284" s="822" t="s">
        <v>1304</v>
      </c>
      <c r="C284" s="822" t="s">
        <v>1305</v>
      </c>
      <c r="D284" s="822" t="s">
        <v>1306</v>
      </c>
      <c r="E284" s="822" t="s">
        <v>1307</v>
      </c>
      <c r="F284" s="831"/>
      <c r="G284" s="831"/>
      <c r="H284" s="827">
        <v>0</v>
      </c>
      <c r="I284" s="831">
        <v>4</v>
      </c>
      <c r="J284" s="831">
        <v>1465.24</v>
      </c>
      <c r="K284" s="827">
        <v>1</v>
      </c>
      <c r="L284" s="831">
        <v>4</v>
      </c>
      <c r="M284" s="832">
        <v>1465.24</v>
      </c>
    </row>
    <row r="285" spans="1:13" ht="14.45" customHeight="1" x14ac:dyDescent="0.2">
      <c r="A285" s="821" t="s">
        <v>1542</v>
      </c>
      <c r="B285" s="822" t="s">
        <v>1304</v>
      </c>
      <c r="C285" s="822" t="s">
        <v>1818</v>
      </c>
      <c r="D285" s="822" t="s">
        <v>1306</v>
      </c>
      <c r="E285" s="822" t="s">
        <v>1819</v>
      </c>
      <c r="F285" s="831"/>
      <c r="G285" s="831"/>
      <c r="H285" s="827">
        <v>0</v>
      </c>
      <c r="I285" s="831">
        <v>2</v>
      </c>
      <c r="J285" s="831">
        <v>439.56</v>
      </c>
      <c r="K285" s="827">
        <v>1</v>
      </c>
      <c r="L285" s="831">
        <v>2</v>
      </c>
      <c r="M285" s="832">
        <v>439.56</v>
      </c>
    </row>
    <row r="286" spans="1:13" ht="14.45" customHeight="1" x14ac:dyDescent="0.2">
      <c r="A286" s="821" t="s">
        <v>1542</v>
      </c>
      <c r="B286" s="822" t="s">
        <v>1304</v>
      </c>
      <c r="C286" s="822" t="s">
        <v>2207</v>
      </c>
      <c r="D286" s="822" t="s">
        <v>1306</v>
      </c>
      <c r="E286" s="822" t="s">
        <v>2208</v>
      </c>
      <c r="F286" s="831"/>
      <c r="G286" s="831"/>
      <c r="H286" s="827">
        <v>0</v>
      </c>
      <c r="I286" s="831">
        <v>2</v>
      </c>
      <c r="J286" s="831">
        <v>219.78</v>
      </c>
      <c r="K286" s="827">
        <v>1</v>
      </c>
      <c r="L286" s="831">
        <v>2</v>
      </c>
      <c r="M286" s="832">
        <v>219.78</v>
      </c>
    </row>
    <row r="287" spans="1:13" ht="14.45" customHeight="1" x14ac:dyDescent="0.2">
      <c r="A287" s="821" t="s">
        <v>1542</v>
      </c>
      <c r="B287" s="822" t="s">
        <v>1304</v>
      </c>
      <c r="C287" s="822" t="s">
        <v>1820</v>
      </c>
      <c r="D287" s="822" t="s">
        <v>1821</v>
      </c>
      <c r="E287" s="822" t="s">
        <v>1822</v>
      </c>
      <c r="F287" s="831">
        <v>4</v>
      </c>
      <c r="G287" s="831">
        <v>1318.68</v>
      </c>
      <c r="H287" s="827">
        <v>1</v>
      </c>
      <c r="I287" s="831"/>
      <c r="J287" s="831"/>
      <c r="K287" s="827">
        <v>0</v>
      </c>
      <c r="L287" s="831">
        <v>4</v>
      </c>
      <c r="M287" s="832">
        <v>1318.68</v>
      </c>
    </row>
    <row r="288" spans="1:13" ht="14.45" customHeight="1" x14ac:dyDescent="0.2">
      <c r="A288" s="821" t="s">
        <v>1542</v>
      </c>
      <c r="B288" s="822" t="s">
        <v>1308</v>
      </c>
      <c r="C288" s="822" t="s">
        <v>2544</v>
      </c>
      <c r="D288" s="822" t="s">
        <v>709</v>
      </c>
      <c r="E288" s="822" t="s">
        <v>710</v>
      </c>
      <c r="F288" s="831">
        <v>2</v>
      </c>
      <c r="G288" s="831">
        <v>442.88</v>
      </c>
      <c r="H288" s="827">
        <v>1</v>
      </c>
      <c r="I288" s="831"/>
      <c r="J288" s="831"/>
      <c r="K288" s="827">
        <v>0</v>
      </c>
      <c r="L288" s="831">
        <v>2</v>
      </c>
      <c r="M288" s="832">
        <v>442.88</v>
      </c>
    </row>
    <row r="289" spans="1:13" ht="14.45" customHeight="1" x14ac:dyDescent="0.2">
      <c r="A289" s="821" t="s">
        <v>1542</v>
      </c>
      <c r="B289" s="822" t="s">
        <v>1308</v>
      </c>
      <c r="C289" s="822" t="s">
        <v>1824</v>
      </c>
      <c r="D289" s="822" t="s">
        <v>709</v>
      </c>
      <c r="E289" s="822" t="s">
        <v>1825</v>
      </c>
      <c r="F289" s="831"/>
      <c r="G289" s="831"/>
      <c r="H289" s="827">
        <v>0</v>
      </c>
      <c r="I289" s="831">
        <v>11</v>
      </c>
      <c r="J289" s="831">
        <v>5683.81</v>
      </c>
      <c r="K289" s="827">
        <v>1</v>
      </c>
      <c r="L289" s="831">
        <v>11</v>
      </c>
      <c r="M289" s="832">
        <v>5683.81</v>
      </c>
    </row>
    <row r="290" spans="1:13" ht="14.45" customHeight="1" x14ac:dyDescent="0.2">
      <c r="A290" s="821" t="s">
        <v>1542</v>
      </c>
      <c r="B290" s="822" t="s">
        <v>1308</v>
      </c>
      <c r="C290" s="822" t="s">
        <v>1826</v>
      </c>
      <c r="D290" s="822" t="s">
        <v>709</v>
      </c>
      <c r="E290" s="822" t="s">
        <v>1827</v>
      </c>
      <c r="F290" s="831"/>
      <c r="G290" s="831"/>
      <c r="H290" s="827">
        <v>0</v>
      </c>
      <c r="I290" s="831">
        <v>16</v>
      </c>
      <c r="J290" s="831">
        <v>1771.6799999999998</v>
      </c>
      <c r="K290" s="827">
        <v>1</v>
      </c>
      <c r="L290" s="831">
        <v>16</v>
      </c>
      <c r="M290" s="832">
        <v>1771.6799999999998</v>
      </c>
    </row>
    <row r="291" spans="1:13" ht="14.45" customHeight="1" x14ac:dyDescent="0.2">
      <c r="A291" s="821" t="s">
        <v>1542</v>
      </c>
      <c r="B291" s="822" t="s">
        <v>1308</v>
      </c>
      <c r="C291" s="822" t="s">
        <v>1309</v>
      </c>
      <c r="D291" s="822" t="s">
        <v>709</v>
      </c>
      <c r="E291" s="822" t="s">
        <v>1310</v>
      </c>
      <c r="F291" s="831"/>
      <c r="G291" s="831"/>
      <c r="H291" s="827">
        <v>0</v>
      </c>
      <c r="I291" s="831">
        <v>3</v>
      </c>
      <c r="J291" s="831">
        <v>664.31999999999994</v>
      </c>
      <c r="K291" s="827">
        <v>1</v>
      </c>
      <c r="L291" s="831">
        <v>3</v>
      </c>
      <c r="M291" s="832">
        <v>664.31999999999994</v>
      </c>
    </row>
    <row r="292" spans="1:13" ht="14.45" customHeight="1" x14ac:dyDescent="0.2">
      <c r="A292" s="821" t="s">
        <v>1542</v>
      </c>
      <c r="B292" s="822" t="s">
        <v>1386</v>
      </c>
      <c r="C292" s="822" t="s">
        <v>1485</v>
      </c>
      <c r="D292" s="822" t="s">
        <v>1388</v>
      </c>
      <c r="E292" s="822" t="s">
        <v>1486</v>
      </c>
      <c r="F292" s="831"/>
      <c r="G292" s="831"/>
      <c r="H292" s="827">
        <v>0</v>
      </c>
      <c r="I292" s="831">
        <v>1</v>
      </c>
      <c r="J292" s="831">
        <v>113.16</v>
      </c>
      <c r="K292" s="827">
        <v>1</v>
      </c>
      <c r="L292" s="831">
        <v>1</v>
      </c>
      <c r="M292" s="832">
        <v>113.16</v>
      </c>
    </row>
    <row r="293" spans="1:13" ht="14.45" customHeight="1" x14ac:dyDescent="0.2">
      <c r="A293" s="821" t="s">
        <v>1542</v>
      </c>
      <c r="B293" s="822" t="s">
        <v>1386</v>
      </c>
      <c r="C293" s="822" t="s">
        <v>1387</v>
      </c>
      <c r="D293" s="822" t="s">
        <v>1388</v>
      </c>
      <c r="E293" s="822" t="s">
        <v>1389</v>
      </c>
      <c r="F293" s="831"/>
      <c r="G293" s="831"/>
      <c r="H293" s="827">
        <v>0</v>
      </c>
      <c r="I293" s="831">
        <v>5</v>
      </c>
      <c r="J293" s="831">
        <v>1697.3500000000001</v>
      </c>
      <c r="K293" s="827">
        <v>1</v>
      </c>
      <c r="L293" s="831">
        <v>5</v>
      </c>
      <c r="M293" s="832">
        <v>1697.3500000000001</v>
      </c>
    </row>
    <row r="294" spans="1:13" ht="14.45" customHeight="1" x14ac:dyDescent="0.2">
      <c r="A294" s="821" t="s">
        <v>1542</v>
      </c>
      <c r="B294" s="822" t="s">
        <v>1487</v>
      </c>
      <c r="C294" s="822" t="s">
        <v>1915</v>
      </c>
      <c r="D294" s="822" t="s">
        <v>1575</v>
      </c>
      <c r="E294" s="822" t="s">
        <v>1916</v>
      </c>
      <c r="F294" s="831">
        <v>2</v>
      </c>
      <c r="G294" s="831">
        <v>677.16</v>
      </c>
      <c r="H294" s="827">
        <v>1</v>
      </c>
      <c r="I294" s="831"/>
      <c r="J294" s="831"/>
      <c r="K294" s="827">
        <v>0</v>
      </c>
      <c r="L294" s="831">
        <v>2</v>
      </c>
      <c r="M294" s="832">
        <v>677.16</v>
      </c>
    </row>
    <row r="295" spans="1:13" ht="14.45" customHeight="1" x14ac:dyDescent="0.2">
      <c r="A295" s="821" t="s">
        <v>1542</v>
      </c>
      <c r="B295" s="822" t="s">
        <v>1487</v>
      </c>
      <c r="C295" s="822" t="s">
        <v>1909</v>
      </c>
      <c r="D295" s="822" t="s">
        <v>1575</v>
      </c>
      <c r="E295" s="822" t="s">
        <v>1910</v>
      </c>
      <c r="F295" s="831">
        <v>5</v>
      </c>
      <c r="G295" s="831">
        <v>846.45</v>
      </c>
      <c r="H295" s="827">
        <v>1</v>
      </c>
      <c r="I295" s="831"/>
      <c r="J295" s="831"/>
      <c r="K295" s="827">
        <v>0</v>
      </c>
      <c r="L295" s="831">
        <v>5</v>
      </c>
      <c r="M295" s="832">
        <v>846.45</v>
      </c>
    </row>
    <row r="296" spans="1:13" ht="14.45" customHeight="1" x14ac:dyDescent="0.2">
      <c r="A296" s="821" t="s">
        <v>1542</v>
      </c>
      <c r="B296" s="822" t="s">
        <v>1487</v>
      </c>
      <c r="C296" s="822" t="s">
        <v>1911</v>
      </c>
      <c r="D296" s="822" t="s">
        <v>1575</v>
      </c>
      <c r="E296" s="822" t="s">
        <v>1912</v>
      </c>
      <c r="F296" s="831">
        <v>15</v>
      </c>
      <c r="G296" s="831">
        <v>5078.7</v>
      </c>
      <c r="H296" s="827">
        <v>1</v>
      </c>
      <c r="I296" s="831"/>
      <c r="J296" s="831"/>
      <c r="K296" s="827">
        <v>0</v>
      </c>
      <c r="L296" s="831">
        <v>15</v>
      </c>
      <c r="M296" s="832">
        <v>5078.7</v>
      </c>
    </row>
    <row r="297" spans="1:13" ht="14.45" customHeight="1" x14ac:dyDescent="0.2">
      <c r="A297" s="821" t="s">
        <v>1542</v>
      </c>
      <c r="B297" s="822" t="s">
        <v>1487</v>
      </c>
      <c r="C297" s="822" t="s">
        <v>1488</v>
      </c>
      <c r="D297" s="822" t="s">
        <v>1112</v>
      </c>
      <c r="E297" s="822" t="s">
        <v>1113</v>
      </c>
      <c r="F297" s="831"/>
      <c r="G297" s="831"/>
      <c r="H297" s="827">
        <v>0</v>
      </c>
      <c r="I297" s="831">
        <v>8</v>
      </c>
      <c r="J297" s="831">
        <v>10292.959999999999</v>
      </c>
      <c r="K297" s="827">
        <v>1</v>
      </c>
      <c r="L297" s="831">
        <v>8</v>
      </c>
      <c r="M297" s="832">
        <v>10292.959999999999</v>
      </c>
    </row>
    <row r="298" spans="1:13" ht="14.45" customHeight="1" x14ac:dyDescent="0.2">
      <c r="A298" s="821" t="s">
        <v>1542</v>
      </c>
      <c r="B298" s="822" t="s">
        <v>1487</v>
      </c>
      <c r="C298" s="822" t="s">
        <v>1917</v>
      </c>
      <c r="D298" s="822" t="s">
        <v>1112</v>
      </c>
      <c r="E298" s="822" t="s">
        <v>1918</v>
      </c>
      <c r="F298" s="831"/>
      <c r="G298" s="831"/>
      <c r="H298" s="827">
        <v>0</v>
      </c>
      <c r="I298" s="831">
        <v>20</v>
      </c>
      <c r="J298" s="831">
        <v>51464.4</v>
      </c>
      <c r="K298" s="827">
        <v>1</v>
      </c>
      <c r="L298" s="831">
        <v>20</v>
      </c>
      <c r="M298" s="832">
        <v>51464.4</v>
      </c>
    </row>
    <row r="299" spans="1:13" ht="14.45" customHeight="1" x14ac:dyDescent="0.2">
      <c r="A299" s="821" t="s">
        <v>1542</v>
      </c>
      <c r="B299" s="822" t="s">
        <v>1489</v>
      </c>
      <c r="C299" s="822" t="s">
        <v>2583</v>
      </c>
      <c r="D299" s="822" t="s">
        <v>1491</v>
      </c>
      <c r="E299" s="822" t="s">
        <v>2584</v>
      </c>
      <c r="F299" s="831"/>
      <c r="G299" s="831"/>
      <c r="H299" s="827">
        <v>0</v>
      </c>
      <c r="I299" s="831">
        <v>3</v>
      </c>
      <c r="J299" s="831">
        <v>691.34999999999991</v>
      </c>
      <c r="K299" s="827">
        <v>1</v>
      </c>
      <c r="L299" s="831">
        <v>3</v>
      </c>
      <c r="M299" s="832">
        <v>691.34999999999991</v>
      </c>
    </row>
    <row r="300" spans="1:13" ht="14.45" customHeight="1" x14ac:dyDescent="0.2">
      <c r="A300" s="821" t="s">
        <v>1542</v>
      </c>
      <c r="B300" s="822" t="s">
        <v>1311</v>
      </c>
      <c r="C300" s="822" t="s">
        <v>2558</v>
      </c>
      <c r="D300" s="822" t="s">
        <v>2559</v>
      </c>
      <c r="E300" s="822" t="s">
        <v>1691</v>
      </c>
      <c r="F300" s="831">
        <v>13</v>
      </c>
      <c r="G300" s="831">
        <v>1070.8599999999999</v>
      </c>
      <c r="H300" s="827">
        <v>1</v>
      </c>
      <c r="I300" s="831"/>
      <c r="J300" s="831"/>
      <c r="K300" s="827">
        <v>0</v>
      </c>
      <c r="L300" s="831">
        <v>13</v>
      </c>
      <c r="M300" s="832">
        <v>1070.8599999999999</v>
      </c>
    </row>
    <row r="301" spans="1:13" ht="14.45" customHeight="1" x14ac:dyDescent="0.2">
      <c r="A301" s="821" t="s">
        <v>1542</v>
      </c>
      <c r="B301" s="822" t="s">
        <v>1311</v>
      </c>
      <c r="C301" s="822" t="s">
        <v>2560</v>
      </c>
      <c r="D301" s="822" t="s">
        <v>2561</v>
      </c>
      <c r="E301" s="822" t="s">
        <v>1335</v>
      </c>
      <c r="F301" s="831">
        <v>2</v>
      </c>
      <c r="G301" s="831">
        <v>305.95999999999998</v>
      </c>
      <c r="H301" s="827">
        <v>1</v>
      </c>
      <c r="I301" s="831"/>
      <c r="J301" s="831"/>
      <c r="K301" s="827">
        <v>0</v>
      </c>
      <c r="L301" s="831">
        <v>2</v>
      </c>
      <c r="M301" s="832">
        <v>305.95999999999998</v>
      </c>
    </row>
    <row r="302" spans="1:13" ht="14.45" customHeight="1" x14ac:dyDescent="0.2">
      <c r="A302" s="821" t="s">
        <v>1542</v>
      </c>
      <c r="B302" s="822" t="s">
        <v>1311</v>
      </c>
      <c r="C302" s="822" t="s">
        <v>2564</v>
      </c>
      <c r="D302" s="822" t="s">
        <v>2565</v>
      </c>
      <c r="E302" s="822" t="s">
        <v>1335</v>
      </c>
      <c r="F302" s="831">
        <v>8</v>
      </c>
      <c r="G302" s="831">
        <v>1223.8399999999999</v>
      </c>
      <c r="H302" s="827">
        <v>1</v>
      </c>
      <c r="I302" s="831"/>
      <c r="J302" s="831"/>
      <c r="K302" s="827">
        <v>0</v>
      </c>
      <c r="L302" s="831">
        <v>8</v>
      </c>
      <c r="M302" s="832">
        <v>1223.8399999999999</v>
      </c>
    </row>
    <row r="303" spans="1:13" ht="14.45" customHeight="1" x14ac:dyDescent="0.2">
      <c r="A303" s="821" t="s">
        <v>1542</v>
      </c>
      <c r="B303" s="822" t="s">
        <v>1311</v>
      </c>
      <c r="C303" s="822" t="s">
        <v>2562</v>
      </c>
      <c r="D303" s="822" t="s">
        <v>2561</v>
      </c>
      <c r="E303" s="822" t="s">
        <v>2563</v>
      </c>
      <c r="F303" s="831">
        <v>2</v>
      </c>
      <c r="G303" s="831">
        <v>168.94</v>
      </c>
      <c r="H303" s="827">
        <v>1</v>
      </c>
      <c r="I303" s="831"/>
      <c r="J303" s="831"/>
      <c r="K303" s="827">
        <v>0</v>
      </c>
      <c r="L303" s="831">
        <v>2</v>
      </c>
      <c r="M303" s="832">
        <v>168.94</v>
      </c>
    </row>
    <row r="304" spans="1:13" ht="14.45" customHeight="1" x14ac:dyDescent="0.2">
      <c r="A304" s="821" t="s">
        <v>1542</v>
      </c>
      <c r="B304" s="822" t="s">
        <v>1311</v>
      </c>
      <c r="C304" s="822" t="s">
        <v>1315</v>
      </c>
      <c r="D304" s="822" t="s">
        <v>754</v>
      </c>
      <c r="E304" s="822" t="s">
        <v>1316</v>
      </c>
      <c r="F304" s="831"/>
      <c r="G304" s="831"/>
      <c r="H304" s="827">
        <v>0</v>
      </c>
      <c r="I304" s="831">
        <v>6</v>
      </c>
      <c r="J304" s="831">
        <v>506.82</v>
      </c>
      <c r="K304" s="827">
        <v>1</v>
      </c>
      <c r="L304" s="831">
        <v>6</v>
      </c>
      <c r="M304" s="832">
        <v>506.82</v>
      </c>
    </row>
    <row r="305" spans="1:13" ht="14.45" customHeight="1" x14ac:dyDescent="0.2">
      <c r="A305" s="821" t="s">
        <v>1542</v>
      </c>
      <c r="B305" s="822" t="s">
        <v>1311</v>
      </c>
      <c r="C305" s="822" t="s">
        <v>1317</v>
      </c>
      <c r="D305" s="822" t="s">
        <v>754</v>
      </c>
      <c r="E305" s="822" t="s">
        <v>1318</v>
      </c>
      <c r="F305" s="831"/>
      <c r="G305" s="831"/>
      <c r="H305" s="827">
        <v>0</v>
      </c>
      <c r="I305" s="831">
        <v>13</v>
      </c>
      <c r="J305" s="831">
        <v>1988.7399999999998</v>
      </c>
      <c r="K305" s="827">
        <v>1</v>
      </c>
      <c r="L305" s="831">
        <v>13</v>
      </c>
      <c r="M305" s="832">
        <v>1988.7399999999998</v>
      </c>
    </row>
    <row r="306" spans="1:13" ht="14.45" customHeight="1" x14ac:dyDescent="0.2">
      <c r="A306" s="821" t="s">
        <v>1542</v>
      </c>
      <c r="B306" s="822" t="s">
        <v>1311</v>
      </c>
      <c r="C306" s="822" t="s">
        <v>1558</v>
      </c>
      <c r="D306" s="822" t="s">
        <v>754</v>
      </c>
      <c r="E306" s="822" t="s">
        <v>1559</v>
      </c>
      <c r="F306" s="831"/>
      <c r="G306" s="831"/>
      <c r="H306" s="827">
        <v>0</v>
      </c>
      <c r="I306" s="831">
        <v>6</v>
      </c>
      <c r="J306" s="831">
        <v>506.82</v>
      </c>
      <c r="K306" s="827">
        <v>1</v>
      </c>
      <c r="L306" s="831">
        <v>6</v>
      </c>
      <c r="M306" s="832">
        <v>506.82</v>
      </c>
    </row>
    <row r="307" spans="1:13" ht="14.45" customHeight="1" x14ac:dyDescent="0.2">
      <c r="A307" s="821" t="s">
        <v>1542</v>
      </c>
      <c r="B307" s="822" t="s">
        <v>1311</v>
      </c>
      <c r="C307" s="822" t="s">
        <v>2566</v>
      </c>
      <c r="D307" s="822" t="s">
        <v>754</v>
      </c>
      <c r="E307" s="822" t="s">
        <v>1559</v>
      </c>
      <c r="F307" s="831">
        <v>3</v>
      </c>
      <c r="G307" s="831">
        <v>253.41</v>
      </c>
      <c r="H307" s="827">
        <v>1</v>
      </c>
      <c r="I307" s="831"/>
      <c r="J307" s="831"/>
      <c r="K307" s="827">
        <v>0</v>
      </c>
      <c r="L307" s="831">
        <v>3</v>
      </c>
      <c r="M307" s="832">
        <v>253.41</v>
      </c>
    </row>
    <row r="308" spans="1:13" ht="14.45" customHeight="1" x14ac:dyDescent="0.2">
      <c r="A308" s="821" t="s">
        <v>1542</v>
      </c>
      <c r="B308" s="822" t="s">
        <v>1311</v>
      </c>
      <c r="C308" s="822" t="s">
        <v>1873</v>
      </c>
      <c r="D308" s="822" t="s">
        <v>754</v>
      </c>
      <c r="E308" s="822" t="s">
        <v>1313</v>
      </c>
      <c r="F308" s="831"/>
      <c r="G308" s="831"/>
      <c r="H308" s="827">
        <v>0</v>
      </c>
      <c r="I308" s="831">
        <v>6</v>
      </c>
      <c r="J308" s="831">
        <v>917.87999999999988</v>
      </c>
      <c r="K308" s="827">
        <v>1</v>
      </c>
      <c r="L308" s="831">
        <v>6</v>
      </c>
      <c r="M308" s="832">
        <v>917.87999999999988</v>
      </c>
    </row>
    <row r="309" spans="1:13" ht="14.45" customHeight="1" x14ac:dyDescent="0.2">
      <c r="A309" s="821" t="s">
        <v>1542</v>
      </c>
      <c r="B309" s="822" t="s">
        <v>1311</v>
      </c>
      <c r="C309" s="822" t="s">
        <v>2567</v>
      </c>
      <c r="D309" s="822" t="s">
        <v>2565</v>
      </c>
      <c r="E309" s="822" t="s">
        <v>2563</v>
      </c>
      <c r="F309" s="831">
        <v>1</v>
      </c>
      <c r="G309" s="831">
        <v>84.47</v>
      </c>
      <c r="H309" s="827">
        <v>1</v>
      </c>
      <c r="I309" s="831"/>
      <c r="J309" s="831"/>
      <c r="K309" s="827">
        <v>0</v>
      </c>
      <c r="L309" s="831">
        <v>1</v>
      </c>
      <c r="M309" s="832">
        <v>84.47</v>
      </c>
    </row>
    <row r="310" spans="1:13" ht="14.45" customHeight="1" x14ac:dyDescent="0.2">
      <c r="A310" s="821" t="s">
        <v>1542</v>
      </c>
      <c r="B310" s="822" t="s">
        <v>1311</v>
      </c>
      <c r="C310" s="822" t="s">
        <v>2568</v>
      </c>
      <c r="D310" s="822" t="s">
        <v>2559</v>
      </c>
      <c r="E310" s="822" t="s">
        <v>1884</v>
      </c>
      <c r="F310" s="831">
        <v>1</v>
      </c>
      <c r="G310" s="831">
        <v>1869.33</v>
      </c>
      <c r="H310" s="827">
        <v>1</v>
      </c>
      <c r="I310" s="831"/>
      <c r="J310" s="831"/>
      <c r="K310" s="827">
        <v>0</v>
      </c>
      <c r="L310" s="831">
        <v>1</v>
      </c>
      <c r="M310" s="832">
        <v>1869.33</v>
      </c>
    </row>
    <row r="311" spans="1:13" ht="14.45" customHeight="1" x14ac:dyDescent="0.2">
      <c r="A311" s="821" t="s">
        <v>1542</v>
      </c>
      <c r="B311" s="822" t="s">
        <v>1390</v>
      </c>
      <c r="C311" s="822" t="s">
        <v>2531</v>
      </c>
      <c r="D311" s="822" t="s">
        <v>2525</v>
      </c>
      <c r="E311" s="822" t="s">
        <v>1807</v>
      </c>
      <c r="F311" s="831">
        <v>4</v>
      </c>
      <c r="G311" s="831">
        <v>1466.84</v>
      </c>
      <c r="H311" s="827">
        <v>1</v>
      </c>
      <c r="I311" s="831"/>
      <c r="J311" s="831"/>
      <c r="K311" s="827">
        <v>0</v>
      </c>
      <c r="L311" s="831">
        <v>4</v>
      </c>
      <c r="M311" s="832">
        <v>1466.84</v>
      </c>
    </row>
    <row r="312" spans="1:13" ht="14.45" customHeight="1" x14ac:dyDescent="0.2">
      <c r="A312" s="821" t="s">
        <v>1542</v>
      </c>
      <c r="B312" s="822" t="s">
        <v>1390</v>
      </c>
      <c r="C312" s="822" t="s">
        <v>2524</v>
      </c>
      <c r="D312" s="822" t="s">
        <v>2525</v>
      </c>
      <c r="E312" s="822" t="s">
        <v>1393</v>
      </c>
      <c r="F312" s="831">
        <v>14</v>
      </c>
      <c r="G312" s="831">
        <v>315</v>
      </c>
      <c r="H312" s="827">
        <v>1</v>
      </c>
      <c r="I312" s="831"/>
      <c r="J312" s="831"/>
      <c r="K312" s="827">
        <v>0</v>
      </c>
      <c r="L312" s="831">
        <v>14</v>
      </c>
      <c r="M312" s="832">
        <v>315</v>
      </c>
    </row>
    <row r="313" spans="1:13" ht="14.45" customHeight="1" x14ac:dyDescent="0.2">
      <c r="A313" s="821" t="s">
        <v>1542</v>
      </c>
      <c r="B313" s="822" t="s">
        <v>1390</v>
      </c>
      <c r="C313" s="822" t="s">
        <v>1789</v>
      </c>
      <c r="D313" s="822" t="s">
        <v>774</v>
      </c>
      <c r="E313" s="822" t="s">
        <v>1393</v>
      </c>
      <c r="F313" s="831">
        <v>2</v>
      </c>
      <c r="G313" s="831">
        <v>45</v>
      </c>
      <c r="H313" s="827">
        <v>1</v>
      </c>
      <c r="I313" s="831"/>
      <c r="J313" s="831"/>
      <c r="K313" s="827">
        <v>0</v>
      </c>
      <c r="L313" s="831">
        <v>2</v>
      </c>
      <c r="M313" s="832">
        <v>45</v>
      </c>
    </row>
    <row r="314" spans="1:13" ht="14.45" customHeight="1" x14ac:dyDescent="0.2">
      <c r="A314" s="821" t="s">
        <v>1542</v>
      </c>
      <c r="B314" s="822" t="s">
        <v>1390</v>
      </c>
      <c r="C314" s="822" t="s">
        <v>1790</v>
      </c>
      <c r="D314" s="822" t="s">
        <v>774</v>
      </c>
      <c r="E314" s="822" t="s">
        <v>927</v>
      </c>
      <c r="F314" s="831">
        <v>1</v>
      </c>
      <c r="G314" s="831">
        <v>106.54</v>
      </c>
      <c r="H314" s="827">
        <v>1</v>
      </c>
      <c r="I314" s="831"/>
      <c r="J314" s="831"/>
      <c r="K314" s="827">
        <v>0</v>
      </c>
      <c r="L314" s="831">
        <v>1</v>
      </c>
      <c r="M314" s="832">
        <v>106.54</v>
      </c>
    </row>
    <row r="315" spans="1:13" ht="14.45" customHeight="1" x14ac:dyDescent="0.2">
      <c r="A315" s="821" t="s">
        <v>1542</v>
      </c>
      <c r="B315" s="822" t="s">
        <v>1390</v>
      </c>
      <c r="C315" s="822" t="s">
        <v>2526</v>
      </c>
      <c r="D315" s="822" t="s">
        <v>2525</v>
      </c>
      <c r="E315" s="822" t="s">
        <v>2527</v>
      </c>
      <c r="F315" s="831">
        <v>7</v>
      </c>
      <c r="G315" s="831">
        <v>1491.4899999999998</v>
      </c>
      <c r="H315" s="827">
        <v>1</v>
      </c>
      <c r="I315" s="831"/>
      <c r="J315" s="831"/>
      <c r="K315" s="827">
        <v>0</v>
      </c>
      <c r="L315" s="831">
        <v>7</v>
      </c>
      <c r="M315" s="832">
        <v>1491.4899999999998</v>
      </c>
    </row>
    <row r="316" spans="1:13" ht="14.45" customHeight="1" x14ac:dyDescent="0.2">
      <c r="A316" s="821" t="s">
        <v>1542</v>
      </c>
      <c r="B316" s="822" t="s">
        <v>1390</v>
      </c>
      <c r="C316" s="822" t="s">
        <v>2532</v>
      </c>
      <c r="D316" s="822" t="s">
        <v>2529</v>
      </c>
      <c r="E316" s="822" t="s">
        <v>1393</v>
      </c>
      <c r="F316" s="831">
        <v>2</v>
      </c>
      <c r="G316" s="831">
        <v>45</v>
      </c>
      <c r="H316" s="827">
        <v>1</v>
      </c>
      <c r="I316" s="831"/>
      <c r="J316" s="831"/>
      <c r="K316" s="827">
        <v>0</v>
      </c>
      <c r="L316" s="831">
        <v>2</v>
      </c>
      <c r="M316" s="832">
        <v>45</v>
      </c>
    </row>
    <row r="317" spans="1:13" ht="14.45" customHeight="1" x14ac:dyDescent="0.2">
      <c r="A317" s="821" t="s">
        <v>1542</v>
      </c>
      <c r="B317" s="822" t="s">
        <v>1390</v>
      </c>
      <c r="C317" s="822" t="s">
        <v>2534</v>
      </c>
      <c r="D317" s="822" t="s">
        <v>1806</v>
      </c>
      <c r="E317" s="822" t="s">
        <v>1812</v>
      </c>
      <c r="F317" s="831">
        <v>2</v>
      </c>
      <c r="G317" s="831">
        <v>90.02</v>
      </c>
      <c r="H317" s="827">
        <v>1</v>
      </c>
      <c r="I317" s="831"/>
      <c r="J317" s="831"/>
      <c r="K317" s="827">
        <v>0</v>
      </c>
      <c r="L317" s="831">
        <v>2</v>
      </c>
      <c r="M317" s="832">
        <v>90.02</v>
      </c>
    </row>
    <row r="318" spans="1:13" ht="14.45" customHeight="1" x14ac:dyDescent="0.2">
      <c r="A318" s="821" t="s">
        <v>1542</v>
      </c>
      <c r="B318" s="822" t="s">
        <v>1395</v>
      </c>
      <c r="C318" s="822" t="s">
        <v>1961</v>
      </c>
      <c r="D318" s="822" t="s">
        <v>1962</v>
      </c>
      <c r="E318" s="822" t="s">
        <v>1963</v>
      </c>
      <c r="F318" s="831">
        <v>9</v>
      </c>
      <c r="G318" s="831">
        <v>652.05000000000007</v>
      </c>
      <c r="H318" s="827">
        <v>1</v>
      </c>
      <c r="I318" s="831"/>
      <c r="J318" s="831"/>
      <c r="K318" s="827">
        <v>0</v>
      </c>
      <c r="L318" s="831">
        <v>9</v>
      </c>
      <c r="M318" s="832">
        <v>652.05000000000007</v>
      </c>
    </row>
    <row r="319" spans="1:13" ht="14.45" customHeight="1" x14ac:dyDescent="0.2">
      <c r="A319" s="821" t="s">
        <v>1542</v>
      </c>
      <c r="B319" s="822" t="s">
        <v>1324</v>
      </c>
      <c r="C319" s="822" t="s">
        <v>1619</v>
      </c>
      <c r="D319" s="822" t="s">
        <v>1326</v>
      </c>
      <c r="E319" s="822" t="s">
        <v>1620</v>
      </c>
      <c r="F319" s="831"/>
      <c r="G319" s="831"/>
      <c r="H319" s="827">
        <v>0</v>
      </c>
      <c r="I319" s="831">
        <v>1</v>
      </c>
      <c r="J319" s="831">
        <v>1476.14</v>
      </c>
      <c r="K319" s="827">
        <v>1</v>
      </c>
      <c r="L319" s="831">
        <v>1</v>
      </c>
      <c r="M319" s="832">
        <v>1476.14</v>
      </c>
    </row>
    <row r="320" spans="1:13" ht="14.45" customHeight="1" x14ac:dyDescent="0.2">
      <c r="A320" s="821" t="s">
        <v>1542</v>
      </c>
      <c r="B320" s="822" t="s">
        <v>1328</v>
      </c>
      <c r="C320" s="822" t="s">
        <v>2428</v>
      </c>
      <c r="D320" s="822" t="s">
        <v>1330</v>
      </c>
      <c r="E320" s="822" t="s">
        <v>1937</v>
      </c>
      <c r="F320" s="831">
        <v>3</v>
      </c>
      <c r="G320" s="831">
        <v>550.62</v>
      </c>
      <c r="H320" s="827">
        <v>1</v>
      </c>
      <c r="I320" s="831"/>
      <c r="J320" s="831"/>
      <c r="K320" s="827">
        <v>0</v>
      </c>
      <c r="L320" s="831">
        <v>3</v>
      </c>
      <c r="M320" s="832">
        <v>550.62</v>
      </c>
    </row>
    <row r="321" spans="1:13" ht="14.45" customHeight="1" x14ac:dyDescent="0.2">
      <c r="A321" s="821" t="s">
        <v>1542</v>
      </c>
      <c r="B321" s="822" t="s">
        <v>1332</v>
      </c>
      <c r="C321" s="822" t="s">
        <v>2497</v>
      </c>
      <c r="D321" s="822" t="s">
        <v>2498</v>
      </c>
      <c r="E321" s="822" t="s">
        <v>1462</v>
      </c>
      <c r="F321" s="831">
        <v>4</v>
      </c>
      <c r="G321" s="831">
        <v>5557.28</v>
      </c>
      <c r="H321" s="827">
        <v>1</v>
      </c>
      <c r="I321" s="831"/>
      <c r="J321" s="831"/>
      <c r="K321" s="827">
        <v>0</v>
      </c>
      <c r="L321" s="831">
        <v>4</v>
      </c>
      <c r="M321" s="832">
        <v>5557.28</v>
      </c>
    </row>
    <row r="322" spans="1:13" ht="14.45" customHeight="1" x14ac:dyDescent="0.2">
      <c r="A322" s="821" t="s">
        <v>1542</v>
      </c>
      <c r="B322" s="822" t="s">
        <v>1336</v>
      </c>
      <c r="C322" s="822" t="s">
        <v>1398</v>
      </c>
      <c r="D322" s="822" t="s">
        <v>1338</v>
      </c>
      <c r="E322" s="822" t="s">
        <v>1399</v>
      </c>
      <c r="F322" s="831"/>
      <c r="G322" s="831"/>
      <c r="H322" s="827">
        <v>0</v>
      </c>
      <c r="I322" s="831">
        <v>3</v>
      </c>
      <c r="J322" s="831">
        <v>70.199999999999989</v>
      </c>
      <c r="K322" s="827">
        <v>1</v>
      </c>
      <c r="L322" s="831">
        <v>3</v>
      </c>
      <c r="M322" s="832">
        <v>70.199999999999989</v>
      </c>
    </row>
    <row r="323" spans="1:13" ht="14.45" customHeight="1" x14ac:dyDescent="0.2">
      <c r="A323" s="821" t="s">
        <v>1542</v>
      </c>
      <c r="B323" s="822" t="s">
        <v>1336</v>
      </c>
      <c r="C323" s="822" t="s">
        <v>2495</v>
      </c>
      <c r="D323" s="822" t="s">
        <v>1502</v>
      </c>
      <c r="E323" s="822" t="s">
        <v>2496</v>
      </c>
      <c r="F323" s="831">
        <v>12</v>
      </c>
      <c r="G323" s="831">
        <v>421.32</v>
      </c>
      <c r="H323" s="827">
        <v>1</v>
      </c>
      <c r="I323" s="831"/>
      <c r="J323" s="831"/>
      <c r="K323" s="827">
        <v>0</v>
      </c>
      <c r="L323" s="831">
        <v>12</v>
      </c>
      <c r="M323" s="832">
        <v>421.32</v>
      </c>
    </row>
    <row r="324" spans="1:13" ht="14.45" customHeight="1" x14ac:dyDescent="0.2">
      <c r="A324" s="821" t="s">
        <v>1542</v>
      </c>
      <c r="B324" s="822" t="s">
        <v>1336</v>
      </c>
      <c r="C324" s="822" t="s">
        <v>1337</v>
      </c>
      <c r="D324" s="822" t="s">
        <v>1338</v>
      </c>
      <c r="E324" s="822" t="s">
        <v>1339</v>
      </c>
      <c r="F324" s="831"/>
      <c r="G324" s="831"/>
      <c r="H324" s="827">
        <v>0</v>
      </c>
      <c r="I324" s="831">
        <v>20</v>
      </c>
      <c r="J324" s="831">
        <v>234.20000000000005</v>
      </c>
      <c r="K324" s="827">
        <v>1</v>
      </c>
      <c r="L324" s="831">
        <v>20</v>
      </c>
      <c r="M324" s="832">
        <v>234.20000000000005</v>
      </c>
    </row>
    <row r="325" spans="1:13" ht="14.45" customHeight="1" x14ac:dyDescent="0.2">
      <c r="A325" s="821" t="s">
        <v>1542</v>
      </c>
      <c r="B325" s="822" t="s">
        <v>1340</v>
      </c>
      <c r="C325" s="822" t="s">
        <v>2444</v>
      </c>
      <c r="D325" s="822" t="s">
        <v>2015</v>
      </c>
      <c r="E325" s="822" t="s">
        <v>1590</v>
      </c>
      <c r="F325" s="831">
        <v>3</v>
      </c>
      <c r="G325" s="831">
        <v>0</v>
      </c>
      <c r="H325" s="827"/>
      <c r="I325" s="831"/>
      <c r="J325" s="831"/>
      <c r="K325" s="827"/>
      <c r="L325" s="831">
        <v>3</v>
      </c>
      <c r="M325" s="832">
        <v>0</v>
      </c>
    </row>
    <row r="326" spans="1:13" ht="14.45" customHeight="1" x14ac:dyDescent="0.2">
      <c r="A326" s="821" t="s">
        <v>1542</v>
      </c>
      <c r="B326" s="822" t="s">
        <v>1340</v>
      </c>
      <c r="C326" s="822" t="s">
        <v>1341</v>
      </c>
      <c r="D326" s="822" t="s">
        <v>835</v>
      </c>
      <c r="E326" s="822" t="s">
        <v>1342</v>
      </c>
      <c r="F326" s="831"/>
      <c r="G326" s="831"/>
      <c r="H326" s="827"/>
      <c r="I326" s="831">
        <v>3</v>
      </c>
      <c r="J326" s="831">
        <v>0</v>
      </c>
      <c r="K326" s="827"/>
      <c r="L326" s="831">
        <v>3</v>
      </c>
      <c r="M326" s="832">
        <v>0</v>
      </c>
    </row>
    <row r="327" spans="1:13" ht="14.45" customHeight="1" x14ac:dyDescent="0.2">
      <c r="A327" s="821" t="s">
        <v>1542</v>
      </c>
      <c r="B327" s="822" t="s">
        <v>1340</v>
      </c>
      <c r="C327" s="822" t="s">
        <v>1589</v>
      </c>
      <c r="D327" s="822" t="s">
        <v>835</v>
      </c>
      <c r="E327" s="822" t="s">
        <v>1590</v>
      </c>
      <c r="F327" s="831"/>
      <c r="G327" s="831"/>
      <c r="H327" s="827"/>
      <c r="I327" s="831">
        <v>2</v>
      </c>
      <c r="J327" s="831">
        <v>0</v>
      </c>
      <c r="K327" s="827"/>
      <c r="L327" s="831">
        <v>2</v>
      </c>
      <c r="M327" s="832">
        <v>0</v>
      </c>
    </row>
    <row r="328" spans="1:13" ht="14.45" customHeight="1" x14ac:dyDescent="0.2">
      <c r="A328" s="821" t="s">
        <v>1542</v>
      </c>
      <c r="B328" s="822" t="s">
        <v>1340</v>
      </c>
      <c r="C328" s="822" t="s">
        <v>2352</v>
      </c>
      <c r="D328" s="822" t="s">
        <v>2353</v>
      </c>
      <c r="E328" s="822" t="s">
        <v>1342</v>
      </c>
      <c r="F328" s="831">
        <v>1</v>
      </c>
      <c r="G328" s="831">
        <v>0</v>
      </c>
      <c r="H328" s="827"/>
      <c r="I328" s="831"/>
      <c r="J328" s="831"/>
      <c r="K328" s="827"/>
      <c r="L328" s="831">
        <v>1</v>
      </c>
      <c r="M328" s="832">
        <v>0</v>
      </c>
    </row>
    <row r="329" spans="1:13" ht="14.45" customHeight="1" x14ac:dyDescent="0.2">
      <c r="A329" s="821" t="s">
        <v>1542</v>
      </c>
      <c r="B329" s="822" t="s">
        <v>1340</v>
      </c>
      <c r="C329" s="822" t="s">
        <v>2446</v>
      </c>
      <c r="D329" s="822" t="s">
        <v>2353</v>
      </c>
      <c r="E329" s="822" t="s">
        <v>1590</v>
      </c>
      <c r="F329" s="831">
        <v>1</v>
      </c>
      <c r="G329" s="831">
        <v>0</v>
      </c>
      <c r="H329" s="827"/>
      <c r="I329" s="831"/>
      <c r="J329" s="831"/>
      <c r="K329" s="827"/>
      <c r="L329" s="831">
        <v>1</v>
      </c>
      <c r="M329" s="832">
        <v>0</v>
      </c>
    </row>
    <row r="330" spans="1:13" ht="14.45" customHeight="1" x14ac:dyDescent="0.2">
      <c r="A330" s="821" t="s">
        <v>1542</v>
      </c>
      <c r="B330" s="822" t="s">
        <v>2659</v>
      </c>
      <c r="C330" s="822" t="s">
        <v>1552</v>
      </c>
      <c r="D330" s="822" t="s">
        <v>1553</v>
      </c>
      <c r="E330" s="822" t="s">
        <v>1016</v>
      </c>
      <c r="F330" s="831"/>
      <c r="G330" s="831"/>
      <c r="H330" s="827">
        <v>0</v>
      </c>
      <c r="I330" s="831">
        <v>8</v>
      </c>
      <c r="J330" s="831">
        <v>1056</v>
      </c>
      <c r="K330" s="827">
        <v>1</v>
      </c>
      <c r="L330" s="831">
        <v>8</v>
      </c>
      <c r="M330" s="832">
        <v>1056</v>
      </c>
    </row>
    <row r="331" spans="1:13" ht="14.45" customHeight="1" x14ac:dyDescent="0.2">
      <c r="A331" s="821" t="s">
        <v>1542</v>
      </c>
      <c r="B331" s="822" t="s">
        <v>2659</v>
      </c>
      <c r="C331" s="822" t="s">
        <v>1659</v>
      </c>
      <c r="D331" s="822" t="s">
        <v>1553</v>
      </c>
      <c r="E331" s="822" t="s">
        <v>1660</v>
      </c>
      <c r="F331" s="831"/>
      <c r="G331" s="831"/>
      <c r="H331" s="827">
        <v>0</v>
      </c>
      <c r="I331" s="831">
        <v>3</v>
      </c>
      <c r="J331" s="831">
        <v>792</v>
      </c>
      <c r="K331" s="827">
        <v>1</v>
      </c>
      <c r="L331" s="831">
        <v>3</v>
      </c>
      <c r="M331" s="832">
        <v>792</v>
      </c>
    </row>
    <row r="332" spans="1:13" ht="14.45" customHeight="1" x14ac:dyDescent="0.2">
      <c r="A332" s="821" t="s">
        <v>1542</v>
      </c>
      <c r="B332" s="822" t="s">
        <v>2659</v>
      </c>
      <c r="C332" s="822" t="s">
        <v>2509</v>
      </c>
      <c r="D332" s="822" t="s">
        <v>1663</v>
      </c>
      <c r="E332" s="822" t="s">
        <v>1669</v>
      </c>
      <c r="F332" s="831">
        <v>9</v>
      </c>
      <c r="G332" s="831">
        <v>1108.8000000000002</v>
      </c>
      <c r="H332" s="827">
        <v>1</v>
      </c>
      <c r="I332" s="831"/>
      <c r="J332" s="831"/>
      <c r="K332" s="827">
        <v>0</v>
      </c>
      <c r="L332" s="831">
        <v>9</v>
      </c>
      <c r="M332" s="832">
        <v>1108.8000000000002</v>
      </c>
    </row>
    <row r="333" spans="1:13" ht="14.45" customHeight="1" x14ac:dyDescent="0.2">
      <c r="A333" s="821" t="s">
        <v>1542</v>
      </c>
      <c r="B333" s="822" t="s">
        <v>1400</v>
      </c>
      <c r="C333" s="822" t="s">
        <v>1894</v>
      </c>
      <c r="D333" s="822" t="s">
        <v>1895</v>
      </c>
      <c r="E333" s="822" t="s">
        <v>1016</v>
      </c>
      <c r="F333" s="831"/>
      <c r="G333" s="831"/>
      <c r="H333" s="827">
        <v>0</v>
      </c>
      <c r="I333" s="831">
        <v>6</v>
      </c>
      <c r="J333" s="831">
        <v>792</v>
      </c>
      <c r="K333" s="827">
        <v>1</v>
      </c>
      <c r="L333" s="831">
        <v>6</v>
      </c>
      <c r="M333" s="832">
        <v>792</v>
      </c>
    </row>
    <row r="334" spans="1:13" ht="14.45" customHeight="1" x14ac:dyDescent="0.2">
      <c r="A334" s="821" t="s">
        <v>1542</v>
      </c>
      <c r="B334" s="822" t="s">
        <v>1400</v>
      </c>
      <c r="C334" s="822" t="s">
        <v>1896</v>
      </c>
      <c r="D334" s="822" t="s">
        <v>1895</v>
      </c>
      <c r="E334" s="822" t="s">
        <v>1728</v>
      </c>
      <c r="F334" s="831"/>
      <c r="G334" s="831"/>
      <c r="H334" s="827">
        <v>0</v>
      </c>
      <c r="I334" s="831">
        <v>5</v>
      </c>
      <c r="J334" s="831">
        <v>2199.9</v>
      </c>
      <c r="K334" s="827">
        <v>1</v>
      </c>
      <c r="L334" s="831">
        <v>5</v>
      </c>
      <c r="M334" s="832">
        <v>2199.9</v>
      </c>
    </row>
    <row r="335" spans="1:13" ht="14.45" customHeight="1" x14ac:dyDescent="0.2">
      <c r="A335" s="821" t="s">
        <v>1542</v>
      </c>
      <c r="B335" s="822" t="s">
        <v>1400</v>
      </c>
      <c r="C335" s="822" t="s">
        <v>1899</v>
      </c>
      <c r="D335" s="822" t="s">
        <v>1900</v>
      </c>
      <c r="E335" s="822" t="s">
        <v>1016</v>
      </c>
      <c r="F335" s="831">
        <v>5</v>
      </c>
      <c r="G335" s="831">
        <v>660</v>
      </c>
      <c r="H335" s="827">
        <v>1</v>
      </c>
      <c r="I335" s="831"/>
      <c r="J335" s="831"/>
      <c r="K335" s="827">
        <v>0</v>
      </c>
      <c r="L335" s="831">
        <v>5</v>
      </c>
      <c r="M335" s="832">
        <v>660</v>
      </c>
    </row>
    <row r="336" spans="1:13" ht="14.45" customHeight="1" x14ac:dyDescent="0.2">
      <c r="A336" s="821" t="s">
        <v>1542</v>
      </c>
      <c r="B336" s="822" t="s">
        <v>1400</v>
      </c>
      <c r="C336" s="822" t="s">
        <v>1897</v>
      </c>
      <c r="D336" s="822" t="s">
        <v>1898</v>
      </c>
      <c r="E336" s="822" t="s">
        <v>1016</v>
      </c>
      <c r="F336" s="831">
        <v>4</v>
      </c>
      <c r="G336" s="831">
        <v>528</v>
      </c>
      <c r="H336" s="827">
        <v>1</v>
      </c>
      <c r="I336" s="831"/>
      <c r="J336" s="831"/>
      <c r="K336" s="827">
        <v>0</v>
      </c>
      <c r="L336" s="831">
        <v>4</v>
      </c>
      <c r="M336" s="832">
        <v>528</v>
      </c>
    </row>
    <row r="337" spans="1:13" ht="14.45" customHeight="1" x14ac:dyDescent="0.2">
      <c r="A337" s="821" t="s">
        <v>1542</v>
      </c>
      <c r="B337" s="822" t="s">
        <v>1400</v>
      </c>
      <c r="C337" s="822" t="s">
        <v>2570</v>
      </c>
      <c r="D337" s="822" t="s">
        <v>1402</v>
      </c>
      <c r="E337" s="822" t="s">
        <v>2571</v>
      </c>
      <c r="F337" s="831">
        <v>3</v>
      </c>
      <c r="G337" s="831">
        <v>1187.94</v>
      </c>
      <c r="H337" s="827">
        <v>1</v>
      </c>
      <c r="I337" s="831"/>
      <c r="J337" s="831"/>
      <c r="K337" s="827">
        <v>0</v>
      </c>
      <c r="L337" s="831">
        <v>3</v>
      </c>
      <c r="M337" s="832">
        <v>1187.94</v>
      </c>
    </row>
    <row r="338" spans="1:13" ht="14.45" customHeight="1" x14ac:dyDescent="0.2">
      <c r="A338" s="821" t="s">
        <v>1542</v>
      </c>
      <c r="B338" s="822" t="s">
        <v>1343</v>
      </c>
      <c r="C338" s="822" t="s">
        <v>1951</v>
      </c>
      <c r="D338" s="822" t="s">
        <v>1952</v>
      </c>
      <c r="E338" s="822" t="s">
        <v>1346</v>
      </c>
      <c r="F338" s="831">
        <v>3</v>
      </c>
      <c r="G338" s="831">
        <v>369.6</v>
      </c>
      <c r="H338" s="827">
        <v>1</v>
      </c>
      <c r="I338" s="831"/>
      <c r="J338" s="831"/>
      <c r="K338" s="827">
        <v>0</v>
      </c>
      <c r="L338" s="831">
        <v>3</v>
      </c>
      <c r="M338" s="832">
        <v>369.6</v>
      </c>
    </row>
    <row r="339" spans="1:13" ht="14.45" customHeight="1" x14ac:dyDescent="0.2">
      <c r="A339" s="821" t="s">
        <v>1542</v>
      </c>
      <c r="B339" s="822" t="s">
        <v>1343</v>
      </c>
      <c r="C339" s="822" t="s">
        <v>1344</v>
      </c>
      <c r="D339" s="822" t="s">
        <v>1345</v>
      </c>
      <c r="E339" s="822" t="s">
        <v>1346</v>
      </c>
      <c r="F339" s="831"/>
      <c r="G339" s="831"/>
      <c r="H339" s="827">
        <v>0</v>
      </c>
      <c r="I339" s="831">
        <v>16</v>
      </c>
      <c r="J339" s="831">
        <v>1967.36</v>
      </c>
      <c r="K339" s="827">
        <v>1</v>
      </c>
      <c r="L339" s="831">
        <v>16</v>
      </c>
      <c r="M339" s="832">
        <v>1967.36</v>
      </c>
    </row>
    <row r="340" spans="1:13" ht="14.45" customHeight="1" x14ac:dyDescent="0.2">
      <c r="A340" s="821" t="s">
        <v>1542</v>
      </c>
      <c r="B340" s="822" t="s">
        <v>1343</v>
      </c>
      <c r="C340" s="822" t="s">
        <v>1347</v>
      </c>
      <c r="D340" s="822" t="s">
        <v>1345</v>
      </c>
      <c r="E340" s="822" t="s">
        <v>1348</v>
      </c>
      <c r="F340" s="831"/>
      <c r="G340" s="831"/>
      <c r="H340" s="827">
        <v>0</v>
      </c>
      <c r="I340" s="831">
        <v>69</v>
      </c>
      <c r="J340" s="831">
        <v>16967.79</v>
      </c>
      <c r="K340" s="827">
        <v>1</v>
      </c>
      <c r="L340" s="831">
        <v>69</v>
      </c>
      <c r="M340" s="832">
        <v>16967.79</v>
      </c>
    </row>
    <row r="341" spans="1:13" ht="14.45" customHeight="1" x14ac:dyDescent="0.2">
      <c r="A341" s="821" t="s">
        <v>1542</v>
      </c>
      <c r="B341" s="822" t="s">
        <v>1343</v>
      </c>
      <c r="C341" s="822" t="s">
        <v>1955</v>
      </c>
      <c r="D341" s="822" t="s">
        <v>1954</v>
      </c>
      <c r="E341" s="822" t="s">
        <v>1744</v>
      </c>
      <c r="F341" s="831"/>
      <c r="G341" s="831"/>
      <c r="H341" s="827">
        <v>0</v>
      </c>
      <c r="I341" s="831">
        <v>4</v>
      </c>
      <c r="J341" s="831">
        <v>528</v>
      </c>
      <c r="K341" s="827">
        <v>1</v>
      </c>
      <c r="L341" s="831">
        <v>4</v>
      </c>
      <c r="M341" s="832">
        <v>528</v>
      </c>
    </row>
    <row r="342" spans="1:13" ht="14.45" customHeight="1" x14ac:dyDescent="0.2">
      <c r="A342" s="821" t="s">
        <v>1542</v>
      </c>
      <c r="B342" s="822" t="s">
        <v>1343</v>
      </c>
      <c r="C342" s="822" t="s">
        <v>2282</v>
      </c>
      <c r="D342" s="822" t="s">
        <v>1954</v>
      </c>
      <c r="E342" s="822" t="s">
        <v>2084</v>
      </c>
      <c r="F342" s="831"/>
      <c r="G342" s="831"/>
      <c r="H342" s="827">
        <v>0</v>
      </c>
      <c r="I342" s="831">
        <v>2</v>
      </c>
      <c r="J342" s="831">
        <v>1759.94</v>
      </c>
      <c r="K342" s="827">
        <v>1</v>
      </c>
      <c r="L342" s="831">
        <v>2</v>
      </c>
      <c r="M342" s="832">
        <v>1759.94</v>
      </c>
    </row>
    <row r="343" spans="1:13" ht="14.45" customHeight="1" x14ac:dyDescent="0.2">
      <c r="A343" s="821" t="s">
        <v>1542</v>
      </c>
      <c r="B343" s="822" t="s">
        <v>2662</v>
      </c>
      <c r="C343" s="822" t="s">
        <v>1745</v>
      </c>
      <c r="D343" s="822" t="s">
        <v>1743</v>
      </c>
      <c r="E343" s="822" t="s">
        <v>1584</v>
      </c>
      <c r="F343" s="831"/>
      <c r="G343" s="831"/>
      <c r="H343" s="827">
        <v>0</v>
      </c>
      <c r="I343" s="831">
        <v>3</v>
      </c>
      <c r="J343" s="831">
        <v>396</v>
      </c>
      <c r="K343" s="827">
        <v>1</v>
      </c>
      <c r="L343" s="831">
        <v>3</v>
      </c>
      <c r="M343" s="832">
        <v>396</v>
      </c>
    </row>
    <row r="344" spans="1:13" ht="14.45" customHeight="1" x14ac:dyDescent="0.2">
      <c r="A344" s="821" t="s">
        <v>1542</v>
      </c>
      <c r="B344" s="822" t="s">
        <v>1349</v>
      </c>
      <c r="C344" s="822" t="s">
        <v>1711</v>
      </c>
      <c r="D344" s="822" t="s">
        <v>1712</v>
      </c>
      <c r="E344" s="822" t="s">
        <v>1318</v>
      </c>
      <c r="F344" s="831">
        <v>29</v>
      </c>
      <c r="G344" s="831">
        <v>3572.8</v>
      </c>
      <c r="H344" s="827">
        <v>1</v>
      </c>
      <c r="I344" s="831"/>
      <c r="J344" s="831"/>
      <c r="K344" s="827">
        <v>0</v>
      </c>
      <c r="L344" s="831">
        <v>29</v>
      </c>
      <c r="M344" s="832">
        <v>3572.8</v>
      </c>
    </row>
    <row r="345" spans="1:13" ht="14.45" customHeight="1" x14ac:dyDescent="0.2">
      <c r="A345" s="821" t="s">
        <v>1542</v>
      </c>
      <c r="B345" s="822" t="s">
        <v>1349</v>
      </c>
      <c r="C345" s="822" t="s">
        <v>1713</v>
      </c>
      <c r="D345" s="822" t="s">
        <v>1714</v>
      </c>
      <c r="E345" s="822" t="s">
        <v>1007</v>
      </c>
      <c r="F345" s="831">
        <v>14</v>
      </c>
      <c r="G345" s="831">
        <v>1848</v>
      </c>
      <c r="H345" s="827">
        <v>1</v>
      </c>
      <c r="I345" s="831"/>
      <c r="J345" s="831"/>
      <c r="K345" s="827">
        <v>0</v>
      </c>
      <c r="L345" s="831">
        <v>14</v>
      </c>
      <c r="M345" s="832">
        <v>1848</v>
      </c>
    </row>
    <row r="346" spans="1:13" ht="14.45" customHeight="1" x14ac:dyDescent="0.2">
      <c r="A346" s="821" t="s">
        <v>1542</v>
      </c>
      <c r="B346" s="822" t="s">
        <v>1349</v>
      </c>
      <c r="C346" s="822" t="s">
        <v>1715</v>
      </c>
      <c r="D346" s="822" t="s">
        <v>1707</v>
      </c>
      <c r="E346" s="822" t="s">
        <v>1352</v>
      </c>
      <c r="F346" s="831">
        <v>4</v>
      </c>
      <c r="G346" s="831">
        <v>492.8</v>
      </c>
      <c r="H346" s="827">
        <v>1</v>
      </c>
      <c r="I346" s="831"/>
      <c r="J346" s="831"/>
      <c r="K346" s="827">
        <v>0</v>
      </c>
      <c r="L346" s="831">
        <v>4</v>
      </c>
      <c r="M346" s="832">
        <v>492.8</v>
      </c>
    </row>
    <row r="347" spans="1:13" ht="14.45" customHeight="1" x14ac:dyDescent="0.2">
      <c r="A347" s="821" t="s">
        <v>1542</v>
      </c>
      <c r="B347" s="822" t="s">
        <v>1349</v>
      </c>
      <c r="C347" s="822" t="s">
        <v>2517</v>
      </c>
      <c r="D347" s="822" t="s">
        <v>2518</v>
      </c>
      <c r="E347" s="822" t="s">
        <v>1007</v>
      </c>
      <c r="F347" s="831">
        <v>5</v>
      </c>
      <c r="G347" s="831">
        <v>660</v>
      </c>
      <c r="H347" s="827">
        <v>1</v>
      </c>
      <c r="I347" s="831"/>
      <c r="J347" s="831"/>
      <c r="K347" s="827">
        <v>0</v>
      </c>
      <c r="L347" s="831">
        <v>5</v>
      </c>
      <c r="M347" s="832">
        <v>660</v>
      </c>
    </row>
    <row r="348" spans="1:13" ht="14.45" customHeight="1" x14ac:dyDescent="0.2">
      <c r="A348" s="821" t="s">
        <v>1542</v>
      </c>
      <c r="B348" s="822" t="s">
        <v>1349</v>
      </c>
      <c r="C348" s="822" t="s">
        <v>1350</v>
      </c>
      <c r="D348" s="822" t="s">
        <v>1351</v>
      </c>
      <c r="E348" s="822" t="s">
        <v>1352</v>
      </c>
      <c r="F348" s="831"/>
      <c r="G348" s="831"/>
      <c r="H348" s="827">
        <v>0</v>
      </c>
      <c r="I348" s="831">
        <v>26</v>
      </c>
      <c r="J348" s="831">
        <v>3196.9599999999996</v>
      </c>
      <c r="K348" s="827">
        <v>1</v>
      </c>
      <c r="L348" s="831">
        <v>26</v>
      </c>
      <c r="M348" s="832">
        <v>3196.9599999999996</v>
      </c>
    </row>
    <row r="349" spans="1:13" ht="14.45" customHeight="1" x14ac:dyDescent="0.2">
      <c r="A349" s="821" t="s">
        <v>1542</v>
      </c>
      <c r="B349" s="822" t="s">
        <v>1349</v>
      </c>
      <c r="C349" s="822" t="s">
        <v>1717</v>
      </c>
      <c r="D349" s="822" t="s">
        <v>1712</v>
      </c>
      <c r="E349" s="822" t="s">
        <v>1687</v>
      </c>
      <c r="F349" s="831">
        <v>12</v>
      </c>
      <c r="G349" s="831">
        <v>5174.16</v>
      </c>
      <c r="H349" s="827">
        <v>1</v>
      </c>
      <c r="I349" s="831"/>
      <c r="J349" s="831"/>
      <c r="K349" s="827">
        <v>0</v>
      </c>
      <c r="L349" s="831">
        <v>12</v>
      </c>
      <c r="M349" s="832">
        <v>5174.16</v>
      </c>
    </row>
    <row r="350" spans="1:13" ht="14.45" customHeight="1" x14ac:dyDescent="0.2">
      <c r="A350" s="821" t="s">
        <v>1542</v>
      </c>
      <c r="B350" s="822" t="s">
        <v>1349</v>
      </c>
      <c r="C350" s="822" t="s">
        <v>1404</v>
      </c>
      <c r="D350" s="822" t="s">
        <v>1351</v>
      </c>
      <c r="E350" s="822" t="s">
        <v>1405</v>
      </c>
      <c r="F350" s="831"/>
      <c r="G350" s="831"/>
      <c r="H350" s="827">
        <v>0</v>
      </c>
      <c r="I350" s="831">
        <v>4</v>
      </c>
      <c r="J350" s="831">
        <v>1724.72</v>
      </c>
      <c r="K350" s="827">
        <v>1</v>
      </c>
      <c r="L350" s="831">
        <v>4</v>
      </c>
      <c r="M350" s="832">
        <v>1724.72</v>
      </c>
    </row>
    <row r="351" spans="1:13" ht="14.45" customHeight="1" x14ac:dyDescent="0.2">
      <c r="A351" s="821" t="s">
        <v>1542</v>
      </c>
      <c r="B351" s="822" t="s">
        <v>1349</v>
      </c>
      <c r="C351" s="822" t="s">
        <v>1720</v>
      </c>
      <c r="D351" s="822" t="s">
        <v>1712</v>
      </c>
      <c r="E351" s="822" t="s">
        <v>1695</v>
      </c>
      <c r="F351" s="831">
        <v>5</v>
      </c>
      <c r="G351" s="831">
        <v>1231.9499999999998</v>
      </c>
      <c r="H351" s="827">
        <v>1</v>
      </c>
      <c r="I351" s="831"/>
      <c r="J351" s="831"/>
      <c r="K351" s="827">
        <v>0</v>
      </c>
      <c r="L351" s="831">
        <v>5</v>
      </c>
      <c r="M351" s="832">
        <v>1231.9499999999998</v>
      </c>
    </row>
    <row r="352" spans="1:13" ht="14.45" customHeight="1" x14ac:dyDescent="0.2">
      <c r="A352" s="821" t="s">
        <v>1542</v>
      </c>
      <c r="B352" s="822" t="s">
        <v>1349</v>
      </c>
      <c r="C352" s="822" t="s">
        <v>1729</v>
      </c>
      <c r="D352" s="822" t="s">
        <v>1351</v>
      </c>
      <c r="E352" s="822" t="s">
        <v>1710</v>
      </c>
      <c r="F352" s="831"/>
      <c r="G352" s="831"/>
      <c r="H352" s="827">
        <v>0</v>
      </c>
      <c r="I352" s="831">
        <v>4</v>
      </c>
      <c r="J352" s="831">
        <v>983.6</v>
      </c>
      <c r="K352" s="827">
        <v>1</v>
      </c>
      <c r="L352" s="831">
        <v>4</v>
      </c>
      <c r="M352" s="832">
        <v>983.6</v>
      </c>
    </row>
    <row r="353" spans="1:13" ht="14.45" customHeight="1" x14ac:dyDescent="0.2">
      <c r="A353" s="821" t="s">
        <v>1542</v>
      </c>
      <c r="B353" s="822" t="s">
        <v>1406</v>
      </c>
      <c r="C353" s="822" t="s">
        <v>2551</v>
      </c>
      <c r="D353" s="822" t="s">
        <v>1852</v>
      </c>
      <c r="E353" s="822" t="s">
        <v>744</v>
      </c>
      <c r="F353" s="831">
        <v>14</v>
      </c>
      <c r="G353" s="831">
        <v>3382.2599999999998</v>
      </c>
      <c r="H353" s="827">
        <v>1</v>
      </c>
      <c r="I353" s="831"/>
      <c r="J353" s="831"/>
      <c r="K353" s="827">
        <v>0</v>
      </c>
      <c r="L353" s="831">
        <v>14</v>
      </c>
      <c r="M353" s="832">
        <v>3382.2599999999998</v>
      </c>
    </row>
    <row r="354" spans="1:13" ht="14.45" customHeight="1" x14ac:dyDescent="0.2">
      <c r="A354" s="821" t="s">
        <v>1542</v>
      </c>
      <c r="B354" s="822" t="s">
        <v>1406</v>
      </c>
      <c r="C354" s="822" t="s">
        <v>1851</v>
      </c>
      <c r="D354" s="822" t="s">
        <v>1852</v>
      </c>
      <c r="E354" s="822" t="s">
        <v>1086</v>
      </c>
      <c r="F354" s="831">
        <v>8</v>
      </c>
      <c r="G354" s="831">
        <v>1288.48</v>
      </c>
      <c r="H354" s="827">
        <v>1</v>
      </c>
      <c r="I354" s="831"/>
      <c r="J354" s="831"/>
      <c r="K354" s="827">
        <v>0</v>
      </c>
      <c r="L354" s="831">
        <v>8</v>
      </c>
      <c r="M354" s="832">
        <v>1288.48</v>
      </c>
    </row>
    <row r="355" spans="1:13" ht="14.45" customHeight="1" x14ac:dyDescent="0.2">
      <c r="A355" s="821" t="s">
        <v>1542</v>
      </c>
      <c r="B355" s="822" t="s">
        <v>1406</v>
      </c>
      <c r="C355" s="822" t="s">
        <v>1556</v>
      </c>
      <c r="D355" s="822" t="s">
        <v>911</v>
      </c>
      <c r="E355" s="822" t="s">
        <v>1409</v>
      </c>
      <c r="F355" s="831"/>
      <c r="G355" s="831"/>
      <c r="H355" s="827">
        <v>0</v>
      </c>
      <c r="I355" s="831">
        <v>14</v>
      </c>
      <c r="J355" s="831">
        <v>2254.84</v>
      </c>
      <c r="K355" s="827">
        <v>1</v>
      </c>
      <c r="L355" s="831">
        <v>14</v>
      </c>
      <c r="M355" s="832">
        <v>2254.84</v>
      </c>
    </row>
    <row r="356" spans="1:13" ht="14.45" customHeight="1" x14ac:dyDescent="0.2">
      <c r="A356" s="821" t="s">
        <v>1542</v>
      </c>
      <c r="B356" s="822" t="s">
        <v>1406</v>
      </c>
      <c r="C356" s="822" t="s">
        <v>1856</v>
      </c>
      <c r="D356" s="822" t="s">
        <v>911</v>
      </c>
      <c r="E356" s="822" t="s">
        <v>912</v>
      </c>
      <c r="F356" s="831"/>
      <c r="G356" s="831"/>
      <c r="H356" s="827">
        <v>0</v>
      </c>
      <c r="I356" s="831">
        <v>11</v>
      </c>
      <c r="J356" s="831">
        <v>2657.49</v>
      </c>
      <c r="K356" s="827">
        <v>1</v>
      </c>
      <c r="L356" s="831">
        <v>11</v>
      </c>
      <c r="M356" s="832">
        <v>2657.49</v>
      </c>
    </row>
    <row r="357" spans="1:13" ht="14.45" customHeight="1" x14ac:dyDescent="0.2">
      <c r="A357" s="821" t="s">
        <v>1542</v>
      </c>
      <c r="B357" s="822" t="s">
        <v>1406</v>
      </c>
      <c r="C357" s="822" t="s">
        <v>1410</v>
      </c>
      <c r="D357" s="822" t="s">
        <v>911</v>
      </c>
      <c r="E357" s="822" t="s">
        <v>912</v>
      </c>
      <c r="F357" s="831">
        <v>4</v>
      </c>
      <c r="G357" s="831">
        <v>966.36</v>
      </c>
      <c r="H357" s="827">
        <v>1</v>
      </c>
      <c r="I357" s="831"/>
      <c r="J357" s="831"/>
      <c r="K357" s="827">
        <v>0</v>
      </c>
      <c r="L357" s="831">
        <v>4</v>
      </c>
      <c r="M357" s="832">
        <v>966.36</v>
      </c>
    </row>
    <row r="358" spans="1:13" ht="14.45" customHeight="1" x14ac:dyDescent="0.2">
      <c r="A358" s="821" t="s">
        <v>1542</v>
      </c>
      <c r="B358" s="822" t="s">
        <v>1411</v>
      </c>
      <c r="C358" s="822" t="s">
        <v>1989</v>
      </c>
      <c r="D358" s="822" t="s">
        <v>1413</v>
      </c>
      <c r="E358" s="822" t="s">
        <v>967</v>
      </c>
      <c r="F358" s="831"/>
      <c r="G358" s="831"/>
      <c r="H358" s="827">
        <v>0</v>
      </c>
      <c r="I358" s="831">
        <v>6</v>
      </c>
      <c r="J358" s="831">
        <v>483.18</v>
      </c>
      <c r="K358" s="827">
        <v>1</v>
      </c>
      <c r="L358" s="831">
        <v>6</v>
      </c>
      <c r="M358" s="832">
        <v>483.18</v>
      </c>
    </row>
    <row r="359" spans="1:13" ht="14.45" customHeight="1" x14ac:dyDescent="0.2">
      <c r="A359" s="821" t="s">
        <v>1542</v>
      </c>
      <c r="B359" s="822" t="s">
        <v>1411</v>
      </c>
      <c r="C359" s="822" t="s">
        <v>1992</v>
      </c>
      <c r="D359" s="822" t="s">
        <v>1413</v>
      </c>
      <c r="E359" s="822" t="s">
        <v>965</v>
      </c>
      <c r="F359" s="831">
        <v>8</v>
      </c>
      <c r="G359" s="831">
        <v>1288.48</v>
      </c>
      <c r="H359" s="827">
        <v>1</v>
      </c>
      <c r="I359" s="831"/>
      <c r="J359" s="831"/>
      <c r="K359" s="827">
        <v>0</v>
      </c>
      <c r="L359" s="831">
        <v>8</v>
      </c>
      <c r="M359" s="832">
        <v>1288.48</v>
      </c>
    </row>
    <row r="360" spans="1:13" ht="14.45" customHeight="1" x14ac:dyDescent="0.2">
      <c r="A360" s="821" t="s">
        <v>1542</v>
      </c>
      <c r="B360" s="822" t="s">
        <v>1411</v>
      </c>
      <c r="C360" s="822" t="s">
        <v>1998</v>
      </c>
      <c r="D360" s="822" t="s">
        <v>989</v>
      </c>
      <c r="E360" s="822" t="s">
        <v>1999</v>
      </c>
      <c r="F360" s="831">
        <v>30</v>
      </c>
      <c r="G360" s="831">
        <v>2415.9</v>
      </c>
      <c r="H360" s="827">
        <v>1</v>
      </c>
      <c r="I360" s="831"/>
      <c r="J360" s="831"/>
      <c r="K360" s="827">
        <v>0</v>
      </c>
      <c r="L360" s="831">
        <v>30</v>
      </c>
      <c r="M360" s="832">
        <v>2415.9</v>
      </c>
    </row>
    <row r="361" spans="1:13" ht="14.45" customHeight="1" x14ac:dyDescent="0.2">
      <c r="A361" s="821" t="s">
        <v>1542</v>
      </c>
      <c r="B361" s="822" t="s">
        <v>1411</v>
      </c>
      <c r="C361" s="822" t="s">
        <v>1412</v>
      </c>
      <c r="D361" s="822" t="s">
        <v>1413</v>
      </c>
      <c r="E361" s="822" t="s">
        <v>965</v>
      </c>
      <c r="F361" s="831"/>
      <c r="G361" s="831"/>
      <c r="H361" s="827">
        <v>0</v>
      </c>
      <c r="I361" s="831">
        <v>3</v>
      </c>
      <c r="J361" s="831">
        <v>483.18</v>
      </c>
      <c r="K361" s="827">
        <v>1</v>
      </c>
      <c r="L361" s="831">
        <v>3</v>
      </c>
      <c r="M361" s="832">
        <v>483.18</v>
      </c>
    </row>
    <row r="362" spans="1:13" ht="14.45" customHeight="1" x14ac:dyDescent="0.2">
      <c r="A362" s="821" t="s">
        <v>1542</v>
      </c>
      <c r="B362" s="822" t="s">
        <v>1411</v>
      </c>
      <c r="C362" s="822" t="s">
        <v>1505</v>
      </c>
      <c r="D362" s="822" t="s">
        <v>989</v>
      </c>
      <c r="E362" s="822" t="s">
        <v>1506</v>
      </c>
      <c r="F362" s="831">
        <v>2</v>
      </c>
      <c r="G362" s="831">
        <v>322.12</v>
      </c>
      <c r="H362" s="827">
        <v>1</v>
      </c>
      <c r="I362" s="831"/>
      <c r="J362" s="831"/>
      <c r="K362" s="827">
        <v>0</v>
      </c>
      <c r="L362" s="831">
        <v>2</v>
      </c>
      <c r="M362" s="832">
        <v>322.12</v>
      </c>
    </row>
    <row r="363" spans="1:13" ht="14.45" customHeight="1" x14ac:dyDescent="0.2">
      <c r="A363" s="821" t="s">
        <v>1542</v>
      </c>
      <c r="B363" s="822" t="s">
        <v>2671</v>
      </c>
      <c r="C363" s="822" t="s">
        <v>2489</v>
      </c>
      <c r="D363" s="822" t="s">
        <v>2490</v>
      </c>
      <c r="E363" s="822" t="s">
        <v>1598</v>
      </c>
      <c r="F363" s="831">
        <v>2</v>
      </c>
      <c r="G363" s="831">
        <v>2096.6999999999998</v>
      </c>
      <c r="H363" s="827">
        <v>1</v>
      </c>
      <c r="I363" s="831"/>
      <c r="J363" s="831"/>
      <c r="K363" s="827">
        <v>0</v>
      </c>
      <c r="L363" s="831">
        <v>2</v>
      </c>
      <c r="M363" s="832">
        <v>2096.6999999999998</v>
      </c>
    </row>
    <row r="364" spans="1:13" ht="14.45" customHeight="1" x14ac:dyDescent="0.2">
      <c r="A364" s="821" t="s">
        <v>1542</v>
      </c>
      <c r="B364" s="822" t="s">
        <v>2671</v>
      </c>
      <c r="C364" s="822" t="s">
        <v>2491</v>
      </c>
      <c r="D364" s="822" t="s">
        <v>2490</v>
      </c>
      <c r="E364" s="822" t="s">
        <v>2492</v>
      </c>
      <c r="F364" s="831">
        <v>3</v>
      </c>
      <c r="G364" s="831">
        <v>11007.66</v>
      </c>
      <c r="H364" s="827">
        <v>1</v>
      </c>
      <c r="I364" s="831"/>
      <c r="J364" s="831"/>
      <c r="K364" s="827">
        <v>0</v>
      </c>
      <c r="L364" s="831">
        <v>3</v>
      </c>
      <c r="M364" s="832">
        <v>11007.66</v>
      </c>
    </row>
    <row r="365" spans="1:13" ht="14.45" customHeight="1" x14ac:dyDescent="0.2">
      <c r="A365" s="821" t="s">
        <v>1542</v>
      </c>
      <c r="B365" s="822" t="s">
        <v>2671</v>
      </c>
      <c r="C365" s="822" t="s">
        <v>2493</v>
      </c>
      <c r="D365" s="822" t="s">
        <v>2494</v>
      </c>
      <c r="E365" s="822" t="s">
        <v>1598</v>
      </c>
      <c r="F365" s="831">
        <v>5</v>
      </c>
      <c r="G365" s="831">
        <v>5241.75</v>
      </c>
      <c r="H365" s="827">
        <v>1</v>
      </c>
      <c r="I365" s="831"/>
      <c r="J365" s="831"/>
      <c r="K365" s="827">
        <v>0</v>
      </c>
      <c r="L365" s="831">
        <v>5</v>
      </c>
      <c r="M365" s="832">
        <v>5241.75</v>
      </c>
    </row>
    <row r="366" spans="1:13" ht="14.45" customHeight="1" x14ac:dyDescent="0.2">
      <c r="A366" s="821" t="s">
        <v>1542</v>
      </c>
      <c r="B366" s="822" t="s">
        <v>2661</v>
      </c>
      <c r="C366" s="822" t="s">
        <v>1637</v>
      </c>
      <c r="D366" s="822" t="s">
        <v>1638</v>
      </c>
      <c r="E366" s="822" t="s">
        <v>1639</v>
      </c>
      <c r="F366" s="831"/>
      <c r="G366" s="831"/>
      <c r="H366" s="827">
        <v>0</v>
      </c>
      <c r="I366" s="831">
        <v>4</v>
      </c>
      <c r="J366" s="831">
        <v>6934.48</v>
      </c>
      <c r="K366" s="827">
        <v>1</v>
      </c>
      <c r="L366" s="831">
        <v>4</v>
      </c>
      <c r="M366" s="832">
        <v>6934.48</v>
      </c>
    </row>
    <row r="367" spans="1:13" ht="14.45" customHeight="1" x14ac:dyDescent="0.2">
      <c r="A367" s="821" t="s">
        <v>1542</v>
      </c>
      <c r="B367" s="822" t="s">
        <v>2661</v>
      </c>
      <c r="C367" s="822" t="s">
        <v>2173</v>
      </c>
      <c r="D367" s="822" t="s">
        <v>1638</v>
      </c>
      <c r="E367" s="822" t="s">
        <v>2174</v>
      </c>
      <c r="F367" s="831"/>
      <c r="G367" s="831"/>
      <c r="H367" s="827">
        <v>0</v>
      </c>
      <c r="I367" s="831">
        <v>2</v>
      </c>
      <c r="J367" s="831">
        <v>3528.1</v>
      </c>
      <c r="K367" s="827">
        <v>1</v>
      </c>
      <c r="L367" s="831">
        <v>2</v>
      </c>
      <c r="M367" s="832">
        <v>3528.1</v>
      </c>
    </row>
    <row r="368" spans="1:13" ht="14.45" customHeight="1" x14ac:dyDescent="0.2">
      <c r="A368" s="821" t="s">
        <v>1542</v>
      </c>
      <c r="B368" s="822" t="s">
        <v>2661</v>
      </c>
      <c r="C368" s="822" t="s">
        <v>2073</v>
      </c>
      <c r="D368" s="822" t="s">
        <v>1638</v>
      </c>
      <c r="E368" s="822" t="s">
        <v>2074</v>
      </c>
      <c r="F368" s="831"/>
      <c r="G368" s="831"/>
      <c r="H368" s="827">
        <v>0</v>
      </c>
      <c r="I368" s="831">
        <v>2</v>
      </c>
      <c r="J368" s="831">
        <v>5520.76</v>
      </c>
      <c r="K368" s="827">
        <v>1</v>
      </c>
      <c r="L368" s="831">
        <v>2</v>
      </c>
      <c r="M368" s="832">
        <v>5520.76</v>
      </c>
    </row>
    <row r="369" spans="1:13" ht="14.45" customHeight="1" x14ac:dyDescent="0.2">
      <c r="A369" s="821" t="s">
        <v>1542</v>
      </c>
      <c r="B369" s="822" t="s">
        <v>2660</v>
      </c>
      <c r="C369" s="822" t="s">
        <v>2499</v>
      </c>
      <c r="D369" s="822" t="s">
        <v>2500</v>
      </c>
      <c r="E369" s="822" t="s">
        <v>2501</v>
      </c>
      <c r="F369" s="831"/>
      <c r="G369" s="831"/>
      <c r="H369" s="827">
        <v>0</v>
      </c>
      <c r="I369" s="831">
        <v>2</v>
      </c>
      <c r="J369" s="831">
        <v>207.6</v>
      </c>
      <c r="K369" s="827">
        <v>1</v>
      </c>
      <c r="L369" s="831">
        <v>2</v>
      </c>
      <c r="M369" s="832">
        <v>207.6</v>
      </c>
    </row>
    <row r="370" spans="1:13" ht="14.45" customHeight="1" x14ac:dyDescent="0.2">
      <c r="A370" s="821" t="s">
        <v>1542</v>
      </c>
      <c r="B370" s="822" t="s">
        <v>1358</v>
      </c>
      <c r="C370" s="822" t="s">
        <v>1511</v>
      </c>
      <c r="D370" s="822" t="s">
        <v>829</v>
      </c>
      <c r="E370" s="822" t="s">
        <v>1007</v>
      </c>
      <c r="F370" s="831"/>
      <c r="G370" s="831"/>
      <c r="H370" s="827">
        <v>0</v>
      </c>
      <c r="I370" s="831">
        <v>1</v>
      </c>
      <c r="J370" s="831">
        <v>58.77</v>
      </c>
      <c r="K370" s="827">
        <v>1</v>
      </c>
      <c r="L370" s="831">
        <v>1</v>
      </c>
      <c r="M370" s="832">
        <v>58.77</v>
      </c>
    </row>
    <row r="371" spans="1:13" ht="14.45" customHeight="1" x14ac:dyDescent="0.2">
      <c r="A371" s="821" t="s">
        <v>1543</v>
      </c>
      <c r="B371" s="822" t="s">
        <v>1304</v>
      </c>
      <c r="C371" s="822" t="s">
        <v>1305</v>
      </c>
      <c r="D371" s="822" t="s">
        <v>1306</v>
      </c>
      <c r="E371" s="822" t="s">
        <v>1307</v>
      </c>
      <c r="F371" s="831"/>
      <c r="G371" s="831"/>
      <c r="H371" s="827">
        <v>0</v>
      </c>
      <c r="I371" s="831">
        <v>1</v>
      </c>
      <c r="J371" s="831">
        <v>366.31</v>
      </c>
      <c r="K371" s="827">
        <v>1</v>
      </c>
      <c r="L371" s="831">
        <v>1</v>
      </c>
      <c r="M371" s="832">
        <v>366.31</v>
      </c>
    </row>
    <row r="372" spans="1:13" ht="14.45" customHeight="1" x14ac:dyDescent="0.2">
      <c r="A372" s="821" t="s">
        <v>1543</v>
      </c>
      <c r="B372" s="822" t="s">
        <v>1487</v>
      </c>
      <c r="C372" s="822" t="s">
        <v>1909</v>
      </c>
      <c r="D372" s="822" t="s">
        <v>1575</v>
      </c>
      <c r="E372" s="822" t="s">
        <v>1910</v>
      </c>
      <c r="F372" s="831">
        <v>1</v>
      </c>
      <c r="G372" s="831">
        <v>169.29</v>
      </c>
      <c r="H372" s="827">
        <v>1</v>
      </c>
      <c r="I372" s="831"/>
      <c r="J372" s="831"/>
      <c r="K372" s="827">
        <v>0</v>
      </c>
      <c r="L372" s="831">
        <v>1</v>
      </c>
      <c r="M372" s="832">
        <v>169.29</v>
      </c>
    </row>
    <row r="373" spans="1:13" ht="14.45" customHeight="1" x14ac:dyDescent="0.2">
      <c r="A373" s="821" t="s">
        <v>1543</v>
      </c>
      <c r="B373" s="822" t="s">
        <v>1487</v>
      </c>
      <c r="C373" s="822" t="s">
        <v>1488</v>
      </c>
      <c r="D373" s="822" t="s">
        <v>1112</v>
      </c>
      <c r="E373" s="822" t="s">
        <v>1113</v>
      </c>
      <c r="F373" s="831"/>
      <c r="G373" s="831"/>
      <c r="H373" s="827">
        <v>0</v>
      </c>
      <c r="I373" s="831">
        <v>3</v>
      </c>
      <c r="J373" s="831">
        <v>3859.8599999999997</v>
      </c>
      <c r="K373" s="827">
        <v>1</v>
      </c>
      <c r="L373" s="831">
        <v>3</v>
      </c>
      <c r="M373" s="832">
        <v>3859.8599999999997</v>
      </c>
    </row>
    <row r="374" spans="1:13" ht="14.45" customHeight="1" x14ac:dyDescent="0.2">
      <c r="A374" s="821" t="s">
        <v>1543</v>
      </c>
      <c r="B374" s="822" t="s">
        <v>1390</v>
      </c>
      <c r="C374" s="822" t="s">
        <v>2116</v>
      </c>
      <c r="D374" s="822" t="s">
        <v>2117</v>
      </c>
      <c r="E374" s="822" t="s">
        <v>1812</v>
      </c>
      <c r="F374" s="831">
        <v>2</v>
      </c>
      <c r="G374" s="831">
        <v>90.02</v>
      </c>
      <c r="H374" s="827">
        <v>1</v>
      </c>
      <c r="I374" s="831"/>
      <c r="J374" s="831"/>
      <c r="K374" s="827">
        <v>0</v>
      </c>
      <c r="L374" s="831">
        <v>2</v>
      </c>
      <c r="M374" s="832">
        <v>90.02</v>
      </c>
    </row>
    <row r="375" spans="1:13" ht="14.45" customHeight="1" x14ac:dyDescent="0.2">
      <c r="A375" s="821" t="s">
        <v>1543</v>
      </c>
      <c r="B375" s="822" t="s">
        <v>1328</v>
      </c>
      <c r="C375" s="822" t="s">
        <v>1938</v>
      </c>
      <c r="D375" s="822" t="s">
        <v>1939</v>
      </c>
      <c r="E375" s="822" t="s">
        <v>1937</v>
      </c>
      <c r="F375" s="831"/>
      <c r="G375" s="831"/>
      <c r="H375" s="827">
        <v>0</v>
      </c>
      <c r="I375" s="831">
        <v>2</v>
      </c>
      <c r="J375" s="831">
        <v>367.08</v>
      </c>
      <c r="K375" s="827">
        <v>1</v>
      </c>
      <c r="L375" s="831">
        <v>2</v>
      </c>
      <c r="M375" s="832">
        <v>367.08</v>
      </c>
    </row>
    <row r="376" spans="1:13" ht="14.45" customHeight="1" x14ac:dyDescent="0.2">
      <c r="A376" s="821" t="s">
        <v>1543</v>
      </c>
      <c r="B376" s="822" t="s">
        <v>1328</v>
      </c>
      <c r="C376" s="822" t="s">
        <v>1942</v>
      </c>
      <c r="D376" s="822" t="s">
        <v>1939</v>
      </c>
      <c r="E376" s="822" t="s">
        <v>1331</v>
      </c>
      <c r="F376" s="831"/>
      <c r="G376" s="831"/>
      <c r="H376" s="827">
        <v>0</v>
      </c>
      <c r="I376" s="831">
        <v>1</v>
      </c>
      <c r="J376" s="831">
        <v>338</v>
      </c>
      <c r="K376" s="827">
        <v>1</v>
      </c>
      <c r="L376" s="831">
        <v>1</v>
      </c>
      <c r="M376" s="832">
        <v>338</v>
      </c>
    </row>
    <row r="377" spans="1:13" ht="14.45" customHeight="1" x14ac:dyDescent="0.2">
      <c r="A377" s="821" t="s">
        <v>1543</v>
      </c>
      <c r="B377" s="822" t="s">
        <v>1332</v>
      </c>
      <c r="C377" s="822" t="s">
        <v>1333</v>
      </c>
      <c r="D377" s="822" t="s">
        <v>1334</v>
      </c>
      <c r="E377" s="822" t="s">
        <v>1335</v>
      </c>
      <c r="F377" s="831"/>
      <c r="G377" s="831"/>
      <c r="H377" s="827">
        <v>0</v>
      </c>
      <c r="I377" s="831">
        <v>4</v>
      </c>
      <c r="J377" s="831">
        <v>5186.8</v>
      </c>
      <c r="K377" s="827">
        <v>1</v>
      </c>
      <c r="L377" s="831">
        <v>4</v>
      </c>
      <c r="M377" s="832">
        <v>5186.8</v>
      </c>
    </row>
    <row r="378" spans="1:13" ht="14.45" customHeight="1" x14ac:dyDescent="0.2">
      <c r="A378" s="821" t="s">
        <v>1543</v>
      </c>
      <c r="B378" s="822" t="s">
        <v>1336</v>
      </c>
      <c r="C378" s="822" t="s">
        <v>1398</v>
      </c>
      <c r="D378" s="822" t="s">
        <v>1338</v>
      </c>
      <c r="E378" s="822" t="s">
        <v>1399</v>
      </c>
      <c r="F378" s="831"/>
      <c r="G378" s="831"/>
      <c r="H378" s="827">
        <v>0</v>
      </c>
      <c r="I378" s="831">
        <v>7</v>
      </c>
      <c r="J378" s="831">
        <v>163.79999999999998</v>
      </c>
      <c r="K378" s="827">
        <v>1</v>
      </c>
      <c r="L378" s="831">
        <v>7</v>
      </c>
      <c r="M378" s="832">
        <v>163.79999999999998</v>
      </c>
    </row>
    <row r="379" spans="1:13" ht="14.45" customHeight="1" x14ac:dyDescent="0.2">
      <c r="A379" s="821" t="s">
        <v>1543</v>
      </c>
      <c r="B379" s="822" t="s">
        <v>1340</v>
      </c>
      <c r="C379" s="822" t="s">
        <v>1589</v>
      </c>
      <c r="D379" s="822" t="s">
        <v>835</v>
      </c>
      <c r="E379" s="822" t="s">
        <v>1590</v>
      </c>
      <c r="F379" s="831"/>
      <c r="G379" s="831"/>
      <c r="H379" s="827"/>
      <c r="I379" s="831">
        <v>2</v>
      </c>
      <c r="J379" s="831">
        <v>0</v>
      </c>
      <c r="K379" s="827"/>
      <c r="L379" s="831">
        <v>2</v>
      </c>
      <c r="M379" s="832">
        <v>0</v>
      </c>
    </row>
    <row r="380" spans="1:13" ht="14.45" customHeight="1" x14ac:dyDescent="0.2">
      <c r="A380" s="821" t="s">
        <v>1543</v>
      </c>
      <c r="B380" s="822" t="s">
        <v>2659</v>
      </c>
      <c r="C380" s="822" t="s">
        <v>1552</v>
      </c>
      <c r="D380" s="822" t="s">
        <v>1553</v>
      </c>
      <c r="E380" s="822" t="s">
        <v>1016</v>
      </c>
      <c r="F380" s="831"/>
      <c r="G380" s="831"/>
      <c r="H380" s="827">
        <v>0</v>
      </c>
      <c r="I380" s="831">
        <v>3</v>
      </c>
      <c r="J380" s="831">
        <v>396</v>
      </c>
      <c r="K380" s="827">
        <v>1</v>
      </c>
      <c r="L380" s="831">
        <v>3</v>
      </c>
      <c r="M380" s="832">
        <v>396</v>
      </c>
    </row>
    <row r="381" spans="1:13" ht="14.45" customHeight="1" x14ac:dyDescent="0.2">
      <c r="A381" s="821" t="s">
        <v>1543</v>
      </c>
      <c r="B381" s="822" t="s">
        <v>2659</v>
      </c>
      <c r="C381" s="822" t="s">
        <v>1659</v>
      </c>
      <c r="D381" s="822" t="s">
        <v>1553</v>
      </c>
      <c r="E381" s="822" t="s">
        <v>1660</v>
      </c>
      <c r="F381" s="831"/>
      <c r="G381" s="831"/>
      <c r="H381" s="827">
        <v>0</v>
      </c>
      <c r="I381" s="831">
        <v>1</v>
      </c>
      <c r="J381" s="831">
        <v>264</v>
      </c>
      <c r="K381" s="827">
        <v>1</v>
      </c>
      <c r="L381" s="831">
        <v>1</v>
      </c>
      <c r="M381" s="832">
        <v>264</v>
      </c>
    </row>
    <row r="382" spans="1:13" ht="14.45" customHeight="1" x14ac:dyDescent="0.2">
      <c r="A382" s="821" t="s">
        <v>1543</v>
      </c>
      <c r="B382" s="822" t="s">
        <v>1343</v>
      </c>
      <c r="C382" s="822" t="s">
        <v>1344</v>
      </c>
      <c r="D382" s="822" t="s">
        <v>1345</v>
      </c>
      <c r="E382" s="822" t="s">
        <v>1346</v>
      </c>
      <c r="F382" s="831"/>
      <c r="G382" s="831"/>
      <c r="H382" s="827">
        <v>0</v>
      </c>
      <c r="I382" s="831">
        <v>14</v>
      </c>
      <c r="J382" s="831">
        <v>1721.4399999999998</v>
      </c>
      <c r="K382" s="827">
        <v>1</v>
      </c>
      <c r="L382" s="831">
        <v>14</v>
      </c>
      <c r="M382" s="832">
        <v>1721.4399999999998</v>
      </c>
    </row>
    <row r="383" spans="1:13" ht="14.45" customHeight="1" x14ac:dyDescent="0.2">
      <c r="A383" s="821" t="s">
        <v>1543</v>
      </c>
      <c r="B383" s="822" t="s">
        <v>1343</v>
      </c>
      <c r="C383" s="822" t="s">
        <v>1347</v>
      </c>
      <c r="D383" s="822" t="s">
        <v>1345</v>
      </c>
      <c r="E383" s="822" t="s">
        <v>1348</v>
      </c>
      <c r="F383" s="831"/>
      <c r="G383" s="831"/>
      <c r="H383" s="827">
        <v>0</v>
      </c>
      <c r="I383" s="831">
        <v>7</v>
      </c>
      <c r="J383" s="831">
        <v>1721.3700000000001</v>
      </c>
      <c r="K383" s="827">
        <v>1</v>
      </c>
      <c r="L383" s="831">
        <v>7</v>
      </c>
      <c r="M383" s="832">
        <v>1721.3700000000001</v>
      </c>
    </row>
    <row r="384" spans="1:13" ht="14.45" customHeight="1" x14ac:dyDescent="0.2">
      <c r="A384" s="821" t="s">
        <v>1543</v>
      </c>
      <c r="B384" s="822" t="s">
        <v>1343</v>
      </c>
      <c r="C384" s="822" t="s">
        <v>1955</v>
      </c>
      <c r="D384" s="822" t="s">
        <v>1954</v>
      </c>
      <c r="E384" s="822" t="s">
        <v>1744</v>
      </c>
      <c r="F384" s="831"/>
      <c r="G384" s="831"/>
      <c r="H384" s="827">
        <v>0</v>
      </c>
      <c r="I384" s="831">
        <v>1</v>
      </c>
      <c r="J384" s="831">
        <v>132</v>
      </c>
      <c r="K384" s="827">
        <v>1</v>
      </c>
      <c r="L384" s="831">
        <v>1</v>
      </c>
      <c r="M384" s="832">
        <v>132</v>
      </c>
    </row>
    <row r="385" spans="1:13" ht="14.45" customHeight="1" x14ac:dyDescent="0.2">
      <c r="A385" s="821" t="s">
        <v>1543</v>
      </c>
      <c r="B385" s="822" t="s">
        <v>1349</v>
      </c>
      <c r="C385" s="822" t="s">
        <v>1711</v>
      </c>
      <c r="D385" s="822" t="s">
        <v>1712</v>
      </c>
      <c r="E385" s="822" t="s">
        <v>1318</v>
      </c>
      <c r="F385" s="831">
        <v>2</v>
      </c>
      <c r="G385" s="831">
        <v>246.4</v>
      </c>
      <c r="H385" s="827">
        <v>1</v>
      </c>
      <c r="I385" s="831"/>
      <c r="J385" s="831"/>
      <c r="K385" s="827">
        <v>0</v>
      </c>
      <c r="L385" s="831">
        <v>2</v>
      </c>
      <c r="M385" s="832">
        <v>246.4</v>
      </c>
    </row>
    <row r="386" spans="1:13" ht="14.45" customHeight="1" x14ac:dyDescent="0.2">
      <c r="A386" s="821" t="s">
        <v>1543</v>
      </c>
      <c r="B386" s="822" t="s">
        <v>1349</v>
      </c>
      <c r="C386" s="822" t="s">
        <v>1404</v>
      </c>
      <c r="D386" s="822" t="s">
        <v>1351</v>
      </c>
      <c r="E386" s="822" t="s">
        <v>1405</v>
      </c>
      <c r="F386" s="831"/>
      <c r="G386" s="831"/>
      <c r="H386" s="827">
        <v>0</v>
      </c>
      <c r="I386" s="831">
        <v>1</v>
      </c>
      <c r="J386" s="831">
        <v>431.18</v>
      </c>
      <c r="K386" s="827">
        <v>1</v>
      </c>
      <c r="L386" s="831">
        <v>1</v>
      </c>
      <c r="M386" s="832">
        <v>431.18</v>
      </c>
    </row>
    <row r="387" spans="1:13" ht="14.45" customHeight="1" x14ac:dyDescent="0.2">
      <c r="A387" s="821" t="s">
        <v>1543</v>
      </c>
      <c r="B387" s="822" t="s">
        <v>1349</v>
      </c>
      <c r="C387" s="822" t="s">
        <v>1730</v>
      </c>
      <c r="D387" s="822" t="s">
        <v>1712</v>
      </c>
      <c r="E387" s="822" t="s">
        <v>1007</v>
      </c>
      <c r="F387" s="831">
        <v>1</v>
      </c>
      <c r="G387" s="831">
        <v>132</v>
      </c>
      <c r="H387" s="827">
        <v>1</v>
      </c>
      <c r="I387" s="831"/>
      <c r="J387" s="831"/>
      <c r="K387" s="827">
        <v>0</v>
      </c>
      <c r="L387" s="831">
        <v>1</v>
      </c>
      <c r="M387" s="832">
        <v>132</v>
      </c>
    </row>
    <row r="388" spans="1:13" ht="14.45" customHeight="1" x14ac:dyDescent="0.2">
      <c r="A388" s="821" t="s">
        <v>1543</v>
      </c>
      <c r="B388" s="822" t="s">
        <v>1406</v>
      </c>
      <c r="C388" s="822" t="s">
        <v>1556</v>
      </c>
      <c r="D388" s="822" t="s">
        <v>911</v>
      </c>
      <c r="E388" s="822" t="s">
        <v>1409</v>
      </c>
      <c r="F388" s="831"/>
      <c r="G388" s="831"/>
      <c r="H388" s="827">
        <v>0</v>
      </c>
      <c r="I388" s="831">
        <v>5</v>
      </c>
      <c r="J388" s="831">
        <v>805.3</v>
      </c>
      <c r="K388" s="827">
        <v>1</v>
      </c>
      <c r="L388" s="831">
        <v>5</v>
      </c>
      <c r="M388" s="832">
        <v>805.3</v>
      </c>
    </row>
    <row r="389" spans="1:13" ht="14.45" customHeight="1" x14ac:dyDescent="0.2">
      <c r="A389" s="821" t="s">
        <v>1543</v>
      </c>
      <c r="B389" s="822" t="s">
        <v>1411</v>
      </c>
      <c r="C389" s="822" t="s">
        <v>1989</v>
      </c>
      <c r="D389" s="822" t="s">
        <v>1413</v>
      </c>
      <c r="E389" s="822" t="s">
        <v>967</v>
      </c>
      <c r="F389" s="831"/>
      <c r="G389" s="831"/>
      <c r="H389" s="827">
        <v>0</v>
      </c>
      <c r="I389" s="831">
        <v>4</v>
      </c>
      <c r="J389" s="831">
        <v>322.12</v>
      </c>
      <c r="K389" s="827">
        <v>1</v>
      </c>
      <c r="L389" s="831">
        <v>4</v>
      </c>
      <c r="M389" s="832">
        <v>322.12</v>
      </c>
    </row>
    <row r="390" spans="1:13" ht="14.45" customHeight="1" x14ac:dyDescent="0.2">
      <c r="A390" s="821" t="s">
        <v>1543</v>
      </c>
      <c r="B390" s="822" t="s">
        <v>1411</v>
      </c>
      <c r="C390" s="822" t="s">
        <v>1998</v>
      </c>
      <c r="D390" s="822" t="s">
        <v>989</v>
      </c>
      <c r="E390" s="822" t="s">
        <v>1999</v>
      </c>
      <c r="F390" s="831">
        <v>3</v>
      </c>
      <c r="G390" s="831">
        <v>241.59</v>
      </c>
      <c r="H390" s="827">
        <v>1</v>
      </c>
      <c r="I390" s="831"/>
      <c r="J390" s="831"/>
      <c r="K390" s="827">
        <v>0</v>
      </c>
      <c r="L390" s="831">
        <v>3</v>
      </c>
      <c r="M390" s="832">
        <v>241.59</v>
      </c>
    </row>
    <row r="391" spans="1:13" ht="14.45" customHeight="1" x14ac:dyDescent="0.2">
      <c r="A391" s="821" t="s">
        <v>1543</v>
      </c>
      <c r="B391" s="822" t="s">
        <v>1411</v>
      </c>
      <c r="C391" s="822" t="s">
        <v>1412</v>
      </c>
      <c r="D391" s="822" t="s">
        <v>1413</v>
      </c>
      <c r="E391" s="822" t="s">
        <v>965</v>
      </c>
      <c r="F391" s="831"/>
      <c r="G391" s="831"/>
      <c r="H391" s="827">
        <v>0</v>
      </c>
      <c r="I391" s="831">
        <v>3</v>
      </c>
      <c r="J391" s="831">
        <v>483.18</v>
      </c>
      <c r="K391" s="827">
        <v>1</v>
      </c>
      <c r="L391" s="831">
        <v>3</v>
      </c>
      <c r="M391" s="832">
        <v>483.18</v>
      </c>
    </row>
    <row r="392" spans="1:13" ht="14.45" customHeight="1" x14ac:dyDescent="0.2">
      <c r="A392" s="821" t="s">
        <v>1543</v>
      </c>
      <c r="B392" s="822" t="s">
        <v>1411</v>
      </c>
      <c r="C392" s="822" t="s">
        <v>1414</v>
      </c>
      <c r="D392" s="822" t="s">
        <v>1413</v>
      </c>
      <c r="E392" s="822" t="s">
        <v>967</v>
      </c>
      <c r="F392" s="831"/>
      <c r="G392" s="831"/>
      <c r="H392" s="827">
        <v>0</v>
      </c>
      <c r="I392" s="831">
        <v>1</v>
      </c>
      <c r="J392" s="831">
        <v>80.53</v>
      </c>
      <c r="K392" s="827">
        <v>1</v>
      </c>
      <c r="L392" s="831">
        <v>1</v>
      </c>
      <c r="M392" s="832">
        <v>80.53</v>
      </c>
    </row>
    <row r="393" spans="1:13" ht="14.45" customHeight="1" x14ac:dyDescent="0.2">
      <c r="A393" s="821" t="s">
        <v>1543</v>
      </c>
      <c r="B393" s="822" t="s">
        <v>2661</v>
      </c>
      <c r="C393" s="822" t="s">
        <v>2109</v>
      </c>
      <c r="D393" s="822" t="s">
        <v>1638</v>
      </c>
      <c r="E393" s="822" t="s">
        <v>2110</v>
      </c>
      <c r="F393" s="831"/>
      <c r="G393" s="831"/>
      <c r="H393" s="827">
        <v>0</v>
      </c>
      <c r="I393" s="831">
        <v>8</v>
      </c>
      <c r="J393" s="831">
        <v>13686.32</v>
      </c>
      <c r="K393" s="827">
        <v>1</v>
      </c>
      <c r="L393" s="831">
        <v>8</v>
      </c>
      <c r="M393" s="832">
        <v>13686.32</v>
      </c>
    </row>
    <row r="394" spans="1:13" ht="14.45" customHeight="1" x14ac:dyDescent="0.2">
      <c r="A394" s="821" t="s">
        <v>1543</v>
      </c>
      <c r="B394" s="822" t="s">
        <v>2663</v>
      </c>
      <c r="C394" s="822" t="s">
        <v>1694</v>
      </c>
      <c r="D394" s="822" t="s">
        <v>1689</v>
      </c>
      <c r="E394" s="822" t="s">
        <v>1695</v>
      </c>
      <c r="F394" s="831"/>
      <c r="G394" s="831"/>
      <c r="H394" s="827">
        <v>0</v>
      </c>
      <c r="I394" s="831">
        <v>1</v>
      </c>
      <c r="J394" s="831">
        <v>1056.8599999999999</v>
      </c>
      <c r="K394" s="827">
        <v>1</v>
      </c>
      <c r="L394" s="831">
        <v>1</v>
      </c>
      <c r="M394" s="832">
        <v>1056.8599999999999</v>
      </c>
    </row>
    <row r="395" spans="1:13" ht="14.45" customHeight="1" x14ac:dyDescent="0.2">
      <c r="A395" s="821" t="s">
        <v>1544</v>
      </c>
      <c r="B395" s="822" t="s">
        <v>1304</v>
      </c>
      <c r="C395" s="822" t="s">
        <v>1305</v>
      </c>
      <c r="D395" s="822" t="s">
        <v>1306</v>
      </c>
      <c r="E395" s="822" t="s">
        <v>1307</v>
      </c>
      <c r="F395" s="831"/>
      <c r="G395" s="831"/>
      <c r="H395" s="827">
        <v>0</v>
      </c>
      <c r="I395" s="831">
        <v>25</v>
      </c>
      <c r="J395" s="831">
        <v>9157.75</v>
      </c>
      <c r="K395" s="827">
        <v>1</v>
      </c>
      <c r="L395" s="831">
        <v>25</v>
      </c>
      <c r="M395" s="832">
        <v>9157.75</v>
      </c>
    </row>
    <row r="396" spans="1:13" ht="14.45" customHeight="1" x14ac:dyDescent="0.2">
      <c r="A396" s="821" t="s">
        <v>1544</v>
      </c>
      <c r="B396" s="822" t="s">
        <v>1304</v>
      </c>
      <c r="C396" s="822" t="s">
        <v>1818</v>
      </c>
      <c r="D396" s="822" t="s">
        <v>1306</v>
      </c>
      <c r="E396" s="822" t="s">
        <v>1819</v>
      </c>
      <c r="F396" s="831"/>
      <c r="G396" s="831"/>
      <c r="H396" s="827">
        <v>0</v>
      </c>
      <c r="I396" s="831">
        <v>2</v>
      </c>
      <c r="J396" s="831">
        <v>439.56</v>
      </c>
      <c r="K396" s="827">
        <v>1</v>
      </c>
      <c r="L396" s="831">
        <v>2</v>
      </c>
      <c r="M396" s="832">
        <v>439.56</v>
      </c>
    </row>
    <row r="397" spans="1:13" ht="14.45" customHeight="1" x14ac:dyDescent="0.2">
      <c r="A397" s="821" t="s">
        <v>1544</v>
      </c>
      <c r="B397" s="822" t="s">
        <v>1304</v>
      </c>
      <c r="C397" s="822" t="s">
        <v>1820</v>
      </c>
      <c r="D397" s="822" t="s">
        <v>1821</v>
      </c>
      <c r="E397" s="822" t="s">
        <v>1822</v>
      </c>
      <c r="F397" s="831">
        <v>6</v>
      </c>
      <c r="G397" s="831">
        <v>1978.02</v>
      </c>
      <c r="H397" s="827">
        <v>1</v>
      </c>
      <c r="I397" s="831"/>
      <c r="J397" s="831"/>
      <c r="K397" s="827">
        <v>0</v>
      </c>
      <c r="L397" s="831">
        <v>6</v>
      </c>
      <c r="M397" s="832">
        <v>1978.02</v>
      </c>
    </row>
    <row r="398" spans="1:13" ht="14.45" customHeight="1" x14ac:dyDescent="0.2">
      <c r="A398" s="821" t="s">
        <v>1544</v>
      </c>
      <c r="B398" s="822" t="s">
        <v>1308</v>
      </c>
      <c r="C398" s="822" t="s">
        <v>1824</v>
      </c>
      <c r="D398" s="822" t="s">
        <v>709</v>
      </c>
      <c r="E398" s="822" t="s">
        <v>1825</v>
      </c>
      <c r="F398" s="831"/>
      <c r="G398" s="831"/>
      <c r="H398" s="827">
        <v>0</v>
      </c>
      <c r="I398" s="831">
        <v>8</v>
      </c>
      <c r="J398" s="831">
        <v>4133.68</v>
      </c>
      <c r="K398" s="827">
        <v>1</v>
      </c>
      <c r="L398" s="831">
        <v>8</v>
      </c>
      <c r="M398" s="832">
        <v>4133.68</v>
      </c>
    </row>
    <row r="399" spans="1:13" ht="14.45" customHeight="1" x14ac:dyDescent="0.2">
      <c r="A399" s="821" t="s">
        <v>1544</v>
      </c>
      <c r="B399" s="822" t="s">
        <v>1308</v>
      </c>
      <c r="C399" s="822" t="s">
        <v>1826</v>
      </c>
      <c r="D399" s="822" t="s">
        <v>709</v>
      </c>
      <c r="E399" s="822" t="s">
        <v>1827</v>
      </c>
      <c r="F399" s="831"/>
      <c r="G399" s="831"/>
      <c r="H399" s="827">
        <v>0</v>
      </c>
      <c r="I399" s="831">
        <v>7</v>
      </c>
      <c r="J399" s="831">
        <v>775.11</v>
      </c>
      <c r="K399" s="827">
        <v>1</v>
      </c>
      <c r="L399" s="831">
        <v>7</v>
      </c>
      <c r="M399" s="832">
        <v>775.11</v>
      </c>
    </row>
    <row r="400" spans="1:13" ht="14.45" customHeight="1" x14ac:dyDescent="0.2">
      <c r="A400" s="821" t="s">
        <v>1544</v>
      </c>
      <c r="B400" s="822" t="s">
        <v>1308</v>
      </c>
      <c r="C400" s="822" t="s">
        <v>1828</v>
      </c>
      <c r="D400" s="822" t="s">
        <v>1829</v>
      </c>
      <c r="E400" s="822" t="s">
        <v>1830</v>
      </c>
      <c r="F400" s="831">
        <v>2</v>
      </c>
      <c r="G400" s="831">
        <v>1054.52</v>
      </c>
      <c r="H400" s="827">
        <v>1</v>
      </c>
      <c r="I400" s="831"/>
      <c r="J400" s="831"/>
      <c r="K400" s="827">
        <v>0</v>
      </c>
      <c r="L400" s="831">
        <v>2</v>
      </c>
      <c r="M400" s="832">
        <v>1054.52</v>
      </c>
    </row>
    <row r="401" spans="1:13" ht="14.45" customHeight="1" x14ac:dyDescent="0.2">
      <c r="A401" s="821" t="s">
        <v>1544</v>
      </c>
      <c r="B401" s="822" t="s">
        <v>1308</v>
      </c>
      <c r="C401" s="822" t="s">
        <v>1831</v>
      </c>
      <c r="D401" s="822" t="s">
        <v>709</v>
      </c>
      <c r="E401" s="822" t="s">
        <v>1832</v>
      </c>
      <c r="F401" s="831">
        <v>1</v>
      </c>
      <c r="G401" s="831">
        <v>110.73</v>
      </c>
      <c r="H401" s="827">
        <v>1</v>
      </c>
      <c r="I401" s="831"/>
      <c r="J401" s="831"/>
      <c r="K401" s="827">
        <v>0</v>
      </c>
      <c r="L401" s="831">
        <v>1</v>
      </c>
      <c r="M401" s="832">
        <v>110.73</v>
      </c>
    </row>
    <row r="402" spans="1:13" ht="14.45" customHeight="1" x14ac:dyDescent="0.2">
      <c r="A402" s="821" t="s">
        <v>1544</v>
      </c>
      <c r="B402" s="822" t="s">
        <v>1386</v>
      </c>
      <c r="C402" s="822" t="s">
        <v>1485</v>
      </c>
      <c r="D402" s="822" t="s">
        <v>1388</v>
      </c>
      <c r="E402" s="822" t="s">
        <v>1486</v>
      </c>
      <c r="F402" s="831"/>
      <c r="G402" s="831"/>
      <c r="H402" s="827">
        <v>0</v>
      </c>
      <c r="I402" s="831">
        <v>2</v>
      </c>
      <c r="J402" s="831">
        <v>226.32</v>
      </c>
      <c r="K402" s="827">
        <v>1</v>
      </c>
      <c r="L402" s="831">
        <v>2</v>
      </c>
      <c r="M402" s="832">
        <v>226.32</v>
      </c>
    </row>
    <row r="403" spans="1:13" ht="14.45" customHeight="1" x14ac:dyDescent="0.2">
      <c r="A403" s="821" t="s">
        <v>1544</v>
      </c>
      <c r="B403" s="822" t="s">
        <v>1386</v>
      </c>
      <c r="C403" s="822" t="s">
        <v>1387</v>
      </c>
      <c r="D403" s="822" t="s">
        <v>1388</v>
      </c>
      <c r="E403" s="822" t="s">
        <v>1389</v>
      </c>
      <c r="F403" s="831"/>
      <c r="G403" s="831"/>
      <c r="H403" s="827">
        <v>0</v>
      </c>
      <c r="I403" s="831">
        <v>3</v>
      </c>
      <c r="J403" s="831">
        <v>1018.4100000000001</v>
      </c>
      <c r="K403" s="827">
        <v>1</v>
      </c>
      <c r="L403" s="831">
        <v>3</v>
      </c>
      <c r="M403" s="832">
        <v>1018.4100000000001</v>
      </c>
    </row>
    <row r="404" spans="1:13" ht="14.45" customHeight="1" x14ac:dyDescent="0.2">
      <c r="A404" s="821" t="s">
        <v>1544</v>
      </c>
      <c r="B404" s="822" t="s">
        <v>1487</v>
      </c>
      <c r="C404" s="822" t="s">
        <v>1915</v>
      </c>
      <c r="D404" s="822" t="s">
        <v>1575</v>
      </c>
      <c r="E404" s="822" t="s">
        <v>1916</v>
      </c>
      <c r="F404" s="831">
        <v>4</v>
      </c>
      <c r="G404" s="831">
        <v>1354.32</v>
      </c>
      <c r="H404" s="827">
        <v>1</v>
      </c>
      <c r="I404" s="831"/>
      <c r="J404" s="831"/>
      <c r="K404" s="827">
        <v>0</v>
      </c>
      <c r="L404" s="831">
        <v>4</v>
      </c>
      <c r="M404" s="832">
        <v>1354.32</v>
      </c>
    </row>
    <row r="405" spans="1:13" ht="14.45" customHeight="1" x14ac:dyDescent="0.2">
      <c r="A405" s="821" t="s">
        <v>1544</v>
      </c>
      <c r="B405" s="822" t="s">
        <v>1487</v>
      </c>
      <c r="C405" s="822" t="s">
        <v>1913</v>
      </c>
      <c r="D405" s="822" t="s">
        <v>1575</v>
      </c>
      <c r="E405" s="822" t="s">
        <v>1914</v>
      </c>
      <c r="F405" s="831">
        <v>1</v>
      </c>
      <c r="G405" s="831">
        <v>677.18</v>
      </c>
      <c r="H405" s="827">
        <v>1</v>
      </c>
      <c r="I405" s="831"/>
      <c r="J405" s="831"/>
      <c r="K405" s="827">
        <v>0</v>
      </c>
      <c r="L405" s="831">
        <v>1</v>
      </c>
      <c r="M405" s="832">
        <v>677.18</v>
      </c>
    </row>
    <row r="406" spans="1:13" ht="14.45" customHeight="1" x14ac:dyDescent="0.2">
      <c r="A406" s="821" t="s">
        <v>1544</v>
      </c>
      <c r="B406" s="822" t="s">
        <v>1487</v>
      </c>
      <c r="C406" s="822" t="s">
        <v>1909</v>
      </c>
      <c r="D406" s="822" t="s">
        <v>1575</v>
      </c>
      <c r="E406" s="822" t="s">
        <v>1910</v>
      </c>
      <c r="F406" s="831">
        <v>6</v>
      </c>
      <c r="G406" s="831">
        <v>1015.74</v>
      </c>
      <c r="H406" s="827">
        <v>1</v>
      </c>
      <c r="I406" s="831"/>
      <c r="J406" s="831"/>
      <c r="K406" s="827">
        <v>0</v>
      </c>
      <c r="L406" s="831">
        <v>6</v>
      </c>
      <c r="M406" s="832">
        <v>1015.74</v>
      </c>
    </row>
    <row r="407" spans="1:13" ht="14.45" customHeight="1" x14ac:dyDescent="0.2">
      <c r="A407" s="821" t="s">
        <v>1544</v>
      </c>
      <c r="B407" s="822" t="s">
        <v>1487</v>
      </c>
      <c r="C407" s="822" t="s">
        <v>1911</v>
      </c>
      <c r="D407" s="822" t="s">
        <v>1575</v>
      </c>
      <c r="E407" s="822" t="s">
        <v>1912</v>
      </c>
      <c r="F407" s="831">
        <v>6</v>
      </c>
      <c r="G407" s="831">
        <v>2031.48</v>
      </c>
      <c r="H407" s="827">
        <v>1</v>
      </c>
      <c r="I407" s="831"/>
      <c r="J407" s="831"/>
      <c r="K407" s="827">
        <v>0</v>
      </c>
      <c r="L407" s="831">
        <v>6</v>
      </c>
      <c r="M407" s="832">
        <v>2031.48</v>
      </c>
    </row>
    <row r="408" spans="1:13" ht="14.45" customHeight="1" x14ac:dyDescent="0.2">
      <c r="A408" s="821" t="s">
        <v>1544</v>
      </c>
      <c r="B408" s="822" t="s">
        <v>1487</v>
      </c>
      <c r="C408" s="822" t="s">
        <v>1488</v>
      </c>
      <c r="D408" s="822" t="s">
        <v>1112</v>
      </c>
      <c r="E408" s="822" t="s">
        <v>1113</v>
      </c>
      <c r="F408" s="831"/>
      <c r="G408" s="831"/>
      <c r="H408" s="827">
        <v>0</v>
      </c>
      <c r="I408" s="831">
        <v>10</v>
      </c>
      <c r="J408" s="831">
        <v>12866.199999999997</v>
      </c>
      <c r="K408" s="827">
        <v>1</v>
      </c>
      <c r="L408" s="831">
        <v>10</v>
      </c>
      <c r="M408" s="832">
        <v>12866.199999999997</v>
      </c>
    </row>
    <row r="409" spans="1:13" ht="14.45" customHeight="1" x14ac:dyDescent="0.2">
      <c r="A409" s="821" t="s">
        <v>1544</v>
      </c>
      <c r="B409" s="822" t="s">
        <v>1487</v>
      </c>
      <c r="C409" s="822" t="s">
        <v>1917</v>
      </c>
      <c r="D409" s="822" t="s">
        <v>1112</v>
      </c>
      <c r="E409" s="822" t="s">
        <v>1918</v>
      </c>
      <c r="F409" s="831"/>
      <c r="G409" s="831"/>
      <c r="H409" s="827">
        <v>0</v>
      </c>
      <c r="I409" s="831">
        <v>5</v>
      </c>
      <c r="J409" s="831">
        <v>12866.099999999999</v>
      </c>
      <c r="K409" s="827">
        <v>1</v>
      </c>
      <c r="L409" s="831">
        <v>5</v>
      </c>
      <c r="M409" s="832">
        <v>12866.099999999999</v>
      </c>
    </row>
    <row r="410" spans="1:13" ht="14.45" customHeight="1" x14ac:dyDescent="0.2">
      <c r="A410" s="821" t="s">
        <v>1544</v>
      </c>
      <c r="B410" s="822" t="s">
        <v>1487</v>
      </c>
      <c r="C410" s="822" t="s">
        <v>1919</v>
      </c>
      <c r="D410" s="822" t="s">
        <v>1920</v>
      </c>
      <c r="E410" s="822" t="s">
        <v>1912</v>
      </c>
      <c r="F410" s="831">
        <v>3</v>
      </c>
      <c r="G410" s="831">
        <v>5146.4400000000005</v>
      </c>
      <c r="H410" s="827">
        <v>1</v>
      </c>
      <c r="I410" s="831"/>
      <c r="J410" s="831"/>
      <c r="K410" s="827">
        <v>0</v>
      </c>
      <c r="L410" s="831">
        <v>3</v>
      </c>
      <c r="M410" s="832">
        <v>5146.4400000000005</v>
      </c>
    </row>
    <row r="411" spans="1:13" ht="14.45" customHeight="1" x14ac:dyDescent="0.2">
      <c r="A411" s="821" t="s">
        <v>1544</v>
      </c>
      <c r="B411" s="822" t="s">
        <v>1487</v>
      </c>
      <c r="C411" s="822" t="s">
        <v>1921</v>
      </c>
      <c r="D411" s="822" t="s">
        <v>1922</v>
      </c>
      <c r="E411" s="822" t="s">
        <v>1910</v>
      </c>
      <c r="F411" s="831">
        <v>2</v>
      </c>
      <c r="G411" s="831">
        <v>338.58</v>
      </c>
      <c r="H411" s="827">
        <v>1</v>
      </c>
      <c r="I411" s="831"/>
      <c r="J411" s="831"/>
      <c r="K411" s="827">
        <v>0</v>
      </c>
      <c r="L411" s="831">
        <v>2</v>
      </c>
      <c r="M411" s="832">
        <v>338.58</v>
      </c>
    </row>
    <row r="412" spans="1:13" ht="14.45" customHeight="1" x14ac:dyDescent="0.2">
      <c r="A412" s="821" t="s">
        <v>1544</v>
      </c>
      <c r="B412" s="822" t="s">
        <v>1487</v>
      </c>
      <c r="C412" s="822" t="s">
        <v>1577</v>
      </c>
      <c r="D412" s="822" t="s">
        <v>1112</v>
      </c>
      <c r="E412" s="822" t="s">
        <v>1578</v>
      </c>
      <c r="F412" s="831"/>
      <c r="G412" s="831"/>
      <c r="H412" s="827">
        <v>0</v>
      </c>
      <c r="I412" s="831">
        <v>4</v>
      </c>
      <c r="J412" s="831">
        <v>339.84</v>
      </c>
      <c r="K412" s="827">
        <v>1</v>
      </c>
      <c r="L412" s="831">
        <v>4</v>
      </c>
      <c r="M412" s="832">
        <v>339.84</v>
      </c>
    </row>
    <row r="413" spans="1:13" ht="14.45" customHeight="1" x14ac:dyDescent="0.2">
      <c r="A413" s="821" t="s">
        <v>1544</v>
      </c>
      <c r="B413" s="822" t="s">
        <v>1487</v>
      </c>
      <c r="C413" s="822" t="s">
        <v>1923</v>
      </c>
      <c r="D413" s="822" t="s">
        <v>1924</v>
      </c>
      <c r="E413" s="822" t="s">
        <v>1912</v>
      </c>
      <c r="F413" s="831">
        <v>2</v>
      </c>
      <c r="G413" s="831">
        <v>677.16</v>
      </c>
      <c r="H413" s="827">
        <v>1</v>
      </c>
      <c r="I413" s="831"/>
      <c r="J413" s="831"/>
      <c r="K413" s="827">
        <v>0</v>
      </c>
      <c r="L413" s="831">
        <v>2</v>
      </c>
      <c r="M413" s="832">
        <v>677.16</v>
      </c>
    </row>
    <row r="414" spans="1:13" ht="14.45" customHeight="1" x14ac:dyDescent="0.2">
      <c r="A414" s="821" t="s">
        <v>1544</v>
      </c>
      <c r="B414" s="822" t="s">
        <v>1489</v>
      </c>
      <c r="C414" s="822" t="s">
        <v>1493</v>
      </c>
      <c r="D414" s="822" t="s">
        <v>1491</v>
      </c>
      <c r="E414" s="822" t="s">
        <v>1494</v>
      </c>
      <c r="F414" s="831"/>
      <c r="G414" s="831"/>
      <c r="H414" s="827">
        <v>0</v>
      </c>
      <c r="I414" s="831">
        <v>3</v>
      </c>
      <c r="J414" s="831">
        <v>921.83999999999992</v>
      </c>
      <c r="K414" s="827">
        <v>1</v>
      </c>
      <c r="L414" s="831">
        <v>3</v>
      </c>
      <c r="M414" s="832">
        <v>921.83999999999992</v>
      </c>
    </row>
    <row r="415" spans="1:13" ht="14.45" customHeight="1" x14ac:dyDescent="0.2">
      <c r="A415" s="821" t="s">
        <v>1544</v>
      </c>
      <c r="B415" s="822" t="s">
        <v>1311</v>
      </c>
      <c r="C415" s="822" t="s">
        <v>1864</v>
      </c>
      <c r="D415" s="822" t="s">
        <v>1865</v>
      </c>
      <c r="E415" s="822" t="s">
        <v>1316</v>
      </c>
      <c r="F415" s="831">
        <v>3</v>
      </c>
      <c r="G415" s="831">
        <v>253.41</v>
      </c>
      <c r="H415" s="827">
        <v>1</v>
      </c>
      <c r="I415" s="831"/>
      <c r="J415" s="831"/>
      <c r="K415" s="827">
        <v>0</v>
      </c>
      <c r="L415" s="831">
        <v>3</v>
      </c>
      <c r="M415" s="832">
        <v>253.41</v>
      </c>
    </row>
    <row r="416" spans="1:13" ht="14.45" customHeight="1" x14ac:dyDescent="0.2">
      <c r="A416" s="821" t="s">
        <v>1544</v>
      </c>
      <c r="B416" s="822" t="s">
        <v>1311</v>
      </c>
      <c r="C416" s="822" t="s">
        <v>1866</v>
      </c>
      <c r="D416" s="822" t="s">
        <v>1865</v>
      </c>
      <c r="E416" s="822" t="s">
        <v>1695</v>
      </c>
      <c r="F416" s="831">
        <v>2</v>
      </c>
      <c r="G416" s="831">
        <v>611.9</v>
      </c>
      <c r="H416" s="827">
        <v>1</v>
      </c>
      <c r="I416" s="831"/>
      <c r="J416" s="831"/>
      <c r="K416" s="827">
        <v>0</v>
      </c>
      <c r="L416" s="831">
        <v>2</v>
      </c>
      <c r="M416" s="832">
        <v>611.9</v>
      </c>
    </row>
    <row r="417" spans="1:13" ht="14.45" customHeight="1" x14ac:dyDescent="0.2">
      <c r="A417" s="821" t="s">
        <v>1544</v>
      </c>
      <c r="B417" s="822" t="s">
        <v>1311</v>
      </c>
      <c r="C417" s="822" t="s">
        <v>1867</v>
      </c>
      <c r="D417" s="822" t="s">
        <v>754</v>
      </c>
      <c r="E417" s="822" t="s">
        <v>1691</v>
      </c>
      <c r="F417" s="831">
        <v>3</v>
      </c>
      <c r="G417" s="831">
        <v>458.93999999999994</v>
      </c>
      <c r="H417" s="827">
        <v>1</v>
      </c>
      <c r="I417" s="831"/>
      <c r="J417" s="831"/>
      <c r="K417" s="827">
        <v>0</v>
      </c>
      <c r="L417" s="831">
        <v>3</v>
      </c>
      <c r="M417" s="832">
        <v>458.93999999999994</v>
      </c>
    </row>
    <row r="418" spans="1:13" ht="14.45" customHeight="1" x14ac:dyDescent="0.2">
      <c r="A418" s="821" t="s">
        <v>1544</v>
      </c>
      <c r="B418" s="822" t="s">
        <v>1311</v>
      </c>
      <c r="C418" s="822" t="s">
        <v>1315</v>
      </c>
      <c r="D418" s="822" t="s">
        <v>754</v>
      </c>
      <c r="E418" s="822" t="s">
        <v>1316</v>
      </c>
      <c r="F418" s="831"/>
      <c r="G418" s="831"/>
      <c r="H418" s="827">
        <v>0</v>
      </c>
      <c r="I418" s="831">
        <v>15</v>
      </c>
      <c r="J418" s="831">
        <v>1267.0500000000002</v>
      </c>
      <c r="K418" s="827">
        <v>1</v>
      </c>
      <c r="L418" s="831">
        <v>15</v>
      </c>
      <c r="M418" s="832">
        <v>1267.0500000000002</v>
      </c>
    </row>
    <row r="419" spans="1:13" ht="14.45" customHeight="1" x14ac:dyDescent="0.2">
      <c r="A419" s="821" t="s">
        <v>1544</v>
      </c>
      <c r="B419" s="822" t="s">
        <v>1311</v>
      </c>
      <c r="C419" s="822" t="s">
        <v>1317</v>
      </c>
      <c r="D419" s="822" t="s">
        <v>754</v>
      </c>
      <c r="E419" s="822" t="s">
        <v>1318</v>
      </c>
      <c r="F419" s="831"/>
      <c r="G419" s="831"/>
      <c r="H419" s="827">
        <v>0</v>
      </c>
      <c r="I419" s="831">
        <v>20</v>
      </c>
      <c r="J419" s="831">
        <v>3059.5999999999995</v>
      </c>
      <c r="K419" s="827">
        <v>1</v>
      </c>
      <c r="L419" s="831">
        <v>20</v>
      </c>
      <c r="M419" s="832">
        <v>3059.5999999999995</v>
      </c>
    </row>
    <row r="420" spans="1:13" ht="14.45" customHeight="1" x14ac:dyDescent="0.2">
      <c r="A420" s="821" t="s">
        <v>1544</v>
      </c>
      <c r="B420" s="822" t="s">
        <v>1311</v>
      </c>
      <c r="C420" s="822" t="s">
        <v>1558</v>
      </c>
      <c r="D420" s="822" t="s">
        <v>754</v>
      </c>
      <c r="E420" s="822" t="s">
        <v>1559</v>
      </c>
      <c r="F420" s="831"/>
      <c r="G420" s="831"/>
      <c r="H420" s="827">
        <v>0</v>
      </c>
      <c r="I420" s="831">
        <v>26</v>
      </c>
      <c r="J420" s="831">
        <v>2196.2200000000003</v>
      </c>
      <c r="K420" s="827">
        <v>1</v>
      </c>
      <c r="L420" s="831">
        <v>26</v>
      </c>
      <c r="M420" s="832">
        <v>2196.2200000000003</v>
      </c>
    </row>
    <row r="421" spans="1:13" ht="14.45" customHeight="1" x14ac:dyDescent="0.2">
      <c r="A421" s="821" t="s">
        <v>1544</v>
      </c>
      <c r="B421" s="822" t="s">
        <v>1311</v>
      </c>
      <c r="C421" s="822" t="s">
        <v>1880</v>
      </c>
      <c r="D421" s="822" t="s">
        <v>1881</v>
      </c>
      <c r="E421" s="822" t="s">
        <v>1316</v>
      </c>
      <c r="F421" s="831">
        <v>3</v>
      </c>
      <c r="G421" s="831">
        <v>253.41</v>
      </c>
      <c r="H421" s="827">
        <v>1</v>
      </c>
      <c r="I421" s="831"/>
      <c r="J421" s="831"/>
      <c r="K421" s="827">
        <v>0</v>
      </c>
      <c r="L421" s="831">
        <v>3</v>
      </c>
      <c r="M421" s="832">
        <v>253.41</v>
      </c>
    </row>
    <row r="422" spans="1:13" ht="14.45" customHeight="1" x14ac:dyDescent="0.2">
      <c r="A422" s="821" t="s">
        <v>1544</v>
      </c>
      <c r="B422" s="822" t="s">
        <v>1311</v>
      </c>
      <c r="C422" s="822" t="s">
        <v>1868</v>
      </c>
      <c r="D422" s="822" t="s">
        <v>1869</v>
      </c>
      <c r="E422" s="822" t="s">
        <v>1870</v>
      </c>
      <c r="F422" s="831">
        <v>2</v>
      </c>
      <c r="G422" s="831">
        <v>337.9</v>
      </c>
      <c r="H422" s="827">
        <v>1</v>
      </c>
      <c r="I422" s="831"/>
      <c r="J422" s="831"/>
      <c r="K422" s="827">
        <v>0</v>
      </c>
      <c r="L422" s="831">
        <v>2</v>
      </c>
      <c r="M422" s="832">
        <v>337.9</v>
      </c>
    </row>
    <row r="423" spans="1:13" ht="14.45" customHeight="1" x14ac:dyDescent="0.2">
      <c r="A423" s="821" t="s">
        <v>1544</v>
      </c>
      <c r="B423" s="822" t="s">
        <v>1311</v>
      </c>
      <c r="C423" s="822" t="s">
        <v>1871</v>
      </c>
      <c r="D423" s="822" t="s">
        <v>1869</v>
      </c>
      <c r="E423" s="822" t="s">
        <v>1695</v>
      </c>
      <c r="F423" s="831">
        <v>5</v>
      </c>
      <c r="G423" s="831">
        <v>1529.75</v>
      </c>
      <c r="H423" s="827">
        <v>1</v>
      </c>
      <c r="I423" s="831"/>
      <c r="J423" s="831"/>
      <c r="K423" s="827">
        <v>0</v>
      </c>
      <c r="L423" s="831">
        <v>5</v>
      </c>
      <c r="M423" s="832">
        <v>1529.75</v>
      </c>
    </row>
    <row r="424" spans="1:13" ht="14.45" customHeight="1" x14ac:dyDescent="0.2">
      <c r="A424" s="821" t="s">
        <v>1544</v>
      </c>
      <c r="B424" s="822" t="s">
        <v>1311</v>
      </c>
      <c r="C424" s="822" t="s">
        <v>1872</v>
      </c>
      <c r="D424" s="822" t="s">
        <v>754</v>
      </c>
      <c r="E424" s="822" t="s">
        <v>755</v>
      </c>
      <c r="F424" s="831"/>
      <c r="G424" s="831"/>
      <c r="H424" s="827">
        <v>0</v>
      </c>
      <c r="I424" s="831">
        <v>4</v>
      </c>
      <c r="J424" s="831">
        <v>337.88</v>
      </c>
      <c r="K424" s="827">
        <v>1</v>
      </c>
      <c r="L424" s="831">
        <v>4</v>
      </c>
      <c r="M424" s="832">
        <v>337.88</v>
      </c>
    </row>
    <row r="425" spans="1:13" ht="14.45" customHeight="1" x14ac:dyDescent="0.2">
      <c r="A425" s="821" t="s">
        <v>1544</v>
      </c>
      <c r="B425" s="822" t="s">
        <v>1311</v>
      </c>
      <c r="C425" s="822" t="s">
        <v>1873</v>
      </c>
      <c r="D425" s="822" t="s">
        <v>754</v>
      </c>
      <c r="E425" s="822" t="s">
        <v>1313</v>
      </c>
      <c r="F425" s="831"/>
      <c r="G425" s="831"/>
      <c r="H425" s="827">
        <v>0</v>
      </c>
      <c r="I425" s="831">
        <v>33</v>
      </c>
      <c r="J425" s="831">
        <v>5048.34</v>
      </c>
      <c r="K425" s="827">
        <v>1</v>
      </c>
      <c r="L425" s="831">
        <v>33</v>
      </c>
      <c r="M425" s="832">
        <v>5048.34</v>
      </c>
    </row>
    <row r="426" spans="1:13" ht="14.45" customHeight="1" x14ac:dyDescent="0.2">
      <c r="A426" s="821" t="s">
        <v>1544</v>
      </c>
      <c r="B426" s="822" t="s">
        <v>1311</v>
      </c>
      <c r="C426" s="822" t="s">
        <v>1876</v>
      </c>
      <c r="D426" s="822" t="s">
        <v>1496</v>
      </c>
      <c r="E426" s="822" t="s">
        <v>1877</v>
      </c>
      <c r="F426" s="831">
        <v>2</v>
      </c>
      <c r="G426" s="831">
        <v>2801.7</v>
      </c>
      <c r="H426" s="827">
        <v>1</v>
      </c>
      <c r="I426" s="831"/>
      <c r="J426" s="831"/>
      <c r="K426" s="827">
        <v>0</v>
      </c>
      <c r="L426" s="831">
        <v>2</v>
      </c>
      <c r="M426" s="832">
        <v>2801.7</v>
      </c>
    </row>
    <row r="427" spans="1:13" ht="14.45" customHeight="1" x14ac:dyDescent="0.2">
      <c r="A427" s="821" t="s">
        <v>1544</v>
      </c>
      <c r="B427" s="822" t="s">
        <v>1311</v>
      </c>
      <c r="C427" s="822" t="s">
        <v>1878</v>
      </c>
      <c r="D427" s="822" t="s">
        <v>1496</v>
      </c>
      <c r="E427" s="822" t="s">
        <v>1879</v>
      </c>
      <c r="F427" s="831">
        <v>3</v>
      </c>
      <c r="G427" s="831">
        <v>5607.99</v>
      </c>
      <c r="H427" s="827">
        <v>1</v>
      </c>
      <c r="I427" s="831"/>
      <c r="J427" s="831"/>
      <c r="K427" s="827">
        <v>0</v>
      </c>
      <c r="L427" s="831">
        <v>3</v>
      </c>
      <c r="M427" s="832">
        <v>5607.99</v>
      </c>
    </row>
    <row r="428" spans="1:13" ht="14.45" customHeight="1" x14ac:dyDescent="0.2">
      <c r="A428" s="821" t="s">
        <v>1544</v>
      </c>
      <c r="B428" s="822" t="s">
        <v>1311</v>
      </c>
      <c r="C428" s="822" t="s">
        <v>1874</v>
      </c>
      <c r="D428" s="822" t="s">
        <v>1496</v>
      </c>
      <c r="E428" s="822" t="s">
        <v>1875</v>
      </c>
      <c r="F428" s="831">
        <v>3</v>
      </c>
      <c r="G428" s="831">
        <v>253.41</v>
      </c>
      <c r="H428" s="827">
        <v>1</v>
      </c>
      <c r="I428" s="831"/>
      <c r="J428" s="831"/>
      <c r="K428" s="827">
        <v>0</v>
      </c>
      <c r="L428" s="831">
        <v>3</v>
      </c>
      <c r="M428" s="832">
        <v>253.41</v>
      </c>
    </row>
    <row r="429" spans="1:13" ht="14.45" customHeight="1" x14ac:dyDescent="0.2">
      <c r="A429" s="821" t="s">
        <v>1544</v>
      </c>
      <c r="B429" s="822" t="s">
        <v>1311</v>
      </c>
      <c r="C429" s="822" t="s">
        <v>1883</v>
      </c>
      <c r="D429" s="822" t="s">
        <v>1881</v>
      </c>
      <c r="E429" s="822" t="s">
        <v>1884</v>
      </c>
      <c r="F429" s="831">
        <v>3</v>
      </c>
      <c r="G429" s="831">
        <v>917.84999999999991</v>
      </c>
      <c r="H429" s="827">
        <v>1</v>
      </c>
      <c r="I429" s="831"/>
      <c r="J429" s="831"/>
      <c r="K429" s="827">
        <v>0</v>
      </c>
      <c r="L429" s="831">
        <v>3</v>
      </c>
      <c r="M429" s="832">
        <v>917.84999999999991</v>
      </c>
    </row>
    <row r="430" spans="1:13" ht="14.45" customHeight="1" x14ac:dyDescent="0.2">
      <c r="A430" s="821" t="s">
        <v>1544</v>
      </c>
      <c r="B430" s="822" t="s">
        <v>1311</v>
      </c>
      <c r="C430" s="822" t="s">
        <v>1495</v>
      </c>
      <c r="D430" s="822" t="s">
        <v>1496</v>
      </c>
      <c r="E430" s="822" t="s">
        <v>1497</v>
      </c>
      <c r="F430" s="831">
        <v>2</v>
      </c>
      <c r="G430" s="831">
        <v>305.95999999999998</v>
      </c>
      <c r="H430" s="827">
        <v>1</v>
      </c>
      <c r="I430" s="831"/>
      <c r="J430" s="831"/>
      <c r="K430" s="827">
        <v>0</v>
      </c>
      <c r="L430" s="831">
        <v>2</v>
      </c>
      <c r="M430" s="832">
        <v>305.95999999999998</v>
      </c>
    </row>
    <row r="431" spans="1:13" ht="14.45" customHeight="1" x14ac:dyDescent="0.2">
      <c r="A431" s="821" t="s">
        <v>1544</v>
      </c>
      <c r="B431" s="822" t="s">
        <v>1311</v>
      </c>
      <c r="C431" s="822" t="s">
        <v>1882</v>
      </c>
      <c r="D431" s="822" t="s">
        <v>1881</v>
      </c>
      <c r="E431" s="822" t="s">
        <v>1559</v>
      </c>
      <c r="F431" s="831">
        <v>3</v>
      </c>
      <c r="G431" s="831">
        <v>253.41</v>
      </c>
      <c r="H431" s="827">
        <v>1</v>
      </c>
      <c r="I431" s="831"/>
      <c r="J431" s="831"/>
      <c r="K431" s="827">
        <v>0</v>
      </c>
      <c r="L431" s="831">
        <v>3</v>
      </c>
      <c r="M431" s="832">
        <v>253.41</v>
      </c>
    </row>
    <row r="432" spans="1:13" ht="14.45" customHeight="1" x14ac:dyDescent="0.2">
      <c r="A432" s="821" t="s">
        <v>1544</v>
      </c>
      <c r="B432" s="822" t="s">
        <v>1311</v>
      </c>
      <c r="C432" s="822" t="s">
        <v>1758</v>
      </c>
      <c r="D432" s="822" t="s">
        <v>1759</v>
      </c>
      <c r="E432" s="822"/>
      <c r="F432" s="831">
        <v>3</v>
      </c>
      <c r="G432" s="831">
        <v>5607.99</v>
      </c>
      <c r="H432" s="827">
        <v>1</v>
      </c>
      <c r="I432" s="831"/>
      <c r="J432" s="831"/>
      <c r="K432" s="827">
        <v>0</v>
      </c>
      <c r="L432" s="831">
        <v>3</v>
      </c>
      <c r="M432" s="832">
        <v>5607.99</v>
      </c>
    </row>
    <row r="433" spans="1:13" ht="14.45" customHeight="1" x14ac:dyDescent="0.2">
      <c r="A433" s="821" t="s">
        <v>1544</v>
      </c>
      <c r="B433" s="822" t="s">
        <v>1390</v>
      </c>
      <c r="C433" s="822" t="s">
        <v>1786</v>
      </c>
      <c r="D433" s="822" t="s">
        <v>1787</v>
      </c>
      <c r="E433" s="822" t="s">
        <v>1788</v>
      </c>
      <c r="F433" s="831">
        <v>3</v>
      </c>
      <c r="G433" s="831">
        <v>958.86</v>
      </c>
      <c r="H433" s="827">
        <v>1</v>
      </c>
      <c r="I433" s="831"/>
      <c r="J433" s="831"/>
      <c r="K433" s="827">
        <v>0</v>
      </c>
      <c r="L433" s="831">
        <v>3</v>
      </c>
      <c r="M433" s="832">
        <v>958.86</v>
      </c>
    </row>
    <row r="434" spans="1:13" ht="14.45" customHeight="1" x14ac:dyDescent="0.2">
      <c r="A434" s="821" t="s">
        <v>1544</v>
      </c>
      <c r="B434" s="822" t="s">
        <v>1390</v>
      </c>
      <c r="C434" s="822" t="s">
        <v>1789</v>
      </c>
      <c r="D434" s="822" t="s">
        <v>774</v>
      </c>
      <c r="E434" s="822" t="s">
        <v>1393</v>
      </c>
      <c r="F434" s="831">
        <v>18</v>
      </c>
      <c r="G434" s="831">
        <v>405</v>
      </c>
      <c r="H434" s="827">
        <v>1</v>
      </c>
      <c r="I434" s="831"/>
      <c r="J434" s="831"/>
      <c r="K434" s="827">
        <v>0</v>
      </c>
      <c r="L434" s="831">
        <v>18</v>
      </c>
      <c r="M434" s="832">
        <v>405</v>
      </c>
    </row>
    <row r="435" spans="1:13" ht="14.45" customHeight="1" x14ac:dyDescent="0.2">
      <c r="A435" s="821" t="s">
        <v>1544</v>
      </c>
      <c r="B435" s="822" t="s">
        <v>1390</v>
      </c>
      <c r="C435" s="822" t="s">
        <v>1790</v>
      </c>
      <c r="D435" s="822" t="s">
        <v>774</v>
      </c>
      <c r="E435" s="822" t="s">
        <v>927</v>
      </c>
      <c r="F435" s="831">
        <v>4</v>
      </c>
      <c r="G435" s="831">
        <v>426.16</v>
      </c>
      <c r="H435" s="827">
        <v>1</v>
      </c>
      <c r="I435" s="831"/>
      <c r="J435" s="831"/>
      <c r="K435" s="827">
        <v>0</v>
      </c>
      <c r="L435" s="831">
        <v>4</v>
      </c>
      <c r="M435" s="832">
        <v>426.16</v>
      </c>
    </row>
    <row r="436" spans="1:13" ht="14.45" customHeight="1" x14ac:dyDescent="0.2">
      <c r="A436" s="821" t="s">
        <v>1544</v>
      </c>
      <c r="B436" s="822" t="s">
        <v>1390</v>
      </c>
      <c r="C436" s="822" t="s">
        <v>1391</v>
      </c>
      <c r="D436" s="822" t="s">
        <v>1392</v>
      </c>
      <c r="E436" s="822" t="s">
        <v>1393</v>
      </c>
      <c r="F436" s="831">
        <v>12</v>
      </c>
      <c r="G436" s="831">
        <v>270</v>
      </c>
      <c r="H436" s="827">
        <v>1</v>
      </c>
      <c r="I436" s="831"/>
      <c r="J436" s="831"/>
      <c r="K436" s="827">
        <v>0</v>
      </c>
      <c r="L436" s="831">
        <v>12</v>
      </c>
      <c r="M436" s="832">
        <v>270</v>
      </c>
    </row>
    <row r="437" spans="1:13" ht="14.45" customHeight="1" x14ac:dyDescent="0.2">
      <c r="A437" s="821" t="s">
        <v>1544</v>
      </c>
      <c r="B437" s="822" t="s">
        <v>1390</v>
      </c>
      <c r="C437" s="822" t="s">
        <v>1813</v>
      </c>
      <c r="D437" s="822" t="s">
        <v>1814</v>
      </c>
      <c r="E437" s="822" t="s">
        <v>1788</v>
      </c>
      <c r="F437" s="831">
        <v>3</v>
      </c>
      <c r="G437" s="831">
        <v>958.86</v>
      </c>
      <c r="H437" s="827">
        <v>1</v>
      </c>
      <c r="I437" s="831"/>
      <c r="J437" s="831"/>
      <c r="K437" s="827">
        <v>0</v>
      </c>
      <c r="L437" s="831">
        <v>3</v>
      </c>
      <c r="M437" s="832">
        <v>958.86</v>
      </c>
    </row>
    <row r="438" spans="1:13" ht="14.45" customHeight="1" x14ac:dyDescent="0.2">
      <c r="A438" s="821" t="s">
        <v>1544</v>
      </c>
      <c r="B438" s="822" t="s">
        <v>1390</v>
      </c>
      <c r="C438" s="822" t="s">
        <v>1394</v>
      </c>
      <c r="D438" s="822" t="s">
        <v>1392</v>
      </c>
      <c r="E438" s="822" t="s">
        <v>927</v>
      </c>
      <c r="F438" s="831">
        <v>2</v>
      </c>
      <c r="G438" s="831">
        <v>213.08</v>
      </c>
      <c r="H438" s="827">
        <v>1</v>
      </c>
      <c r="I438" s="831"/>
      <c r="J438" s="831"/>
      <c r="K438" s="827">
        <v>0</v>
      </c>
      <c r="L438" s="831">
        <v>2</v>
      </c>
      <c r="M438" s="832">
        <v>213.08</v>
      </c>
    </row>
    <row r="439" spans="1:13" ht="14.45" customHeight="1" x14ac:dyDescent="0.2">
      <c r="A439" s="821" t="s">
        <v>1544</v>
      </c>
      <c r="B439" s="822" t="s">
        <v>1390</v>
      </c>
      <c r="C439" s="822" t="s">
        <v>1801</v>
      </c>
      <c r="D439" s="822" t="s">
        <v>774</v>
      </c>
      <c r="E439" s="822" t="s">
        <v>1802</v>
      </c>
      <c r="F439" s="831">
        <v>11</v>
      </c>
      <c r="G439" s="831">
        <v>2510.0899999999997</v>
      </c>
      <c r="H439" s="827">
        <v>1</v>
      </c>
      <c r="I439" s="831"/>
      <c r="J439" s="831"/>
      <c r="K439" s="827">
        <v>0</v>
      </c>
      <c r="L439" s="831">
        <v>11</v>
      </c>
      <c r="M439" s="832">
        <v>2510.0899999999997</v>
      </c>
    </row>
    <row r="440" spans="1:13" ht="14.45" customHeight="1" x14ac:dyDescent="0.2">
      <c r="A440" s="821" t="s">
        <v>1544</v>
      </c>
      <c r="B440" s="822" t="s">
        <v>1390</v>
      </c>
      <c r="C440" s="822" t="s">
        <v>1815</v>
      </c>
      <c r="D440" s="822" t="s">
        <v>1816</v>
      </c>
      <c r="E440" s="822" t="s">
        <v>1792</v>
      </c>
      <c r="F440" s="831">
        <v>2</v>
      </c>
      <c r="G440" s="831">
        <v>852.3</v>
      </c>
      <c r="H440" s="827">
        <v>1</v>
      </c>
      <c r="I440" s="831"/>
      <c r="J440" s="831"/>
      <c r="K440" s="827">
        <v>0</v>
      </c>
      <c r="L440" s="831">
        <v>2</v>
      </c>
      <c r="M440" s="832">
        <v>852.3</v>
      </c>
    </row>
    <row r="441" spans="1:13" ht="14.45" customHeight="1" x14ac:dyDescent="0.2">
      <c r="A441" s="821" t="s">
        <v>1544</v>
      </c>
      <c r="B441" s="822" t="s">
        <v>1395</v>
      </c>
      <c r="C441" s="822" t="s">
        <v>1960</v>
      </c>
      <c r="D441" s="822" t="s">
        <v>1397</v>
      </c>
      <c r="E441" s="822" t="s">
        <v>1618</v>
      </c>
      <c r="F441" s="831"/>
      <c r="G441" s="831"/>
      <c r="H441" s="827">
        <v>0</v>
      </c>
      <c r="I441" s="831">
        <v>4</v>
      </c>
      <c r="J441" s="831">
        <v>579.67999999999995</v>
      </c>
      <c r="K441" s="827">
        <v>1</v>
      </c>
      <c r="L441" s="831">
        <v>4</v>
      </c>
      <c r="M441" s="832">
        <v>579.67999999999995</v>
      </c>
    </row>
    <row r="442" spans="1:13" ht="14.45" customHeight="1" x14ac:dyDescent="0.2">
      <c r="A442" s="821" t="s">
        <v>1544</v>
      </c>
      <c r="B442" s="822" t="s">
        <v>1395</v>
      </c>
      <c r="C442" s="822" t="s">
        <v>1961</v>
      </c>
      <c r="D442" s="822" t="s">
        <v>1962</v>
      </c>
      <c r="E442" s="822" t="s">
        <v>1963</v>
      </c>
      <c r="F442" s="831">
        <v>4</v>
      </c>
      <c r="G442" s="831">
        <v>289.8</v>
      </c>
      <c r="H442" s="827">
        <v>1</v>
      </c>
      <c r="I442" s="831"/>
      <c r="J442" s="831"/>
      <c r="K442" s="827">
        <v>0</v>
      </c>
      <c r="L442" s="831">
        <v>4</v>
      </c>
      <c r="M442" s="832">
        <v>289.8</v>
      </c>
    </row>
    <row r="443" spans="1:13" ht="14.45" customHeight="1" x14ac:dyDescent="0.2">
      <c r="A443" s="821" t="s">
        <v>1544</v>
      </c>
      <c r="B443" s="822" t="s">
        <v>1324</v>
      </c>
      <c r="C443" s="822" t="s">
        <v>1616</v>
      </c>
      <c r="D443" s="822" t="s">
        <v>1617</v>
      </c>
      <c r="E443" s="822" t="s">
        <v>1618</v>
      </c>
      <c r="F443" s="831">
        <v>1</v>
      </c>
      <c r="G443" s="831">
        <v>203.67</v>
      </c>
      <c r="H443" s="827">
        <v>1</v>
      </c>
      <c r="I443" s="831"/>
      <c r="J443" s="831"/>
      <c r="K443" s="827">
        <v>0</v>
      </c>
      <c r="L443" s="831">
        <v>1</v>
      </c>
      <c r="M443" s="832">
        <v>203.67</v>
      </c>
    </row>
    <row r="444" spans="1:13" ht="14.45" customHeight="1" x14ac:dyDescent="0.2">
      <c r="A444" s="821" t="s">
        <v>1544</v>
      </c>
      <c r="B444" s="822" t="s">
        <v>1324</v>
      </c>
      <c r="C444" s="822" t="s">
        <v>1619</v>
      </c>
      <c r="D444" s="822" t="s">
        <v>1326</v>
      </c>
      <c r="E444" s="822" t="s">
        <v>1620</v>
      </c>
      <c r="F444" s="831"/>
      <c r="G444" s="831"/>
      <c r="H444" s="827">
        <v>0</v>
      </c>
      <c r="I444" s="831">
        <v>5</v>
      </c>
      <c r="J444" s="831">
        <v>7380.7000000000007</v>
      </c>
      <c r="K444" s="827">
        <v>1</v>
      </c>
      <c r="L444" s="831">
        <v>5</v>
      </c>
      <c r="M444" s="832">
        <v>7380.7000000000007</v>
      </c>
    </row>
    <row r="445" spans="1:13" ht="14.45" customHeight="1" x14ac:dyDescent="0.2">
      <c r="A445" s="821" t="s">
        <v>1544</v>
      </c>
      <c r="B445" s="822" t="s">
        <v>1324</v>
      </c>
      <c r="C445" s="822" t="s">
        <v>1621</v>
      </c>
      <c r="D445" s="822" t="s">
        <v>985</v>
      </c>
      <c r="E445" s="822" t="s">
        <v>1622</v>
      </c>
      <c r="F445" s="831"/>
      <c r="G445" s="831"/>
      <c r="H445" s="827">
        <v>0</v>
      </c>
      <c r="I445" s="831">
        <v>2</v>
      </c>
      <c r="J445" s="831">
        <v>611</v>
      </c>
      <c r="K445" s="827">
        <v>1</v>
      </c>
      <c r="L445" s="831">
        <v>2</v>
      </c>
      <c r="M445" s="832">
        <v>611</v>
      </c>
    </row>
    <row r="446" spans="1:13" ht="14.45" customHeight="1" x14ac:dyDescent="0.2">
      <c r="A446" s="821" t="s">
        <v>1544</v>
      </c>
      <c r="B446" s="822" t="s">
        <v>1328</v>
      </c>
      <c r="C446" s="822" t="s">
        <v>1935</v>
      </c>
      <c r="D446" s="822" t="s">
        <v>1936</v>
      </c>
      <c r="E446" s="822" t="s">
        <v>1937</v>
      </c>
      <c r="F446" s="831">
        <v>5</v>
      </c>
      <c r="G446" s="831">
        <v>917.7</v>
      </c>
      <c r="H446" s="827">
        <v>1</v>
      </c>
      <c r="I446" s="831"/>
      <c r="J446" s="831"/>
      <c r="K446" s="827">
        <v>0</v>
      </c>
      <c r="L446" s="831">
        <v>5</v>
      </c>
      <c r="M446" s="832">
        <v>917.7</v>
      </c>
    </row>
    <row r="447" spans="1:13" ht="14.45" customHeight="1" x14ac:dyDescent="0.2">
      <c r="A447" s="821" t="s">
        <v>1544</v>
      </c>
      <c r="B447" s="822" t="s">
        <v>1328</v>
      </c>
      <c r="C447" s="822" t="s">
        <v>1948</v>
      </c>
      <c r="D447" s="822" t="s">
        <v>1936</v>
      </c>
      <c r="E447" s="822" t="s">
        <v>1944</v>
      </c>
      <c r="F447" s="831">
        <v>3</v>
      </c>
      <c r="G447" s="831">
        <v>338.01</v>
      </c>
      <c r="H447" s="827">
        <v>1</v>
      </c>
      <c r="I447" s="831"/>
      <c r="J447" s="831"/>
      <c r="K447" s="827">
        <v>0</v>
      </c>
      <c r="L447" s="831">
        <v>3</v>
      </c>
      <c r="M447" s="832">
        <v>338.01</v>
      </c>
    </row>
    <row r="448" spans="1:13" ht="14.45" customHeight="1" x14ac:dyDescent="0.2">
      <c r="A448" s="821" t="s">
        <v>1544</v>
      </c>
      <c r="B448" s="822" t="s">
        <v>1328</v>
      </c>
      <c r="C448" s="822" t="s">
        <v>1938</v>
      </c>
      <c r="D448" s="822" t="s">
        <v>1939</v>
      </c>
      <c r="E448" s="822" t="s">
        <v>1937</v>
      </c>
      <c r="F448" s="831"/>
      <c r="G448" s="831"/>
      <c r="H448" s="827">
        <v>0</v>
      </c>
      <c r="I448" s="831">
        <v>35</v>
      </c>
      <c r="J448" s="831">
        <v>6423.9</v>
      </c>
      <c r="K448" s="827">
        <v>1</v>
      </c>
      <c r="L448" s="831">
        <v>35</v>
      </c>
      <c r="M448" s="832">
        <v>6423.9</v>
      </c>
    </row>
    <row r="449" spans="1:13" ht="14.45" customHeight="1" x14ac:dyDescent="0.2">
      <c r="A449" s="821" t="s">
        <v>1544</v>
      </c>
      <c r="B449" s="822" t="s">
        <v>1328</v>
      </c>
      <c r="C449" s="822" t="s">
        <v>1940</v>
      </c>
      <c r="D449" s="822" t="s">
        <v>1939</v>
      </c>
      <c r="E449" s="822" t="s">
        <v>1941</v>
      </c>
      <c r="F449" s="831"/>
      <c r="G449" s="831"/>
      <c r="H449" s="827">
        <v>0</v>
      </c>
      <c r="I449" s="831">
        <v>5</v>
      </c>
      <c r="J449" s="831">
        <v>2535.1</v>
      </c>
      <c r="K449" s="827">
        <v>1</v>
      </c>
      <c r="L449" s="831">
        <v>5</v>
      </c>
      <c r="M449" s="832">
        <v>2535.1</v>
      </c>
    </row>
    <row r="450" spans="1:13" ht="14.45" customHeight="1" x14ac:dyDescent="0.2">
      <c r="A450" s="821" t="s">
        <v>1544</v>
      </c>
      <c r="B450" s="822" t="s">
        <v>1328</v>
      </c>
      <c r="C450" s="822" t="s">
        <v>1942</v>
      </c>
      <c r="D450" s="822" t="s">
        <v>1939</v>
      </c>
      <c r="E450" s="822" t="s">
        <v>1331</v>
      </c>
      <c r="F450" s="831"/>
      <c r="G450" s="831"/>
      <c r="H450" s="827">
        <v>0</v>
      </c>
      <c r="I450" s="831">
        <v>16</v>
      </c>
      <c r="J450" s="831">
        <v>5408</v>
      </c>
      <c r="K450" s="827">
        <v>1</v>
      </c>
      <c r="L450" s="831">
        <v>16</v>
      </c>
      <c r="M450" s="832">
        <v>5408</v>
      </c>
    </row>
    <row r="451" spans="1:13" ht="14.45" 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</v>
      </c>
      <c r="E451" s="822" t="s">
        <v>1944</v>
      </c>
      <c r="F451" s="831">
        <v>2</v>
      </c>
      <c r="G451" s="831">
        <v>225.34</v>
      </c>
      <c r="H451" s="827">
        <v>1</v>
      </c>
      <c r="I451" s="831"/>
      <c r="J451" s="831"/>
      <c r="K451" s="827">
        <v>0</v>
      </c>
      <c r="L451" s="831">
        <v>2</v>
      </c>
      <c r="M451" s="832">
        <v>225.34</v>
      </c>
    </row>
    <row r="452" spans="1:13" ht="14.45" customHeight="1" x14ac:dyDescent="0.2">
      <c r="A452" s="821" t="s">
        <v>1544</v>
      </c>
      <c r="B452" s="822" t="s">
        <v>1328</v>
      </c>
      <c r="C452" s="822" t="s">
        <v>1945</v>
      </c>
      <c r="D452" s="822" t="s">
        <v>1946</v>
      </c>
      <c r="E452" s="822" t="s">
        <v>1947</v>
      </c>
      <c r="F452" s="831">
        <v>5</v>
      </c>
      <c r="G452" s="831">
        <v>305.95</v>
      </c>
      <c r="H452" s="827">
        <v>1</v>
      </c>
      <c r="I452" s="831"/>
      <c r="J452" s="831"/>
      <c r="K452" s="827">
        <v>0</v>
      </c>
      <c r="L452" s="831">
        <v>5</v>
      </c>
      <c r="M452" s="832">
        <v>305.95</v>
      </c>
    </row>
    <row r="453" spans="1:13" ht="14.45" customHeight="1" x14ac:dyDescent="0.2">
      <c r="A453" s="821" t="s">
        <v>1544</v>
      </c>
      <c r="B453" s="822" t="s">
        <v>1332</v>
      </c>
      <c r="C453" s="822" t="s">
        <v>1628</v>
      </c>
      <c r="D453" s="822" t="s">
        <v>1629</v>
      </c>
      <c r="E453" s="822" t="s">
        <v>1630</v>
      </c>
      <c r="F453" s="831">
        <v>18</v>
      </c>
      <c r="G453" s="831">
        <v>35010.720000000001</v>
      </c>
      <c r="H453" s="827">
        <v>1</v>
      </c>
      <c r="I453" s="831"/>
      <c r="J453" s="831"/>
      <c r="K453" s="827">
        <v>0</v>
      </c>
      <c r="L453" s="831">
        <v>18</v>
      </c>
      <c r="M453" s="832">
        <v>35010.720000000001</v>
      </c>
    </row>
    <row r="454" spans="1:13" ht="14.45" customHeight="1" x14ac:dyDescent="0.2">
      <c r="A454" s="821" t="s">
        <v>1544</v>
      </c>
      <c r="B454" s="822" t="s">
        <v>1332</v>
      </c>
      <c r="C454" s="822" t="s">
        <v>1634</v>
      </c>
      <c r="D454" s="822" t="s">
        <v>1629</v>
      </c>
      <c r="E454" s="822" t="s">
        <v>1635</v>
      </c>
      <c r="F454" s="831">
        <v>3</v>
      </c>
      <c r="G454" s="831">
        <v>7780.17</v>
      </c>
      <c r="H454" s="827">
        <v>1</v>
      </c>
      <c r="I454" s="831"/>
      <c r="J454" s="831"/>
      <c r="K454" s="827">
        <v>0</v>
      </c>
      <c r="L454" s="831">
        <v>3</v>
      </c>
      <c r="M454" s="832">
        <v>7780.17</v>
      </c>
    </row>
    <row r="455" spans="1:13" ht="14.45" customHeight="1" x14ac:dyDescent="0.2">
      <c r="A455" s="821" t="s">
        <v>1544</v>
      </c>
      <c r="B455" s="822" t="s">
        <v>1332</v>
      </c>
      <c r="C455" s="822" t="s">
        <v>1631</v>
      </c>
      <c r="D455" s="822" t="s">
        <v>1632</v>
      </c>
      <c r="E455" s="822" t="s">
        <v>1335</v>
      </c>
      <c r="F455" s="831"/>
      <c r="G455" s="831"/>
      <c r="H455" s="827">
        <v>0</v>
      </c>
      <c r="I455" s="831">
        <v>8</v>
      </c>
      <c r="J455" s="831">
        <v>10373.6</v>
      </c>
      <c r="K455" s="827">
        <v>1</v>
      </c>
      <c r="L455" s="831">
        <v>8</v>
      </c>
      <c r="M455" s="832">
        <v>10373.6</v>
      </c>
    </row>
    <row r="456" spans="1:13" ht="14.45" customHeight="1" x14ac:dyDescent="0.2">
      <c r="A456" s="821" t="s">
        <v>1544</v>
      </c>
      <c r="B456" s="822" t="s">
        <v>1332</v>
      </c>
      <c r="C456" s="822" t="s">
        <v>1633</v>
      </c>
      <c r="D456" s="822" t="s">
        <v>1632</v>
      </c>
      <c r="E456" s="822" t="s">
        <v>1500</v>
      </c>
      <c r="F456" s="831"/>
      <c r="G456" s="831"/>
      <c r="H456" s="827">
        <v>0</v>
      </c>
      <c r="I456" s="831">
        <v>3</v>
      </c>
      <c r="J456" s="831">
        <v>5835.12</v>
      </c>
      <c r="K456" s="827">
        <v>1</v>
      </c>
      <c r="L456" s="831">
        <v>3</v>
      </c>
      <c r="M456" s="832">
        <v>5835.12</v>
      </c>
    </row>
    <row r="457" spans="1:13" ht="14.45" customHeight="1" x14ac:dyDescent="0.2">
      <c r="A457" s="821" t="s">
        <v>1544</v>
      </c>
      <c r="B457" s="822" t="s">
        <v>1332</v>
      </c>
      <c r="C457" s="822" t="s">
        <v>1499</v>
      </c>
      <c r="D457" s="822" t="s">
        <v>1334</v>
      </c>
      <c r="E457" s="822" t="s">
        <v>1500</v>
      </c>
      <c r="F457" s="831"/>
      <c r="G457" s="831"/>
      <c r="H457" s="827">
        <v>0</v>
      </c>
      <c r="I457" s="831">
        <v>12</v>
      </c>
      <c r="J457" s="831">
        <v>23340.480000000003</v>
      </c>
      <c r="K457" s="827">
        <v>1</v>
      </c>
      <c r="L457" s="831">
        <v>12</v>
      </c>
      <c r="M457" s="832">
        <v>23340.480000000003</v>
      </c>
    </row>
    <row r="458" spans="1:13" ht="14.45" customHeight="1" x14ac:dyDescent="0.2">
      <c r="A458" s="821" t="s">
        <v>1544</v>
      </c>
      <c r="B458" s="822" t="s">
        <v>1332</v>
      </c>
      <c r="C458" s="822" t="s">
        <v>1333</v>
      </c>
      <c r="D458" s="822" t="s">
        <v>1334</v>
      </c>
      <c r="E458" s="822" t="s">
        <v>1335</v>
      </c>
      <c r="F458" s="831"/>
      <c r="G458" s="831"/>
      <c r="H458" s="827">
        <v>0</v>
      </c>
      <c r="I458" s="831">
        <v>20</v>
      </c>
      <c r="J458" s="831">
        <v>25934</v>
      </c>
      <c r="K458" s="827">
        <v>1</v>
      </c>
      <c r="L458" s="831">
        <v>20</v>
      </c>
      <c r="M458" s="832">
        <v>25934</v>
      </c>
    </row>
    <row r="459" spans="1:13" ht="14.45" customHeight="1" x14ac:dyDescent="0.2">
      <c r="A459" s="821" t="s">
        <v>1544</v>
      </c>
      <c r="B459" s="822" t="s">
        <v>1336</v>
      </c>
      <c r="C459" s="822" t="s">
        <v>1398</v>
      </c>
      <c r="D459" s="822" t="s">
        <v>1338</v>
      </c>
      <c r="E459" s="822" t="s">
        <v>1399</v>
      </c>
      <c r="F459" s="831"/>
      <c r="G459" s="831"/>
      <c r="H459" s="827">
        <v>0</v>
      </c>
      <c r="I459" s="831">
        <v>19</v>
      </c>
      <c r="J459" s="831">
        <v>444.59999999999997</v>
      </c>
      <c r="K459" s="827">
        <v>1</v>
      </c>
      <c r="L459" s="831">
        <v>19</v>
      </c>
      <c r="M459" s="832">
        <v>444.59999999999997</v>
      </c>
    </row>
    <row r="460" spans="1:13" ht="14.45" customHeight="1" x14ac:dyDescent="0.2">
      <c r="A460" s="821" t="s">
        <v>1544</v>
      </c>
      <c r="B460" s="822" t="s">
        <v>1336</v>
      </c>
      <c r="C460" s="822" t="s">
        <v>1611</v>
      </c>
      <c r="D460" s="822" t="s">
        <v>1338</v>
      </c>
      <c r="E460" s="822" t="s">
        <v>1612</v>
      </c>
      <c r="F460" s="831"/>
      <c r="G460" s="831"/>
      <c r="H460" s="827">
        <v>0</v>
      </c>
      <c r="I460" s="831">
        <v>10</v>
      </c>
      <c r="J460" s="831">
        <v>468.1</v>
      </c>
      <c r="K460" s="827">
        <v>1</v>
      </c>
      <c r="L460" s="831">
        <v>10</v>
      </c>
      <c r="M460" s="832">
        <v>468.1</v>
      </c>
    </row>
    <row r="461" spans="1:13" ht="14.45" customHeight="1" x14ac:dyDescent="0.2">
      <c r="A461" s="821" t="s">
        <v>1544</v>
      </c>
      <c r="B461" s="822" t="s">
        <v>1336</v>
      </c>
      <c r="C461" s="822" t="s">
        <v>1613</v>
      </c>
      <c r="D461" s="822" t="s">
        <v>1563</v>
      </c>
      <c r="E461" s="822" t="s">
        <v>1339</v>
      </c>
      <c r="F461" s="831">
        <v>5</v>
      </c>
      <c r="G461" s="831">
        <v>58.550000000000004</v>
      </c>
      <c r="H461" s="827">
        <v>1</v>
      </c>
      <c r="I461" s="831"/>
      <c r="J461" s="831"/>
      <c r="K461" s="827">
        <v>0</v>
      </c>
      <c r="L461" s="831">
        <v>5</v>
      </c>
      <c r="M461" s="832">
        <v>58.550000000000004</v>
      </c>
    </row>
    <row r="462" spans="1:13" ht="14.45" customHeight="1" x14ac:dyDescent="0.2">
      <c r="A462" s="821" t="s">
        <v>1544</v>
      </c>
      <c r="B462" s="822" t="s">
        <v>1336</v>
      </c>
      <c r="C462" s="822" t="s">
        <v>1337</v>
      </c>
      <c r="D462" s="822" t="s">
        <v>1338</v>
      </c>
      <c r="E462" s="822" t="s">
        <v>1339</v>
      </c>
      <c r="F462" s="831"/>
      <c r="G462" s="831"/>
      <c r="H462" s="827">
        <v>0</v>
      </c>
      <c r="I462" s="831">
        <v>17</v>
      </c>
      <c r="J462" s="831">
        <v>199.07000000000005</v>
      </c>
      <c r="K462" s="827">
        <v>1</v>
      </c>
      <c r="L462" s="831">
        <v>17</v>
      </c>
      <c r="M462" s="832">
        <v>199.07000000000005</v>
      </c>
    </row>
    <row r="463" spans="1:13" ht="14.45" customHeight="1" x14ac:dyDescent="0.2">
      <c r="A463" s="821" t="s">
        <v>1544</v>
      </c>
      <c r="B463" s="822" t="s">
        <v>1336</v>
      </c>
      <c r="C463" s="822" t="s">
        <v>1614</v>
      </c>
      <c r="D463" s="822" t="s">
        <v>1563</v>
      </c>
      <c r="E463" s="822" t="s">
        <v>1612</v>
      </c>
      <c r="F463" s="831">
        <v>4</v>
      </c>
      <c r="G463" s="831">
        <v>187.24</v>
      </c>
      <c r="H463" s="827">
        <v>1</v>
      </c>
      <c r="I463" s="831"/>
      <c r="J463" s="831"/>
      <c r="K463" s="827">
        <v>0</v>
      </c>
      <c r="L463" s="831">
        <v>4</v>
      </c>
      <c r="M463" s="832">
        <v>187.24</v>
      </c>
    </row>
    <row r="464" spans="1:13" ht="14.45" customHeight="1" x14ac:dyDescent="0.2">
      <c r="A464" s="821" t="s">
        <v>1544</v>
      </c>
      <c r="B464" s="822" t="s">
        <v>1340</v>
      </c>
      <c r="C464" s="822" t="s">
        <v>2012</v>
      </c>
      <c r="D464" s="822" t="s">
        <v>2013</v>
      </c>
      <c r="E464" s="822" t="s">
        <v>2011</v>
      </c>
      <c r="F464" s="831">
        <v>2</v>
      </c>
      <c r="G464" s="831">
        <v>0</v>
      </c>
      <c r="H464" s="827"/>
      <c r="I464" s="831"/>
      <c r="J464" s="831"/>
      <c r="K464" s="827"/>
      <c r="L464" s="831">
        <v>2</v>
      </c>
      <c r="M464" s="832">
        <v>0</v>
      </c>
    </row>
    <row r="465" spans="1:13" ht="14.45" customHeight="1" x14ac:dyDescent="0.2">
      <c r="A465" s="821" t="s">
        <v>1544</v>
      </c>
      <c r="B465" s="822" t="s">
        <v>1340</v>
      </c>
      <c r="C465" s="822" t="s">
        <v>2014</v>
      </c>
      <c r="D465" s="822" t="s">
        <v>2015</v>
      </c>
      <c r="E465" s="822" t="s">
        <v>1590</v>
      </c>
      <c r="F465" s="831">
        <v>8</v>
      </c>
      <c r="G465" s="831">
        <v>0</v>
      </c>
      <c r="H465" s="827"/>
      <c r="I465" s="831"/>
      <c r="J465" s="831"/>
      <c r="K465" s="827"/>
      <c r="L465" s="831">
        <v>8</v>
      </c>
      <c r="M465" s="832">
        <v>0</v>
      </c>
    </row>
    <row r="466" spans="1:13" ht="14.45" customHeight="1" x14ac:dyDescent="0.2">
      <c r="A466" s="821" t="s">
        <v>1544</v>
      </c>
      <c r="B466" s="822" t="s">
        <v>1340</v>
      </c>
      <c r="C466" s="822" t="s">
        <v>1341</v>
      </c>
      <c r="D466" s="822" t="s">
        <v>835</v>
      </c>
      <c r="E466" s="822" t="s">
        <v>1342</v>
      </c>
      <c r="F466" s="831"/>
      <c r="G466" s="831"/>
      <c r="H466" s="827"/>
      <c r="I466" s="831">
        <v>26</v>
      </c>
      <c r="J466" s="831">
        <v>0</v>
      </c>
      <c r="K466" s="827"/>
      <c r="L466" s="831">
        <v>26</v>
      </c>
      <c r="M466" s="832">
        <v>0</v>
      </c>
    </row>
    <row r="467" spans="1:13" ht="14.45" customHeight="1" x14ac:dyDescent="0.2">
      <c r="A467" s="821" t="s">
        <v>1544</v>
      </c>
      <c r="B467" s="822" t="s">
        <v>1340</v>
      </c>
      <c r="C467" s="822" t="s">
        <v>1589</v>
      </c>
      <c r="D467" s="822" t="s">
        <v>835</v>
      </c>
      <c r="E467" s="822" t="s">
        <v>1590</v>
      </c>
      <c r="F467" s="831"/>
      <c r="G467" s="831"/>
      <c r="H467" s="827"/>
      <c r="I467" s="831">
        <v>5</v>
      </c>
      <c r="J467" s="831">
        <v>0</v>
      </c>
      <c r="K467" s="827"/>
      <c r="L467" s="831">
        <v>5</v>
      </c>
      <c r="M467" s="832">
        <v>0</v>
      </c>
    </row>
    <row r="468" spans="1:13" ht="14.45" customHeight="1" x14ac:dyDescent="0.2">
      <c r="A468" s="821" t="s">
        <v>1544</v>
      </c>
      <c r="B468" s="822" t="s">
        <v>1340</v>
      </c>
      <c r="C468" s="822" t="s">
        <v>2016</v>
      </c>
      <c r="D468" s="822" t="s">
        <v>2015</v>
      </c>
      <c r="E468" s="822" t="s">
        <v>1318</v>
      </c>
      <c r="F468" s="831">
        <v>2</v>
      </c>
      <c r="G468" s="831">
        <v>0</v>
      </c>
      <c r="H468" s="827"/>
      <c r="I468" s="831"/>
      <c r="J468" s="831"/>
      <c r="K468" s="827"/>
      <c r="L468" s="831">
        <v>2</v>
      </c>
      <c r="M468" s="832">
        <v>0</v>
      </c>
    </row>
    <row r="469" spans="1:13" ht="14.45" customHeight="1" x14ac:dyDescent="0.2">
      <c r="A469" s="821" t="s">
        <v>1544</v>
      </c>
      <c r="B469" s="822" t="s">
        <v>2659</v>
      </c>
      <c r="C469" s="822" t="s">
        <v>1552</v>
      </c>
      <c r="D469" s="822" t="s">
        <v>1553</v>
      </c>
      <c r="E469" s="822" t="s">
        <v>1016</v>
      </c>
      <c r="F469" s="831"/>
      <c r="G469" s="831"/>
      <c r="H469" s="827">
        <v>0</v>
      </c>
      <c r="I469" s="831">
        <v>38</v>
      </c>
      <c r="J469" s="831">
        <v>5016</v>
      </c>
      <c r="K469" s="827">
        <v>1</v>
      </c>
      <c r="L469" s="831">
        <v>38</v>
      </c>
      <c r="M469" s="832">
        <v>5016</v>
      </c>
    </row>
    <row r="470" spans="1:13" ht="14.45" customHeight="1" x14ac:dyDescent="0.2">
      <c r="A470" s="821" t="s">
        <v>1544</v>
      </c>
      <c r="B470" s="822" t="s">
        <v>2659</v>
      </c>
      <c r="C470" s="822" t="s">
        <v>1659</v>
      </c>
      <c r="D470" s="822" t="s">
        <v>1553</v>
      </c>
      <c r="E470" s="822" t="s">
        <v>1660</v>
      </c>
      <c r="F470" s="831"/>
      <c r="G470" s="831"/>
      <c r="H470" s="827">
        <v>0</v>
      </c>
      <c r="I470" s="831">
        <v>10</v>
      </c>
      <c r="J470" s="831">
        <v>2640</v>
      </c>
      <c r="K470" s="827">
        <v>1</v>
      </c>
      <c r="L470" s="831">
        <v>10</v>
      </c>
      <c r="M470" s="832">
        <v>2640</v>
      </c>
    </row>
    <row r="471" spans="1:13" ht="14.45" customHeight="1" x14ac:dyDescent="0.2">
      <c r="A471" s="821" t="s">
        <v>1544</v>
      </c>
      <c r="B471" s="822" t="s">
        <v>2659</v>
      </c>
      <c r="C471" s="822" t="s">
        <v>1661</v>
      </c>
      <c r="D471" s="822" t="s">
        <v>1015</v>
      </c>
      <c r="E471" s="822" t="s">
        <v>1016</v>
      </c>
      <c r="F471" s="831"/>
      <c r="G471" s="831"/>
      <c r="H471" s="827">
        <v>0</v>
      </c>
      <c r="I471" s="831">
        <v>3</v>
      </c>
      <c r="J471" s="831">
        <v>396</v>
      </c>
      <c r="K471" s="827">
        <v>1</v>
      </c>
      <c r="L471" s="831">
        <v>3</v>
      </c>
      <c r="M471" s="832">
        <v>396</v>
      </c>
    </row>
    <row r="472" spans="1:13" ht="14.45" customHeight="1" x14ac:dyDescent="0.2">
      <c r="A472" s="821" t="s">
        <v>1544</v>
      </c>
      <c r="B472" s="822" t="s">
        <v>2659</v>
      </c>
      <c r="C472" s="822" t="s">
        <v>1667</v>
      </c>
      <c r="D472" s="822" t="s">
        <v>1668</v>
      </c>
      <c r="E472" s="822" t="s">
        <v>1669</v>
      </c>
      <c r="F472" s="831">
        <v>3</v>
      </c>
      <c r="G472" s="831">
        <v>369.6</v>
      </c>
      <c r="H472" s="827">
        <v>1</v>
      </c>
      <c r="I472" s="831"/>
      <c r="J472" s="831"/>
      <c r="K472" s="827">
        <v>0</v>
      </c>
      <c r="L472" s="831">
        <v>3</v>
      </c>
      <c r="M472" s="832">
        <v>369.6</v>
      </c>
    </row>
    <row r="473" spans="1:13" ht="14.45" customHeight="1" x14ac:dyDescent="0.2">
      <c r="A473" s="821" t="s">
        <v>1544</v>
      </c>
      <c r="B473" s="822" t="s">
        <v>1400</v>
      </c>
      <c r="C473" s="822" t="s">
        <v>1894</v>
      </c>
      <c r="D473" s="822" t="s">
        <v>1895</v>
      </c>
      <c r="E473" s="822" t="s">
        <v>1016</v>
      </c>
      <c r="F473" s="831"/>
      <c r="G473" s="831"/>
      <c r="H473" s="827">
        <v>0</v>
      </c>
      <c r="I473" s="831">
        <v>4</v>
      </c>
      <c r="J473" s="831">
        <v>528</v>
      </c>
      <c r="K473" s="827">
        <v>1</v>
      </c>
      <c r="L473" s="831">
        <v>4</v>
      </c>
      <c r="M473" s="832">
        <v>528</v>
      </c>
    </row>
    <row r="474" spans="1:13" ht="14.45" customHeight="1" x14ac:dyDescent="0.2">
      <c r="A474" s="821" t="s">
        <v>1544</v>
      </c>
      <c r="B474" s="822" t="s">
        <v>1400</v>
      </c>
      <c r="C474" s="822" t="s">
        <v>1896</v>
      </c>
      <c r="D474" s="822" t="s">
        <v>1895</v>
      </c>
      <c r="E474" s="822" t="s">
        <v>1728</v>
      </c>
      <c r="F474" s="831"/>
      <c r="G474" s="831"/>
      <c r="H474" s="827">
        <v>0</v>
      </c>
      <c r="I474" s="831">
        <v>2</v>
      </c>
      <c r="J474" s="831">
        <v>879.96</v>
      </c>
      <c r="K474" s="827">
        <v>1</v>
      </c>
      <c r="L474" s="831">
        <v>2</v>
      </c>
      <c r="M474" s="832">
        <v>879.96</v>
      </c>
    </row>
    <row r="475" spans="1:13" ht="14.45" customHeight="1" x14ac:dyDescent="0.2">
      <c r="A475" s="821" t="s">
        <v>1544</v>
      </c>
      <c r="B475" s="822" t="s">
        <v>1400</v>
      </c>
      <c r="C475" s="822" t="s">
        <v>1899</v>
      </c>
      <c r="D475" s="822" t="s">
        <v>1900</v>
      </c>
      <c r="E475" s="822" t="s">
        <v>1016</v>
      </c>
      <c r="F475" s="831">
        <v>2</v>
      </c>
      <c r="G475" s="831">
        <v>264</v>
      </c>
      <c r="H475" s="827">
        <v>1</v>
      </c>
      <c r="I475" s="831"/>
      <c r="J475" s="831"/>
      <c r="K475" s="827">
        <v>0</v>
      </c>
      <c r="L475" s="831">
        <v>2</v>
      </c>
      <c r="M475" s="832">
        <v>264</v>
      </c>
    </row>
    <row r="476" spans="1:13" ht="14.45" customHeight="1" x14ac:dyDescent="0.2">
      <c r="A476" s="821" t="s">
        <v>1544</v>
      </c>
      <c r="B476" s="822" t="s">
        <v>1400</v>
      </c>
      <c r="C476" s="822" t="s">
        <v>1897</v>
      </c>
      <c r="D476" s="822" t="s">
        <v>1898</v>
      </c>
      <c r="E476" s="822" t="s">
        <v>1016</v>
      </c>
      <c r="F476" s="831">
        <v>8</v>
      </c>
      <c r="G476" s="831">
        <v>1056</v>
      </c>
      <c r="H476" s="827">
        <v>1</v>
      </c>
      <c r="I476" s="831"/>
      <c r="J476" s="831"/>
      <c r="K476" s="827">
        <v>0</v>
      </c>
      <c r="L476" s="831">
        <v>8</v>
      </c>
      <c r="M476" s="832">
        <v>1056</v>
      </c>
    </row>
    <row r="477" spans="1:13" ht="14.45" customHeight="1" x14ac:dyDescent="0.2">
      <c r="A477" s="821" t="s">
        <v>1544</v>
      </c>
      <c r="B477" s="822" t="s">
        <v>1343</v>
      </c>
      <c r="C477" s="822" t="s">
        <v>1949</v>
      </c>
      <c r="D477" s="822" t="s">
        <v>1345</v>
      </c>
      <c r="E477" s="822" t="s">
        <v>1950</v>
      </c>
      <c r="F477" s="831">
        <v>1</v>
      </c>
      <c r="G477" s="831">
        <v>439.14</v>
      </c>
      <c r="H477" s="827">
        <v>1</v>
      </c>
      <c r="I477" s="831"/>
      <c r="J477" s="831"/>
      <c r="K477" s="827">
        <v>0</v>
      </c>
      <c r="L477" s="831">
        <v>1</v>
      </c>
      <c r="M477" s="832">
        <v>439.14</v>
      </c>
    </row>
    <row r="478" spans="1:13" ht="14.45" customHeight="1" x14ac:dyDescent="0.2">
      <c r="A478" s="821" t="s">
        <v>1544</v>
      </c>
      <c r="B478" s="822" t="s">
        <v>1343</v>
      </c>
      <c r="C478" s="822" t="s">
        <v>1951</v>
      </c>
      <c r="D478" s="822" t="s">
        <v>1952</v>
      </c>
      <c r="E478" s="822" t="s">
        <v>1346</v>
      </c>
      <c r="F478" s="831">
        <v>3</v>
      </c>
      <c r="G478" s="831">
        <v>369.6</v>
      </c>
      <c r="H478" s="827">
        <v>1</v>
      </c>
      <c r="I478" s="831"/>
      <c r="J478" s="831"/>
      <c r="K478" s="827">
        <v>0</v>
      </c>
      <c r="L478" s="831">
        <v>3</v>
      </c>
      <c r="M478" s="832">
        <v>369.6</v>
      </c>
    </row>
    <row r="479" spans="1:13" ht="14.45" customHeight="1" x14ac:dyDescent="0.2">
      <c r="A479" s="821" t="s">
        <v>1544</v>
      </c>
      <c r="B479" s="822" t="s">
        <v>1343</v>
      </c>
      <c r="C479" s="822" t="s">
        <v>1344</v>
      </c>
      <c r="D479" s="822" t="s">
        <v>1345</v>
      </c>
      <c r="E479" s="822" t="s">
        <v>1346</v>
      </c>
      <c r="F479" s="831"/>
      <c r="G479" s="831"/>
      <c r="H479" s="827">
        <v>0</v>
      </c>
      <c r="I479" s="831">
        <v>175</v>
      </c>
      <c r="J479" s="831">
        <v>21518.000000000004</v>
      </c>
      <c r="K479" s="827">
        <v>1</v>
      </c>
      <c r="L479" s="831">
        <v>175</v>
      </c>
      <c r="M479" s="832">
        <v>21518.000000000004</v>
      </c>
    </row>
    <row r="480" spans="1:13" ht="14.45" customHeight="1" x14ac:dyDescent="0.2">
      <c r="A480" s="821" t="s">
        <v>1544</v>
      </c>
      <c r="B480" s="822" t="s">
        <v>1343</v>
      </c>
      <c r="C480" s="822" t="s">
        <v>1347</v>
      </c>
      <c r="D480" s="822" t="s">
        <v>1345</v>
      </c>
      <c r="E480" s="822" t="s">
        <v>1348</v>
      </c>
      <c r="F480" s="831"/>
      <c r="G480" s="831"/>
      <c r="H480" s="827">
        <v>0</v>
      </c>
      <c r="I480" s="831">
        <v>223</v>
      </c>
      <c r="J480" s="831">
        <v>54837.929999999986</v>
      </c>
      <c r="K480" s="827">
        <v>1</v>
      </c>
      <c r="L480" s="831">
        <v>223</v>
      </c>
      <c r="M480" s="832">
        <v>54837.929999999986</v>
      </c>
    </row>
    <row r="481" spans="1:13" ht="14.45" customHeight="1" x14ac:dyDescent="0.2">
      <c r="A481" s="821" t="s">
        <v>1544</v>
      </c>
      <c r="B481" s="822" t="s">
        <v>1343</v>
      </c>
      <c r="C481" s="822" t="s">
        <v>1956</v>
      </c>
      <c r="D481" s="822" t="s">
        <v>1957</v>
      </c>
      <c r="E481" s="822" t="s">
        <v>1348</v>
      </c>
      <c r="F481" s="831">
        <v>4</v>
      </c>
      <c r="G481" s="831">
        <v>985.52</v>
      </c>
      <c r="H481" s="827">
        <v>1</v>
      </c>
      <c r="I481" s="831"/>
      <c r="J481" s="831"/>
      <c r="K481" s="827">
        <v>0</v>
      </c>
      <c r="L481" s="831">
        <v>4</v>
      </c>
      <c r="M481" s="832">
        <v>985.52</v>
      </c>
    </row>
    <row r="482" spans="1:13" ht="14.45" customHeight="1" x14ac:dyDescent="0.2">
      <c r="A482" s="821" t="s">
        <v>1544</v>
      </c>
      <c r="B482" s="822" t="s">
        <v>1343</v>
      </c>
      <c r="C482" s="822" t="s">
        <v>1958</v>
      </c>
      <c r="D482" s="822" t="s">
        <v>1583</v>
      </c>
      <c r="E482" s="822" t="s">
        <v>1744</v>
      </c>
      <c r="F482" s="831">
        <v>3</v>
      </c>
      <c r="G482" s="831">
        <v>396</v>
      </c>
      <c r="H482" s="827">
        <v>1</v>
      </c>
      <c r="I482" s="831"/>
      <c r="J482" s="831"/>
      <c r="K482" s="827">
        <v>0</v>
      </c>
      <c r="L482" s="831">
        <v>3</v>
      </c>
      <c r="M482" s="832">
        <v>396</v>
      </c>
    </row>
    <row r="483" spans="1:13" ht="14.45" customHeight="1" x14ac:dyDescent="0.2">
      <c r="A483" s="821" t="s">
        <v>1544</v>
      </c>
      <c r="B483" s="822" t="s">
        <v>1343</v>
      </c>
      <c r="C483" s="822" t="s">
        <v>1955</v>
      </c>
      <c r="D483" s="822" t="s">
        <v>1954</v>
      </c>
      <c r="E483" s="822" t="s">
        <v>1744</v>
      </c>
      <c r="F483" s="831"/>
      <c r="G483" s="831"/>
      <c r="H483" s="827">
        <v>0</v>
      </c>
      <c r="I483" s="831">
        <v>3</v>
      </c>
      <c r="J483" s="831">
        <v>396</v>
      </c>
      <c r="K483" s="827">
        <v>1</v>
      </c>
      <c r="L483" s="831">
        <v>3</v>
      </c>
      <c r="M483" s="832">
        <v>396</v>
      </c>
    </row>
    <row r="484" spans="1:13" ht="14.45" customHeight="1" x14ac:dyDescent="0.2">
      <c r="A484" s="821" t="s">
        <v>1544</v>
      </c>
      <c r="B484" s="822" t="s">
        <v>1343</v>
      </c>
      <c r="C484" s="822" t="s">
        <v>1953</v>
      </c>
      <c r="D484" s="822" t="s">
        <v>1954</v>
      </c>
      <c r="E484" s="822" t="s">
        <v>1584</v>
      </c>
      <c r="F484" s="831"/>
      <c r="G484" s="831"/>
      <c r="H484" s="827">
        <v>0</v>
      </c>
      <c r="I484" s="831">
        <v>6</v>
      </c>
      <c r="J484" s="831">
        <v>1584</v>
      </c>
      <c r="K484" s="827">
        <v>1</v>
      </c>
      <c r="L484" s="831">
        <v>6</v>
      </c>
      <c r="M484" s="832">
        <v>1584</v>
      </c>
    </row>
    <row r="485" spans="1:13" ht="14.45" customHeight="1" x14ac:dyDescent="0.2">
      <c r="A485" s="821" t="s">
        <v>1544</v>
      </c>
      <c r="B485" s="822" t="s">
        <v>2662</v>
      </c>
      <c r="C485" s="822" t="s">
        <v>1745</v>
      </c>
      <c r="D485" s="822" t="s">
        <v>1743</v>
      </c>
      <c r="E485" s="822" t="s">
        <v>1584</v>
      </c>
      <c r="F485" s="831"/>
      <c r="G485" s="831"/>
      <c r="H485" s="827">
        <v>0</v>
      </c>
      <c r="I485" s="831">
        <v>16</v>
      </c>
      <c r="J485" s="831">
        <v>2112</v>
      </c>
      <c r="K485" s="827">
        <v>1</v>
      </c>
      <c r="L485" s="831">
        <v>16</v>
      </c>
      <c r="M485" s="832">
        <v>2112</v>
      </c>
    </row>
    <row r="486" spans="1:13" ht="14.45" customHeight="1" x14ac:dyDescent="0.2">
      <c r="A486" s="821" t="s">
        <v>1544</v>
      </c>
      <c r="B486" s="822" t="s">
        <v>2662</v>
      </c>
      <c r="C486" s="822" t="s">
        <v>1742</v>
      </c>
      <c r="D486" s="822" t="s">
        <v>1743</v>
      </c>
      <c r="E486" s="822" t="s">
        <v>1744</v>
      </c>
      <c r="F486" s="831"/>
      <c r="G486" s="831"/>
      <c r="H486" s="827">
        <v>0</v>
      </c>
      <c r="I486" s="831">
        <v>4</v>
      </c>
      <c r="J486" s="831">
        <v>263.95999999999998</v>
      </c>
      <c r="K486" s="827">
        <v>1</v>
      </c>
      <c r="L486" s="831">
        <v>4</v>
      </c>
      <c r="M486" s="832">
        <v>263.95999999999998</v>
      </c>
    </row>
    <row r="487" spans="1:13" ht="14.45" customHeight="1" x14ac:dyDescent="0.2">
      <c r="A487" s="821" t="s">
        <v>1544</v>
      </c>
      <c r="B487" s="822" t="s">
        <v>1349</v>
      </c>
      <c r="C487" s="822" t="s">
        <v>1706</v>
      </c>
      <c r="D487" s="822" t="s">
        <v>1707</v>
      </c>
      <c r="E487" s="822" t="s">
        <v>1708</v>
      </c>
      <c r="F487" s="831">
        <v>3</v>
      </c>
      <c r="G487" s="831">
        <v>396</v>
      </c>
      <c r="H487" s="827">
        <v>1</v>
      </c>
      <c r="I487" s="831"/>
      <c r="J487" s="831"/>
      <c r="K487" s="827">
        <v>0</v>
      </c>
      <c r="L487" s="831">
        <v>3</v>
      </c>
      <c r="M487" s="832">
        <v>396</v>
      </c>
    </row>
    <row r="488" spans="1:13" ht="14.45" customHeight="1" x14ac:dyDescent="0.2">
      <c r="A488" s="821" t="s">
        <v>1544</v>
      </c>
      <c r="B488" s="822" t="s">
        <v>1349</v>
      </c>
      <c r="C488" s="822" t="s">
        <v>1709</v>
      </c>
      <c r="D488" s="822" t="s">
        <v>1707</v>
      </c>
      <c r="E488" s="822" t="s">
        <v>1710</v>
      </c>
      <c r="F488" s="831">
        <v>2</v>
      </c>
      <c r="G488" s="831">
        <v>492.78</v>
      </c>
      <c r="H488" s="827">
        <v>1</v>
      </c>
      <c r="I488" s="831"/>
      <c r="J488" s="831"/>
      <c r="K488" s="827">
        <v>0</v>
      </c>
      <c r="L488" s="831">
        <v>2</v>
      </c>
      <c r="M488" s="832">
        <v>492.78</v>
      </c>
    </row>
    <row r="489" spans="1:13" ht="14.45" customHeight="1" x14ac:dyDescent="0.2">
      <c r="A489" s="821" t="s">
        <v>1544</v>
      </c>
      <c r="B489" s="822" t="s">
        <v>1349</v>
      </c>
      <c r="C489" s="822" t="s">
        <v>1711</v>
      </c>
      <c r="D489" s="822" t="s">
        <v>1712</v>
      </c>
      <c r="E489" s="822" t="s">
        <v>1318</v>
      </c>
      <c r="F489" s="831">
        <v>36</v>
      </c>
      <c r="G489" s="831">
        <v>4435.2</v>
      </c>
      <c r="H489" s="827">
        <v>1</v>
      </c>
      <c r="I489" s="831"/>
      <c r="J489" s="831"/>
      <c r="K489" s="827">
        <v>0</v>
      </c>
      <c r="L489" s="831">
        <v>36</v>
      </c>
      <c r="M489" s="832">
        <v>4435.2</v>
      </c>
    </row>
    <row r="490" spans="1:13" ht="14.45" customHeight="1" x14ac:dyDescent="0.2">
      <c r="A490" s="821" t="s">
        <v>1544</v>
      </c>
      <c r="B490" s="822" t="s">
        <v>1349</v>
      </c>
      <c r="C490" s="822" t="s">
        <v>1721</v>
      </c>
      <c r="D490" s="822" t="s">
        <v>1712</v>
      </c>
      <c r="E490" s="822" t="s">
        <v>1669</v>
      </c>
      <c r="F490" s="831">
        <v>2</v>
      </c>
      <c r="G490" s="831">
        <v>492.78</v>
      </c>
      <c r="H490" s="827">
        <v>1</v>
      </c>
      <c r="I490" s="831"/>
      <c r="J490" s="831"/>
      <c r="K490" s="827">
        <v>0</v>
      </c>
      <c r="L490" s="831">
        <v>2</v>
      </c>
      <c r="M490" s="832">
        <v>492.78</v>
      </c>
    </row>
    <row r="491" spans="1:13" ht="14.45" customHeight="1" x14ac:dyDescent="0.2">
      <c r="A491" s="821" t="s">
        <v>1544</v>
      </c>
      <c r="B491" s="822" t="s">
        <v>1349</v>
      </c>
      <c r="C491" s="822" t="s">
        <v>1713</v>
      </c>
      <c r="D491" s="822" t="s">
        <v>1714</v>
      </c>
      <c r="E491" s="822" t="s">
        <v>1007</v>
      </c>
      <c r="F491" s="831">
        <v>25</v>
      </c>
      <c r="G491" s="831">
        <v>3300</v>
      </c>
      <c r="H491" s="827">
        <v>1</v>
      </c>
      <c r="I491" s="831"/>
      <c r="J491" s="831"/>
      <c r="K491" s="827">
        <v>0</v>
      </c>
      <c r="L491" s="831">
        <v>25</v>
      </c>
      <c r="M491" s="832">
        <v>3300</v>
      </c>
    </row>
    <row r="492" spans="1:13" ht="14.45" customHeight="1" x14ac:dyDescent="0.2">
      <c r="A492" s="821" t="s">
        <v>1544</v>
      </c>
      <c r="B492" s="822" t="s">
        <v>1349</v>
      </c>
      <c r="C492" s="822" t="s">
        <v>1715</v>
      </c>
      <c r="D492" s="822" t="s">
        <v>1707</v>
      </c>
      <c r="E492" s="822" t="s">
        <v>1352</v>
      </c>
      <c r="F492" s="831">
        <v>17</v>
      </c>
      <c r="G492" s="831">
        <v>2094.4</v>
      </c>
      <c r="H492" s="827">
        <v>1</v>
      </c>
      <c r="I492" s="831"/>
      <c r="J492" s="831"/>
      <c r="K492" s="827">
        <v>0</v>
      </c>
      <c r="L492" s="831">
        <v>17</v>
      </c>
      <c r="M492" s="832">
        <v>2094.4</v>
      </c>
    </row>
    <row r="493" spans="1:13" ht="14.45" customHeight="1" x14ac:dyDescent="0.2">
      <c r="A493" s="821" t="s">
        <v>1544</v>
      </c>
      <c r="B493" s="822" t="s">
        <v>1349</v>
      </c>
      <c r="C493" s="822" t="s">
        <v>1716</v>
      </c>
      <c r="D493" s="822" t="s">
        <v>1712</v>
      </c>
      <c r="E493" s="822" t="s">
        <v>1316</v>
      </c>
      <c r="F493" s="831">
        <v>3</v>
      </c>
      <c r="G493" s="831">
        <v>184.77</v>
      </c>
      <c r="H493" s="827">
        <v>1</v>
      </c>
      <c r="I493" s="831"/>
      <c r="J493" s="831"/>
      <c r="K493" s="827">
        <v>0</v>
      </c>
      <c r="L493" s="831">
        <v>3</v>
      </c>
      <c r="M493" s="832">
        <v>184.77</v>
      </c>
    </row>
    <row r="494" spans="1:13" ht="14.45" customHeight="1" x14ac:dyDescent="0.2">
      <c r="A494" s="821" t="s">
        <v>1544</v>
      </c>
      <c r="B494" s="822" t="s">
        <v>1349</v>
      </c>
      <c r="C494" s="822" t="s">
        <v>1350</v>
      </c>
      <c r="D494" s="822" t="s">
        <v>1351</v>
      </c>
      <c r="E494" s="822" t="s">
        <v>1352</v>
      </c>
      <c r="F494" s="831"/>
      <c r="G494" s="831"/>
      <c r="H494" s="827">
        <v>0</v>
      </c>
      <c r="I494" s="831">
        <v>38</v>
      </c>
      <c r="J494" s="831">
        <v>4672.4800000000005</v>
      </c>
      <c r="K494" s="827">
        <v>1</v>
      </c>
      <c r="L494" s="831">
        <v>38</v>
      </c>
      <c r="M494" s="832">
        <v>4672.4800000000005</v>
      </c>
    </row>
    <row r="495" spans="1:13" ht="14.45" customHeight="1" x14ac:dyDescent="0.2">
      <c r="A495" s="821" t="s">
        <v>1544</v>
      </c>
      <c r="B495" s="822" t="s">
        <v>1349</v>
      </c>
      <c r="C495" s="822" t="s">
        <v>1717</v>
      </c>
      <c r="D495" s="822" t="s">
        <v>1712</v>
      </c>
      <c r="E495" s="822" t="s">
        <v>1687</v>
      </c>
      <c r="F495" s="831">
        <v>13</v>
      </c>
      <c r="G495" s="831">
        <v>5605.34</v>
      </c>
      <c r="H495" s="827">
        <v>1</v>
      </c>
      <c r="I495" s="831"/>
      <c r="J495" s="831"/>
      <c r="K495" s="827">
        <v>0</v>
      </c>
      <c r="L495" s="831">
        <v>13</v>
      </c>
      <c r="M495" s="832">
        <v>5605.34</v>
      </c>
    </row>
    <row r="496" spans="1:13" ht="14.45" customHeight="1" x14ac:dyDescent="0.2">
      <c r="A496" s="821" t="s">
        <v>1544</v>
      </c>
      <c r="B496" s="822" t="s">
        <v>1349</v>
      </c>
      <c r="C496" s="822" t="s">
        <v>1404</v>
      </c>
      <c r="D496" s="822" t="s">
        <v>1351</v>
      </c>
      <c r="E496" s="822" t="s">
        <v>1405</v>
      </c>
      <c r="F496" s="831"/>
      <c r="G496" s="831"/>
      <c r="H496" s="827">
        <v>0</v>
      </c>
      <c r="I496" s="831">
        <v>10</v>
      </c>
      <c r="J496" s="831">
        <v>4311.8</v>
      </c>
      <c r="K496" s="827">
        <v>1</v>
      </c>
      <c r="L496" s="831">
        <v>10</v>
      </c>
      <c r="M496" s="832">
        <v>4311.8</v>
      </c>
    </row>
    <row r="497" spans="1:13" ht="14.45" customHeight="1" x14ac:dyDescent="0.2">
      <c r="A497" s="821" t="s">
        <v>1544</v>
      </c>
      <c r="B497" s="822" t="s">
        <v>1349</v>
      </c>
      <c r="C497" s="822" t="s">
        <v>1718</v>
      </c>
      <c r="D497" s="822" t="s">
        <v>1707</v>
      </c>
      <c r="E497" s="822" t="s">
        <v>1719</v>
      </c>
      <c r="F497" s="831">
        <v>2</v>
      </c>
      <c r="G497" s="831">
        <v>879.96</v>
      </c>
      <c r="H497" s="827">
        <v>1</v>
      </c>
      <c r="I497" s="831"/>
      <c r="J497" s="831"/>
      <c r="K497" s="827">
        <v>0</v>
      </c>
      <c r="L497" s="831">
        <v>2</v>
      </c>
      <c r="M497" s="832">
        <v>879.96</v>
      </c>
    </row>
    <row r="498" spans="1:13" ht="14.45" customHeight="1" x14ac:dyDescent="0.2">
      <c r="A498" s="821" t="s">
        <v>1544</v>
      </c>
      <c r="B498" s="822" t="s">
        <v>1349</v>
      </c>
      <c r="C498" s="822" t="s">
        <v>1720</v>
      </c>
      <c r="D498" s="822" t="s">
        <v>1712</v>
      </c>
      <c r="E498" s="822" t="s">
        <v>1695</v>
      </c>
      <c r="F498" s="831">
        <v>15</v>
      </c>
      <c r="G498" s="831">
        <v>3695.8499999999995</v>
      </c>
      <c r="H498" s="827">
        <v>1</v>
      </c>
      <c r="I498" s="831"/>
      <c r="J498" s="831"/>
      <c r="K498" s="827">
        <v>0</v>
      </c>
      <c r="L498" s="831">
        <v>15</v>
      </c>
      <c r="M498" s="832">
        <v>3695.8499999999995</v>
      </c>
    </row>
    <row r="499" spans="1:13" ht="14.45" customHeight="1" x14ac:dyDescent="0.2">
      <c r="A499" s="821" t="s">
        <v>1544</v>
      </c>
      <c r="B499" s="822" t="s">
        <v>1349</v>
      </c>
      <c r="C499" s="822" t="s">
        <v>1729</v>
      </c>
      <c r="D499" s="822" t="s">
        <v>1351</v>
      </c>
      <c r="E499" s="822" t="s">
        <v>1710</v>
      </c>
      <c r="F499" s="831"/>
      <c r="G499" s="831"/>
      <c r="H499" s="827">
        <v>0</v>
      </c>
      <c r="I499" s="831">
        <v>1</v>
      </c>
      <c r="J499" s="831">
        <v>245.9</v>
      </c>
      <c r="K499" s="827">
        <v>1</v>
      </c>
      <c r="L499" s="831">
        <v>1</v>
      </c>
      <c r="M499" s="832">
        <v>245.9</v>
      </c>
    </row>
    <row r="500" spans="1:13" ht="14.45" customHeight="1" x14ac:dyDescent="0.2">
      <c r="A500" s="821" t="s">
        <v>1544</v>
      </c>
      <c r="B500" s="822" t="s">
        <v>1349</v>
      </c>
      <c r="C500" s="822" t="s">
        <v>1722</v>
      </c>
      <c r="D500" s="822" t="s">
        <v>1723</v>
      </c>
      <c r="E500" s="822" t="s">
        <v>1007</v>
      </c>
      <c r="F500" s="831">
        <v>5</v>
      </c>
      <c r="G500" s="831">
        <v>660</v>
      </c>
      <c r="H500" s="827">
        <v>1</v>
      </c>
      <c r="I500" s="831"/>
      <c r="J500" s="831"/>
      <c r="K500" s="827">
        <v>0</v>
      </c>
      <c r="L500" s="831">
        <v>5</v>
      </c>
      <c r="M500" s="832">
        <v>660</v>
      </c>
    </row>
    <row r="501" spans="1:13" ht="14.45" customHeight="1" x14ac:dyDescent="0.2">
      <c r="A501" s="821" t="s">
        <v>1544</v>
      </c>
      <c r="B501" s="822" t="s">
        <v>1349</v>
      </c>
      <c r="C501" s="822" t="s">
        <v>1724</v>
      </c>
      <c r="D501" s="822" t="s">
        <v>1725</v>
      </c>
      <c r="E501" s="822" t="s">
        <v>1726</v>
      </c>
      <c r="F501" s="831">
        <v>5</v>
      </c>
      <c r="G501" s="831">
        <v>660</v>
      </c>
      <c r="H501" s="827">
        <v>1</v>
      </c>
      <c r="I501" s="831"/>
      <c r="J501" s="831"/>
      <c r="K501" s="827">
        <v>0</v>
      </c>
      <c r="L501" s="831">
        <v>5</v>
      </c>
      <c r="M501" s="832">
        <v>660</v>
      </c>
    </row>
    <row r="502" spans="1:13" ht="14.45" customHeight="1" x14ac:dyDescent="0.2">
      <c r="A502" s="821" t="s">
        <v>1544</v>
      </c>
      <c r="B502" s="822" t="s">
        <v>1349</v>
      </c>
      <c r="C502" s="822" t="s">
        <v>1727</v>
      </c>
      <c r="D502" s="822" t="s">
        <v>1707</v>
      </c>
      <c r="E502" s="822" t="s">
        <v>1728</v>
      </c>
      <c r="F502" s="831">
        <v>1</v>
      </c>
      <c r="G502" s="831">
        <v>879.97</v>
      </c>
      <c r="H502" s="827">
        <v>1</v>
      </c>
      <c r="I502" s="831"/>
      <c r="J502" s="831"/>
      <c r="K502" s="827">
        <v>0</v>
      </c>
      <c r="L502" s="831">
        <v>1</v>
      </c>
      <c r="M502" s="832">
        <v>879.97</v>
      </c>
    </row>
    <row r="503" spans="1:13" ht="14.45" customHeight="1" x14ac:dyDescent="0.2">
      <c r="A503" s="821" t="s">
        <v>1544</v>
      </c>
      <c r="B503" s="822" t="s">
        <v>1349</v>
      </c>
      <c r="C503" s="822" t="s">
        <v>1730</v>
      </c>
      <c r="D503" s="822" t="s">
        <v>1712</v>
      </c>
      <c r="E503" s="822" t="s">
        <v>1007</v>
      </c>
      <c r="F503" s="831">
        <v>6</v>
      </c>
      <c r="G503" s="831">
        <v>792</v>
      </c>
      <c r="H503" s="827">
        <v>1</v>
      </c>
      <c r="I503" s="831"/>
      <c r="J503" s="831"/>
      <c r="K503" s="827">
        <v>0</v>
      </c>
      <c r="L503" s="831">
        <v>6</v>
      </c>
      <c r="M503" s="832">
        <v>792</v>
      </c>
    </row>
    <row r="504" spans="1:13" ht="14.45" customHeight="1" x14ac:dyDescent="0.2">
      <c r="A504" s="821" t="s">
        <v>1544</v>
      </c>
      <c r="B504" s="822" t="s">
        <v>1349</v>
      </c>
      <c r="C504" s="822" t="s">
        <v>1731</v>
      </c>
      <c r="D504" s="822" t="s">
        <v>1712</v>
      </c>
      <c r="E504" s="822" t="s">
        <v>627</v>
      </c>
      <c r="F504" s="831">
        <v>3</v>
      </c>
      <c r="G504" s="831">
        <v>197.96999999999997</v>
      </c>
      <c r="H504" s="827">
        <v>1</v>
      </c>
      <c r="I504" s="831"/>
      <c r="J504" s="831"/>
      <c r="K504" s="827">
        <v>0</v>
      </c>
      <c r="L504" s="831">
        <v>3</v>
      </c>
      <c r="M504" s="832">
        <v>197.96999999999997</v>
      </c>
    </row>
    <row r="505" spans="1:13" ht="14.45" customHeight="1" x14ac:dyDescent="0.2">
      <c r="A505" s="821" t="s">
        <v>1544</v>
      </c>
      <c r="B505" s="822" t="s">
        <v>1349</v>
      </c>
      <c r="C505" s="822" t="s">
        <v>1732</v>
      </c>
      <c r="D505" s="822" t="s">
        <v>1733</v>
      </c>
      <c r="E505" s="822" t="s">
        <v>1405</v>
      </c>
      <c r="F505" s="831">
        <v>1</v>
      </c>
      <c r="G505" s="831">
        <v>431.18</v>
      </c>
      <c r="H505" s="827">
        <v>1</v>
      </c>
      <c r="I505" s="831"/>
      <c r="J505" s="831"/>
      <c r="K505" s="827">
        <v>0</v>
      </c>
      <c r="L505" s="831">
        <v>1</v>
      </c>
      <c r="M505" s="832">
        <v>431.18</v>
      </c>
    </row>
    <row r="506" spans="1:13" ht="14.45" customHeight="1" x14ac:dyDescent="0.2">
      <c r="A506" s="821" t="s">
        <v>1544</v>
      </c>
      <c r="B506" s="822" t="s">
        <v>1406</v>
      </c>
      <c r="C506" s="822" t="s">
        <v>1848</v>
      </c>
      <c r="D506" s="822" t="s">
        <v>1408</v>
      </c>
      <c r="E506" s="822" t="s">
        <v>1849</v>
      </c>
      <c r="F506" s="831">
        <v>2</v>
      </c>
      <c r="G506" s="831">
        <v>161.06</v>
      </c>
      <c r="H506" s="827">
        <v>1</v>
      </c>
      <c r="I506" s="831"/>
      <c r="J506" s="831"/>
      <c r="K506" s="827">
        <v>0</v>
      </c>
      <c r="L506" s="831">
        <v>2</v>
      </c>
      <c r="M506" s="832">
        <v>161.06</v>
      </c>
    </row>
    <row r="507" spans="1:13" ht="14.45" customHeight="1" x14ac:dyDescent="0.2">
      <c r="A507" s="821" t="s">
        <v>1544</v>
      </c>
      <c r="B507" s="822" t="s">
        <v>1406</v>
      </c>
      <c r="C507" s="822" t="s">
        <v>1851</v>
      </c>
      <c r="D507" s="822" t="s">
        <v>1852</v>
      </c>
      <c r="E507" s="822" t="s">
        <v>1086</v>
      </c>
      <c r="F507" s="831">
        <v>3</v>
      </c>
      <c r="G507" s="831">
        <v>483.18</v>
      </c>
      <c r="H507" s="827">
        <v>1</v>
      </c>
      <c r="I507" s="831"/>
      <c r="J507" s="831"/>
      <c r="K507" s="827">
        <v>0</v>
      </c>
      <c r="L507" s="831">
        <v>3</v>
      </c>
      <c r="M507" s="832">
        <v>483.18</v>
      </c>
    </row>
    <row r="508" spans="1:13" ht="14.45" customHeight="1" x14ac:dyDescent="0.2">
      <c r="A508" s="821" t="s">
        <v>1544</v>
      </c>
      <c r="B508" s="822" t="s">
        <v>1406</v>
      </c>
      <c r="C508" s="822" t="s">
        <v>1556</v>
      </c>
      <c r="D508" s="822" t="s">
        <v>911</v>
      </c>
      <c r="E508" s="822" t="s">
        <v>1409</v>
      </c>
      <c r="F508" s="831"/>
      <c r="G508" s="831"/>
      <c r="H508" s="827">
        <v>0</v>
      </c>
      <c r="I508" s="831">
        <v>27</v>
      </c>
      <c r="J508" s="831">
        <v>4348.6200000000008</v>
      </c>
      <c r="K508" s="827">
        <v>1</v>
      </c>
      <c r="L508" s="831">
        <v>27</v>
      </c>
      <c r="M508" s="832">
        <v>4348.6200000000008</v>
      </c>
    </row>
    <row r="509" spans="1:13" ht="14.45" customHeight="1" x14ac:dyDescent="0.2">
      <c r="A509" s="821" t="s">
        <v>1544</v>
      </c>
      <c r="B509" s="822" t="s">
        <v>1406</v>
      </c>
      <c r="C509" s="822" t="s">
        <v>1856</v>
      </c>
      <c r="D509" s="822" t="s">
        <v>911</v>
      </c>
      <c r="E509" s="822" t="s">
        <v>912</v>
      </c>
      <c r="F509" s="831"/>
      <c r="G509" s="831"/>
      <c r="H509" s="827">
        <v>0</v>
      </c>
      <c r="I509" s="831">
        <v>8</v>
      </c>
      <c r="J509" s="831">
        <v>1932.72</v>
      </c>
      <c r="K509" s="827">
        <v>1</v>
      </c>
      <c r="L509" s="831">
        <v>8</v>
      </c>
      <c r="M509" s="832">
        <v>1932.72</v>
      </c>
    </row>
    <row r="510" spans="1:13" ht="14.45" customHeight="1" x14ac:dyDescent="0.2">
      <c r="A510" s="821" t="s">
        <v>1544</v>
      </c>
      <c r="B510" s="822" t="s">
        <v>1406</v>
      </c>
      <c r="C510" s="822" t="s">
        <v>1410</v>
      </c>
      <c r="D510" s="822" t="s">
        <v>911</v>
      </c>
      <c r="E510" s="822" t="s">
        <v>912</v>
      </c>
      <c r="F510" s="831">
        <v>1</v>
      </c>
      <c r="G510" s="831">
        <v>241.59</v>
      </c>
      <c r="H510" s="827">
        <v>1</v>
      </c>
      <c r="I510" s="831"/>
      <c r="J510" s="831"/>
      <c r="K510" s="827">
        <v>0</v>
      </c>
      <c r="L510" s="831">
        <v>1</v>
      </c>
      <c r="M510" s="832">
        <v>241.59</v>
      </c>
    </row>
    <row r="511" spans="1:13" ht="14.45" customHeight="1" x14ac:dyDescent="0.2">
      <c r="A511" s="821" t="s">
        <v>1544</v>
      </c>
      <c r="B511" s="822" t="s">
        <v>1411</v>
      </c>
      <c r="C511" s="822" t="s">
        <v>1983</v>
      </c>
      <c r="D511" s="822" t="s">
        <v>1984</v>
      </c>
      <c r="E511" s="822" t="s">
        <v>1985</v>
      </c>
      <c r="F511" s="831">
        <v>3</v>
      </c>
      <c r="G511" s="831">
        <v>322.14</v>
      </c>
      <c r="H511" s="827">
        <v>1</v>
      </c>
      <c r="I511" s="831"/>
      <c r="J511" s="831"/>
      <c r="K511" s="827">
        <v>0</v>
      </c>
      <c r="L511" s="831">
        <v>3</v>
      </c>
      <c r="M511" s="832">
        <v>322.14</v>
      </c>
    </row>
    <row r="512" spans="1:13" ht="14.45" customHeight="1" x14ac:dyDescent="0.2">
      <c r="A512" s="821" t="s">
        <v>1544</v>
      </c>
      <c r="B512" s="822" t="s">
        <v>1411</v>
      </c>
      <c r="C512" s="822" t="s">
        <v>1990</v>
      </c>
      <c r="D512" s="822" t="s">
        <v>1987</v>
      </c>
      <c r="E512" s="822" t="s">
        <v>1991</v>
      </c>
      <c r="F512" s="831">
        <v>6</v>
      </c>
      <c r="G512" s="831">
        <v>450.96</v>
      </c>
      <c r="H512" s="827">
        <v>1</v>
      </c>
      <c r="I512" s="831"/>
      <c r="J512" s="831"/>
      <c r="K512" s="827">
        <v>0</v>
      </c>
      <c r="L512" s="831">
        <v>6</v>
      </c>
      <c r="M512" s="832">
        <v>450.96</v>
      </c>
    </row>
    <row r="513" spans="1:13" ht="14.45" customHeight="1" x14ac:dyDescent="0.2">
      <c r="A513" s="821" t="s">
        <v>1544</v>
      </c>
      <c r="B513" s="822" t="s">
        <v>1411</v>
      </c>
      <c r="C513" s="822" t="s">
        <v>1986</v>
      </c>
      <c r="D513" s="822" t="s">
        <v>1987</v>
      </c>
      <c r="E513" s="822" t="s">
        <v>1988</v>
      </c>
      <c r="F513" s="831">
        <v>19</v>
      </c>
      <c r="G513" s="831">
        <v>2856.08</v>
      </c>
      <c r="H513" s="827">
        <v>1</v>
      </c>
      <c r="I513" s="831"/>
      <c r="J513" s="831"/>
      <c r="K513" s="827">
        <v>0</v>
      </c>
      <c r="L513" s="831">
        <v>19</v>
      </c>
      <c r="M513" s="832">
        <v>2856.08</v>
      </c>
    </row>
    <row r="514" spans="1:13" ht="14.45" customHeight="1" x14ac:dyDescent="0.2">
      <c r="A514" s="821" t="s">
        <v>1544</v>
      </c>
      <c r="B514" s="822" t="s">
        <v>1411</v>
      </c>
      <c r="C514" s="822" t="s">
        <v>1989</v>
      </c>
      <c r="D514" s="822" t="s">
        <v>1413</v>
      </c>
      <c r="E514" s="822" t="s">
        <v>967</v>
      </c>
      <c r="F514" s="831"/>
      <c r="G514" s="831"/>
      <c r="H514" s="827">
        <v>0</v>
      </c>
      <c r="I514" s="831">
        <v>24</v>
      </c>
      <c r="J514" s="831">
        <v>1932.72</v>
      </c>
      <c r="K514" s="827">
        <v>1</v>
      </c>
      <c r="L514" s="831">
        <v>24</v>
      </c>
      <c r="M514" s="832">
        <v>1932.72</v>
      </c>
    </row>
    <row r="515" spans="1:13" ht="14.45" customHeight="1" x14ac:dyDescent="0.2">
      <c r="A515" s="821" t="s">
        <v>1544</v>
      </c>
      <c r="B515" s="822" t="s">
        <v>1411</v>
      </c>
      <c r="C515" s="822" t="s">
        <v>1992</v>
      </c>
      <c r="D515" s="822" t="s">
        <v>1413</v>
      </c>
      <c r="E515" s="822" t="s">
        <v>965</v>
      </c>
      <c r="F515" s="831">
        <v>3</v>
      </c>
      <c r="G515" s="831">
        <v>483.18</v>
      </c>
      <c r="H515" s="827">
        <v>1</v>
      </c>
      <c r="I515" s="831"/>
      <c r="J515" s="831"/>
      <c r="K515" s="827">
        <v>0</v>
      </c>
      <c r="L515" s="831">
        <v>3</v>
      </c>
      <c r="M515" s="832">
        <v>483.18</v>
      </c>
    </row>
    <row r="516" spans="1:13" ht="14.45" customHeight="1" x14ac:dyDescent="0.2">
      <c r="A516" s="821" t="s">
        <v>1544</v>
      </c>
      <c r="B516" s="822" t="s">
        <v>1411</v>
      </c>
      <c r="C516" s="822" t="s">
        <v>1993</v>
      </c>
      <c r="D516" s="822" t="s">
        <v>1994</v>
      </c>
      <c r="E516" s="822" t="s">
        <v>1995</v>
      </c>
      <c r="F516" s="831">
        <v>11</v>
      </c>
      <c r="G516" s="831">
        <v>826.76</v>
      </c>
      <c r="H516" s="827">
        <v>1</v>
      </c>
      <c r="I516" s="831"/>
      <c r="J516" s="831"/>
      <c r="K516" s="827">
        <v>0</v>
      </c>
      <c r="L516" s="831">
        <v>11</v>
      </c>
      <c r="M516" s="832">
        <v>826.76</v>
      </c>
    </row>
    <row r="517" spans="1:13" ht="14.45" customHeight="1" x14ac:dyDescent="0.2">
      <c r="A517" s="821" t="s">
        <v>1544</v>
      </c>
      <c r="B517" s="822" t="s">
        <v>1411</v>
      </c>
      <c r="C517" s="822" t="s">
        <v>1998</v>
      </c>
      <c r="D517" s="822" t="s">
        <v>989</v>
      </c>
      <c r="E517" s="822" t="s">
        <v>1999</v>
      </c>
      <c r="F517" s="831">
        <v>14</v>
      </c>
      <c r="G517" s="831">
        <v>1127.4199999999998</v>
      </c>
      <c r="H517" s="827">
        <v>1</v>
      </c>
      <c r="I517" s="831"/>
      <c r="J517" s="831"/>
      <c r="K517" s="827">
        <v>0</v>
      </c>
      <c r="L517" s="831">
        <v>14</v>
      </c>
      <c r="M517" s="832">
        <v>1127.4199999999998</v>
      </c>
    </row>
    <row r="518" spans="1:13" ht="14.45" customHeight="1" x14ac:dyDescent="0.2">
      <c r="A518" s="821" t="s">
        <v>1544</v>
      </c>
      <c r="B518" s="822" t="s">
        <v>1411</v>
      </c>
      <c r="C518" s="822" t="s">
        <v>1412</v>
      </c>
      <c r="D518" s="822" t="s">
        <v>1413</v>
      </c>
      <c r="E518" s="822" t="s">
        <v>965</v>
      </c>
      <c r="F518" s="831"/>
      <c r="G518" s="831"/>
      <c r="H518" s="827">
        <v>0</v>
      </c>
      <c r="I518" s="831">
        <v>14</v>
      </c>
      <c r="J518" s="831">
        <v>2254.84</v>
      </c>
      <c r="K518" s="827">
        <v>1</v>
      </c>
      <c r="L518" s="831">
        <v>14</v>
      </c>
      <c r="M518" s="832">
        <v>2254.84</v>
      </c>
    </row>
    <row r="519" spans="1:13" ht="14.45" customHeight="1" x14ac:dyDescent="0.2">
      <c r="A519" s="821" t="s">
        <v>1544</v>
      </c>
      <c r="B519" s="822" t="s">
        <v>1411</v>
      </c>
      <c r="C519" s="822" t="s">
        <v>1996</v>
      </c>
      <c r="D519" s="822" t="s">
        <v>1413</v>
      </c>
      <c r="E519" s="822" t="s">
        <v>1997</v>
      </c>
      <c r="F519" s="831"/>
      <c r="G519" s="831"/>
      <c r="H519" s="827">
        <v>0</v>
      </c>
      <c r="I519" s="831">
        <v>11</v>
      </c>
      <c r="J519" s="831">
        <v>5867.73</v>
      </c>
      <c r="K519" s="827">
        <v>1</v>
      </c>
      <c r="L519" s="831">
        <v>11</v>
      </c>
      <c r="M519" s="832">
        <v>5867.73</v>
      </c>
    </row>
    <row r="520" spans="1:13" ht="14.45" customHeight="1" x14ac:dyDescent="0.2">
      <c r="A520" s="821" t="s">
        <v>1544</v>
      </c>
      <c r="B520" s="822" t="s">
        <v>1411</v>
      </c>
      <c r="C520" s="822" t="s">
        <v>1414</v>
      </c>
      <c r="D520" s="822" t="s">
        <v>1413</v>
      </c>
      <c r="E520" s="822" t="s">
        <v>967</v>
      </c>
      <c r="F520" s="831"/>
      <c r="G520" s="831"/>
      <c r="H520" s="827">
        <v>0</v>
      </c>
      <c r="I520" s="831">
        <v>4</v>
      </c>
      <c r="J520" s="831">
        <v>322.12</v>
      </c>
      <c r="K520" s="827">
        <v>1</v>
      </c>
      <c r="L520" s="831">
        <v>4</v>
      </c>
      <c r="M520" s="832">
        <v>322.12</v>
      </c>
    </row>
    <row r="521" spans="1:13" ht="14.45" customHeight="1" x14ac:dyDescent="0.2">
      <c r="A521" s="821" t="s">
        <v>1544</v>
      </c>
      <c r="B521" s="822" t="s">
        <v>1411</v>
      </c>
      <c r="C521" s="822" t="s">
        <v>1504</v>
      </c>
      <c r="D521" s="822" t="s">
        <v>1413</v>
      </c>
      <c r="E521" s="822" t="s">
        <v>1159</v>
      </c>
      <c r="F521" s="831"/>
      <c r="G521" s="831"/>
      <c r="H521" s="827">
        <v>0</v>
      </c>
      <c r="I521" s="831">
        <v>3</v>
      </c>
      <c r="J521" s="831">
        <v>1200.51</v>
      </c>
      <c r="K521" s="827">
        <v>1</v>
      </c>
      <c r="L521" s="831">
        <v>3</v>
      </c>
      <c r="M521" s="832">
        <v>1200.51</v>
      </c>
    </row>
    <row r="522" spans="1:13" ht="14.45" customHeight="1" x14ac:dyDescent="0.2">
      <c r="A522" s="821" t="s">
        <v>1544</v>
      </c>
      <c r="B522" s="822" t="s">
        <v>1411</v>
      </c>
      <c r="C522" s="822" t="s">
        <v>2002</v>
      </c>
      <c r="D522" s="822" t="s">
        <v>989</v>
      </c>
      <c r="E522" s="822" t="s">
        <v>2003</v>
      </c>
      <c r="F522" s="831">
        <v>4</v>
      </c>
      <c r="G522" s="831">
        <v>322.12</v>
      </c>
      <c r="H522" s="827">
        <v>1</v>
      </c>
      <c r="I522" s="831"/>
      <c r="J522" s="831"/>
      <c r="K522" s="827">
        <v>0</v>
      </c>
      <c r="L522" s="831">
        <v>4</v>
      </c>
      <c r="M522" s="832">
        <v>322.12</v>
      </c>
    </row>
    <row r="523" spans="1:13" ht="14.45" customHeight="1" x14ac:dyDescent="0.2">
      <c r="A523" s="821" t="s">
        <v>1544</v>
      </c>
      <c r="B523" s="822" t="s">
        <v>2661</v>
      </c>
      <c r="C523" s="822" t="s">
        <v>1637</v>
      </c>
      <c r="D523" s="822" t="s">
        <v>1638</v>
      </c>
      <c r="E523" s="822" t="s">
        <v>1639</v>
      </c>
      <c r="F523" s="831"/>
      <c r="G523" s="831"/>
      <c r="H523" s="827">
        <v>0</v>
      </c>
      <c r="I523" s="831">
        <v>6</v>
      </c>
      <c r="J523" s="831">
        <v>10401.719999999999</v>
      </c>
      <c r="K523" s="827">
        <v>1</v>
      </c>
      <c r="L523" s="831">
        <v>6</v>
      </c>
      <c r="M523" s="832">
        <v>10401.719999999999</v>
      </c>
    </row>
    <row r="524" spans="1:13" ht="14.45" customHeight="1" x14ac:dyDescent="0.2">
      <c r="A524" s="821" t="s">
        <v>1544</v>
      </c>
      <c r="B524" s="822" t="s">
        <v>2672</v>
      </c>
      <c r="C524" s="822" t="s">
        <v>2005</v>
      </c>
      <c r="D524" s="822" t="s">
        <v>2006</v>
      </c>
      <c r="E524" s="822" t="s">
        <v>2007</v>
      </c>
      <c r="F524" s="831"/>
      <c r="G524" s="831"/>
      <c r="H524" s="827"/>
      <c r="I524" s="831">
        <v>5</v>
      </c>
      <c r="J524" s="831">
        <v>0</v>
      </c>
      <c r="K524" s="827"/>
      <c r="L524" s="831">
        <v>5</v>
      </c>
      <c r="M524" s="832">
        <v>0</v>
      </c>
    </row>
    <row r="525" spans="1:13" ht="14.45" customHeight="1" x14ac:dyDescent="0.2">
      <c r="A525" s="821" t="s">
        <v>1544</v>
      </c>
      <c r="B525" s="822" t="s">
        <v>2663</v>
      </c>
      <c r="C525" s="822" t="s">
        <v>1685</v>
      </c>
      <c r="D525" s="822" t="s">
        <v>1686</v>
      </c>
      <c r="E525" s="822" t="s">
        <v>1687</v>
      </c>
      <c r="F525" s="831">
        <v>2</v>
      </c>
      <c r="G525" s="831">
        <v>3699.02</v>
      </c>
      <c r="H525" s="827">
        <v>1</v>
      </c>
      <c r="I525" s="831"/>
      <c r="J525" s="831"/>
      <c r="K525" s="827">
        <v>0</v>
      </c>
      <c r="L525" s="831">
        <v>2</v>
      </c>
      <c r="M525" s="832">
        <v>3699.02</v>
      </c>
    </row>
    <row r="526" spans="1:13" ht="14.45" customHeight="1" x14ac:dyDescent="0.2">
      <c r="A526" s="821" t="s">
        <v>1544</v>
      </c>
      <c r="B526" s="822" t="s">
        <v>2663</v>
      </c>
      <c r="C526" s="822" t="s">
        <v>1688</v>
      </c>
      <c r="D526" s="822" t="s">
        <v>1689</v>
      </c>
      <c r="E526" s="822" t="s">
        <v>1318</v>
      </c>
      <c r="F526" s="831"/>
      <c r="G526" s="831"/>
      <c r="H526" s="827">
        <v>0</v>
      </c>
      <c r="I526" s="831">
        <v>4</v>
      </c>
      <c r="J526" s="831">
        <v>2113.7199999999998</v>
      </c>
      <c r="K526" s="827">
        <v>1</v>
      </c>
      <c r="L526" s="831">
        <v>4</v>
      </c>
      <c r="M526" s="832">
        <v>2113.7199999999998</v>
      </c>
    </row>
    <row r="527" spans="1:13" ht="14.45" customHeight="1" x14ac:dyDescent="0.2">
      <c r="A527" s="821" t="s">
        <v>1544</v>
      </c>
      <c r="B527" s="822" t="s">
        <v>2663</v>
      </c>
      <c r="C527" s="822" t="s">
        <v>1690</v>
      </c>
      <c r="D527" s="822" t="s">
        <v>1689</v>
      </c>
      <c r="E527" s="822" t="s">
        <v>1691</v>
      </c>
      <c r="F527" s="831"/>
      <c r="G527" s="831"/>
      <c r="H527" s="827">
        <v>0</v>
      </c>
      <c r="I527" s="831">
        <v>6</v>
      </c>
      <c r="J527" s="831">
        <v>3170.58</v>
      </c>
      <c r="K527" s="827">
        <v>1</v>
      </c>
      <c r="L527" s="831">
        <v>6</v>
      </c>
      <c r="M527" s="832">
        <v>3170.58</v>
      </c>
    </row>
    <row r="528" spans="1:13" ht="14.45" customHeight="1" x14ac:dyDescent="0.2">
      <c r="A528" s="821" t="s">
        <v>1544</v>
      </c>
      <c r="B528" s="822" t="s">
        <v>2663</v>
      </c>
      <c r="C528" s="822" t="s">
        <v>1692</v>
      </c>
      <c r="D528" s="822" t="s">
        <v>1689</v>
      </c>
      <c r="E528" s="822" t="s">
        <v>1693</v>
      </c>
      <c r="F528" s="831"/>
      <c r="G528" s="831"/>
      <c r="H528" s="827">
        <v>0</v>
      </c>
      <c r="I528" s="831">
        <v>4</v>
      </c>
      <c r="J528" s="831">
        <v>6341.16</v>
      </c>
      <c r="K528" s="827">
        <v>1</v>
      </c>
      <c r="L528" s="831">
        <v>4</v>
      </c>
      <c r="M528" s="832">
        <v>6341.16</v>
      </c>
    </row>
    <row r="529" spans="1:13" ht="14.45" customHeight="1" x14ac:dyDescent="0.2">
      <c r="A529" s="821" t="s">
        <v>1544</v>
      </c>
      <c r="B529" s="822" t="s">
        <v>2663</v>
      </c>
      <c r="C529" s="822" t="s">
        <v>1694</v>
      </c>
      <c r="D529" s="822" t="s">
        <v>1689</v>
      </c>
      <c r="E529" s="822" t="s">
        <v>1695</v>
      </c>
      <c r="F529" s="831"/>
      <c r="G529" s="831"/>
      <c r="H529" s="827">
        <v>0</v>
      </c>
      <c r="I529" s="831">
        <v>3</v>
      </c>
      <c r="J529" s="831">
        <v>3170.58</v>
      </c>
      <c r="K529" s="827">
        <v>1</v>
      </c>
      <c r="L529" s="831">
        <v>3</v>
      </c>
      <c r="M529" s="832">
        <v>3170.58</v>
      </c>
    </row>
    <row r="530" spans="1:13" ht="14.45" customHeight="1" x14ac:dyDescent="0.2">
      <c r="A530" s="821" t="s">
        <v>1544</v>
      </c>
      <c r="B530" s="822" t="s">
        <v>2665</v>
      </c>
      <c r="C530" s="822" t="s">
        <v>1846</v>
      </c>
      <c r="D530" s="822" t="s">
        <v>1847</v>
      </c>
      <c r="E530" s="822" t="s">
        <v>1318</v>
      </c>
      <c r="F530" s="831">
        <v>6</v>
      </c>
      <c r="G530" s="831">
        <v>3684</v>
      </c>
      <c r="H530" s="827">
        <v>1</v>
      </c>
      <c r="I530" s="831"/>
      <c r="J530" s="831"/>
      <c r="K530" s="827">
        <v>0</v>
      </c>
      <c r="L530" s="831">
        <v>6</v>
      </c>
      <c r="M530" s="832">
        <v>3684</v>
      </c>
    </row>
    <row r="531" spans="1:13" ht="14.45" customHeight="1" x14ac:dyDescent="0.2">
      <c r="A531" s="821" t="s">
        <v>1545</v>
      </c>
      <c r="B531" s="822" t="s">
        <v>1459</v>
      </c>
      <c r="C531" s="822" t="s">
        <v>2234</v>
      </c>
      <c r="D531" s="822" t="s">
        <v>2235</v>
      </c>
      <c r="E531" s="822" t="s">
        <v>2236</v>
      </c>
      <c r="F531" s="831">
        <v>6</v>
      </c>
      <c r="G531" s="831">
        <v>609.36</v>
      </c>
      <c r="H531" s="827">
        <v>1</v>
      </c>
      <c r="I531" s="831"/>
      <c r="J531" s="831"/>
      <c r="K531" s="827">
        <v>0</v>
      </c>
      <c r="L531" s="831">
        <v>6</v>
      </c>
      <c r="M531" s="832">
        <v>609.36</v>
      </c>
    </row>
    <row r="532" spans="1:13" ht="14.45" customHeight="1" x14ac:dyDescent="0.2">
      <c r="A532" s="821" t="s">
        <v>1545</v>
      </c>
      <c r="B532" s="822" t="s">
        <v>2664</v>
      </c>
      <c r="C532" s="822" t="s">
        <v>2176</v>
      </c>
      <c r="D532" s="822" t="s">
        <v>2177</v>
      </c>
      <c r="E532" s="822" t="s">
        <v>2178</v>
      </c>
      <c r="F532" s="831"/>
      <c r="G532" s="831"/>
      <c r="H532" s="827">
        <v>0</v>
      </c>
      <c r="I532" s="831">
        <v>3</v>
      </c>
      <c r="J532" s="831">
        <v>168.18</v>
      </c>
      <c r="K532" s="827">
        <v>1</v>
      </c>
      <c r="L532" s="831">
        <v>3</v>
      </c>
      <c r="M532" s="832">
        <v>168.18</v>
      </c>
    </row>
    <row r="533" spans="1:13" ht="14.45" customHeight="1" x14ac:dyDescent="0.2">
      <c r="A533" s="821" t="s">
        <v>1545</v>
      </c>
      <c r="B533" s="822" t="s">
        <v>1300</v>
      </c>
      <c r="C533" s="822" t="s">
        <v>1301</v>
      </c>
      <c r="D533" s="822" t="s">
        <v>751</v>
      </c>
      <c r="E533" s="822" t="s">
        <v>752</v>
      </c>
      <c r="F533" s="831"/>
      <c r="G533" s="831"/>
      <c r="H533" s="827"/>
      <c r="I533" s="831">
        <v>5</v>
      </c>
      <c r="J533" s="831">
        <v>0</v>
      </c>
      <c r="K533" s="827"/>
      <c r="L533" s="831">
        <v>5</v>
      </c>
      <c r="M533" s="832">
        <v>0</v>
      </c>
    </row>
    <row r="534" spans="1:13" ht="14.45" customHeight="1" x14ac:dyDescent="0.2">
      <c r="A534" s="821" t="s">
        <v>1545</v>
      </c>
      <c r="B534" s="822" t="s">
        <v>1304</v>
      </c>
      <c r="C534" s="822" t="s">
        <v>1305</v>
      </c>
      <c r="D534" s="822" t="s">
        <v>1306</v>
      </c>
      <c r="E534" s="822" t="s">
        <v>1307</v>
      </c>
      <c r="F534" s="831"/>
      <c r="G534" s="831"/>
      <c r="H534" s="827">
        <v>0</v>
      </c>
      <c r="I534" s="831">
        <v>11</v>
      </c>
      <c r="J534" s="831">
        <v>4029.4100000000003</v>
      </c>
      <c r="K534" s="827">
        <v>1</v>
      </c>
      <c r="L534" s="831">
        <v>11</v>
      </c>
      <c r="M534" s="832">
        <v>4029.4100000000003</v>
      </c>
    </row>
    <row r="535" spans="1:13" ht="14.45" customHeight="1" x14ac:dyDescent="0.2">
      <c r="A535" s="821" t="s">
        <v>1545</v>
      </c>
      <c r="B535" s="822" t="s">
        <v>1304</v>
      </c>
      <c r="C535" s="822" t="s">
        <v>1818</v>
      </c>
      <c r="D535" s="822" t="s">
        <v>1306</v>
      </c>
      <c r="E535" s="822" t="s">
        <v>1819</v>
      </c>
      <c r="F535" s="831"/>
      <c r="G535" s="831"/>
      <c r="H535" s="827">
        <v>0</v>
      </c>
      <c r="I535" s="831">
        <v>8</v>
      </c>
      <c r="J535" s="831">
        <v>1758.24</v>
      </c>
      <c r="K535" s="827">
        <v>1</v>
      </c>
      <c r="L535" s="831">
        <v>8</v>
      </c>
      <c r="M535" s="832">
        <v>1758.24</v>
      </c>
    </row>
    <row r="536" spans="1:13" ht="14.45" customHeight="1" x14ac:dyDescent="0.2">
      <c r="A536" s="821" t="s">
        <v>1545</v>
      </c>
      <c r="B536" s="822" t="s">
        <v>1304</v>
      </c>
      <c r="C536" s="822" t="s">
        <v>2207</v>
      </c>
      <c r="D536" s="822" t="s">
        <v>1306</v>
      </c>
      <c r="E536" s="822" t="s">
        <v>2208</v>
      </c>
      <c r="F536" s="831"/>
      <c r="G536" s="831"/>
      <c r="H536" s="827">
        <v>0</v>
      </c>
      <c r="I536" s="831">
        <v>2</v>
      </c>
      <c r="J536" s="831">
        <v>219.78</v>
      </c>
      <c r="K536" s="827">
        <v>1</v>
      </c>
      <c r="L536" s="831">
        <v>2</v>
      </c>
      <c r="M536" s="832">
        <v>219.78</v>
      </c>
    </row>
    <row r="537" spans="1:13" ht="14.45" customHeight="1" x14ac:dyDescent="0.2">
      <c r="A537" s="821" t="s">
        <v>1545</v>
      </c>
      <c r="B537" s="822" t="s">
        <v>1308</v>
      </c>
      <c r="C537" s="822" t="s">
        <v>1824</v>
      </c>
      <c r="D537" s="822" t="s">
        <v>709</v>
      </c>
      <c r="E537" s="822" t="s">
        <v>1825</v>
      </c>
      <c r="F537" s="831"/>
      <c r="G537" s="831"/>
      <c r="H537" s="827">
        <v>0</v>
      </c>
      <c r="I537" s="831">
        <v>5</v>
      </c>
      <c r="J537" s="831">
        <v>2583.5500000000002</v>
      </c>
      <c r="K537" s="827">
        <v>1</v>
      </c>
      <c r="L537" s="831">
        <v>5</v>
      </c>
      <c r="M537" s="832">
        <v>2583.5500000000002</v>
      </c>
    </row>
    <row r="538" spans="1:13" ht="14.45" customHeight="1" x14ac:dyDescent="0.2">
      <c r="A538" s="821" t="s">
        <v>1545</v>
      </c>
      <c r="B538" s="822" t="s">
        <v>1308</v>
      </c>
      <c r="C538" s="822" t="s">
        <v>1826</v>
      </c>
      <c r="D538" s="822" t="s">
        <v>709</v>
      </c>
      <c r="E538" s="822" t="s">
        <v>1827</v>
      </c>
      <c r="F538" s="831"/>
      <c r="G538" s="831"/>
      <c r="H538" s="827">
        <v>0</v>
      </c>
      <c r="I538" s="831">
        <v>4</v>
      </c>
      <c r="J538" s="831">
        <v>442.92</v>
      </c>
      <c r="K538" s="827">
        <v>1</v>
      </c>
      <c r="L538" s="831">
        <v>4</v>
      </c>
      <c r="M538" s="832">
        <v>442.92</v>
      </c>
    </row>
    <row r="539" spans="1:13" ht="14.45" customHeight="1" x14ac:dyDescent="0.2">
      <c r="A539" s="821" t="s">
        <v>1545</v>
      </c>
      <c r="B539" s="822" t="s">
        <v>1386</v>
      </c>
      <c r="C539" s="822" t="s">
        <v>1387</v>
      </c>
      <c r="D539" s="822" t="s">
        <v>1388</v>
      </c>
      <c r="E539" s="822" t="s">
        <v>1389</v>
      </c>
      <c r="F539" s="831"/>
      <c r="G539" s="831"/>
      <c r="H539" s="827">
        <v>0</v>
      </c>
      <c r="I539" s="831">
        <v>3</v>
      </c>
      <c r="J539" s="831">
        <v>1018.4100000000001</v>
      </c>
      <c r="K539" s="827">
        <v>1</v>
      </c>
      <c r="L539" s="831">
        <v>3</v>
      </c>
      <c r="M539" s="832">
        <v>1018.4100000000001</v>
      </c>
    </row>
    <row r="540" spans="1:13" ht="14.45" customHeight="1" x14ac:dyDescent="0.2">
      <c r="A540" s="821" t="s">
        <v>1545</v>
      </c>
      <c r="B540" s="822" t="s">
        <v>1487</v>
      </c>
      <c r="C540" s="822" t="s">
        <v>1915</v>
      </c>
      <c r="D540" s="822" t="s">
        <v>1575</v>
      </c>
      <c r="E540" s="822" t="s">
        <v>1916</v>
      </c>
      <c r="F540" s="831">
        <v>2</v>
      </c>
      <c r="G540" s="831">
        <v>677.16</v>
      </c>
      <c r="H540" s="827">
        <v>1</v>
      </c>
      <c r="I540" s="831"/>
      <c r="J540" s="831"/>
      <c r="K540" s="827">
        <v>0</v>
      </c>
      <c r="L540" s="831">
        <v>2</v>
      </c>
      <c r="M540" s="832">
        <v>677.16</v>
      </c>
    </row>
    <row r="541" spans="1:13" ht="14.45" customHeight="1" x14ac:dyDescent="0.2">
      <c r="A541" s="821" t="s">
        <v>1545</v>
      </c>
      <c r="B541" s="822" t="s">
        <v>1487</v>
      </c>
      <c r="C541" s="822" t="s">
        <v>1913</v>
      </c>
      <c r="D541" s="822" t="s">
        <v>1575</v>
      </c>
      <c r="E541" s="822" t="s">
        <v>1914</v>
      </c>
      <c r="F541" s="831">
        <v>2</v>
      </c>
      <c r="G541" s="831">
        <v>1354.36</v>
      </c>
      <c r="H541" s="827">
        <v>1</v>
      </c>
      <c r="I541" s="831"/>
      <c r="J541" s="831"/>
      <c r="K541" s="827">
        <v>0</v>
      </c>
      <c r="L541" s="831">
        <v>2</v>
      </c>
      <c r="M541" s="832">
        <v>1354.36</v>
      </c>
    </row>
    <row r="542" spans="1:13" ht="14.45" customHeight="1" x14ac:dyDescent="0.2">
      <c r="A542" s="821" t="s">
        <v>1545</v>
      </c>
      <c r="B542" s="822" t="s">
        <v>1487</v>
      </c>
      <c r="C542" s="822" t="s">
        <v>1911</v>
      </c>
      <c r="D542" s="822" t="s">
        <v>1575</v>
      </c>
      <c r="E542" s="822" t="s">
        <v>1912</v>
      </c>
      <c r="F542" s="831">
        <v>1</v>
      </c>
      <c r="G542" s="831">
        <v>338.58</v>
      </c>
      <c r="H542" s="827">
        <v>1</v>
      </c>
      <c r="I542" s="831"/>
      <c r="J542" s="831"/>
      <c r="K542" s="827">
        <v>0</v>
      </c>
      <c r="L542" s="831">
        <v>1</v>
      </c>
      <c r="M542" s="832">
        <v>338.58</v>
      </c>
    </row>
    <row r="543" spans="1:13" ht="14.45" customHeight="1" x14ac:dyDescent="0.2">
      <c r="A543" s="821" t="s">
        <v>1545</v>
      </c>
      <c r="B543" s="822" t="s">
        <v>1487</v>
      </c>
      <c r="C543" s="822" t="s">
        <v>1488</v>
      </c>
      <c r="D543" s="822" t="s">
        <v>1112</v>
      </c>
      <c r="E543" s="822" t="s">
        <v>1113</v>
      </c>
      <c r="F543" s="831"/>
      <c r="G543" s="831"/>
      <c r="H543" s="827">
        <v>0</v>
      </c>
      <c r="I543" s="831">
        <v>18</v>
      </c>
      <c r="J543" s="831">
        <v>23159.159999999996</v>
      </c>
      <c r="K543" s="827">
        <v>1</v>
      </c>
      <c r="L543" s="831">
        <v>18</v>
      </c>
      <c r="M543" s="832">
        <v>23159.159999999996</v>
      </c>
    </row>
    <row r="544" spans="1:13" ht="14.45" customHeight="1" x14ac:dyDescent="0.2">
      <c r="A544" s="821" t="s">
        <v>1545</v>
      </c>
      <c r="B544" s="822" t="s">
        <v>1487</v>
      </c>
      <c r="C544" s="822" t="s">
        <v>1917</v>
      </c>
      <c r="D544" s="822" t="s">
        <v>1112</v>
      </c>
      <c r="E544" s="822" t="s">
        <v>1918</v>
      </c>
      <c r="F544" s="831"/>
      <c r="G544" s="831"/>
      <c r="H544" s="827">
        <v>0</v>
      </c>
      <c r="I544" s="831">
        <v>9</v>
      </c>
      <c r="J544" s="831">
        <v>23158.979999999996</v>
      </c>
      <c r="K544" s="827">
        <v>1</v>
      </c>
      <c r="L544" s="831">
        <v>9</v>
      </c>
      <c r="M544" s="832">
        <v>23158.979999999996</v>
      </c>
    </row>
    <row r="545" spans="1:13" ht="14.45" customHeight="1" x14ac:dyDescent="0.2">
      <c r="A545" s="821" t="s">
        <v>1545</v>
      </c>
      <c r="B545" s="822" t="s">
        <v>1489</v>
      </c>
      <c r="C545" s="822" t="s">
        <v>1490</v>
      </c>
      <c r="D545" s="822" t="s">
        <v>1491</v>
      </c>
      <c r="E545" s="822" t="s">
        <v>1492</v>
      </c>
      <c r="F545" s="831"/>
      <c r="G545" s="831"/>
      <c r="H545" s="827">
        <v>0</v>
      </c>
      <c r="I545" s="831">
        <v>6</v>
      </c>
      <c r="J545" s="831">
        <v>921.90000000000009</v>
      </c>
      <c r="K545" s="827">
        <v>1</v>
      </c>
      <c r="L545" s="831">
        <v>6</v>
      </c>
      <c r="M545" s="832">
        <v>921.90000000000009</v>
      </c>
    </row>
    <row r="546" spans="1:13" ht="14.45" customHeight="1" x14ac:dyDescent="0.2">
      <c r="A546" s="821" t="s">
        <v>1545</v>
      </c>
      <c r="B546" s="822" t="s">
        <v>1489</v>
      </c>
      <c r="C546" s="822" t="s">
        <v>1493</v>
      </c>
      <c r="D546" s="822" t="s">
        <v>1491</v>
      </c>
      <c r="E546" s="822" t="s">
        <v>1494</v>
      </c>
      <c r="F546" s="831"/>
      <c r="G546" s="831"/>
      <c r="H546" s="827">
        <v>0</v>
      </c>
      <c r="I546" s="831">
        <v>5</v>
      </c>
      <c r="J546" s="831">
        <v>1536.3999999999999</v>
      </c>
      <c r="K546" s="827">
        <v>1</v>
      </c>
      <c r="L546" s="831">
        <v>5</v>
      </c>
      <c r="M546" s="832">
        <v>1536.3999999999999</v>
      </c>
    </row>
    <row r="547" spans="1:13" ht="14.45" customHeight="1" x14ac:dyDescent="0.2">
      <c r="A547" s="821" t="s">
        <v>1545</v>
      </c>
      <c r="B547" s="822" t="s">
        <v>1311</v>
      </c>
      <c r="C547" s="822" t="s">
        <v>1864</v>
      </c>
      <c r="D547" s="822" t="s">
        <v>1865</v>
      </c>
      <c r="E547" s="822" t="s">
        <v>1316</v>
      </c>
      <c r="F547" s="831">
        <v>10</v>
      </c>
      <c r="G547" s="831">
        <v>844.7</v>
      </c>
      <c r="H547" s="827">
        <v>1</v>
      </c>
      <c r="I547" s="831"/>
      <c r="J547" s="831"/>
      <c r="K547" s="827">
        <v>0</v>
      </c>
      <c r="L547" s="831">
        <v>10</v>
      </c>
      <c r="M547" s="832">
        <v>844.7</v>
      </c>
    </row>
    <row r="548" spans="1:13" ht="14.45" customHeight="1" x14ac:dyDescent="0.2">
      <c r="A548" s="821" t="s">
        <v>1545</v>
      </c>
      <c r="B548" s="822" t="s">
        <v>1311</v>
      </c>
      <c r="C548" s="822" t="s">
        <v>2240</v>
      </c>
      <c r="D548" s="822" t="s">
        <v>1865</v>
      </c>
      <c r="E548" s="822" t="s">
        <v>1318</v>
      </c>
      <c r="F548" s="831">
        <v>3</v>
      </c>
      <c r="G548" s="831">
        <v>458.93999999999994</v>
      </c>
      <c r="H548" s="827">
        <v>1</v>
      </c>
      <c r="I548" s="831"/>
      <c r="J548" s="831"/>
      <c r="K548" s="827">
        <v>0</v>
      </c>
      <c r="L548" s="831">
        <v>3</v>
      </c>
      <c r="M548" s="832">
        <v>458.93999999999994</v>
      </c>
    </row>
    <row r="549" spans="1:13" ht="14.45" customHeight="1" x14ac:dyDescent="0.2">
      <c r="A549" s="821" t="s">
        <v>1545</v>
      </c>
      <c r="B549" s="822" t="s">
        <v>1311</v>
      </c>
      <c r="C549" s="822" t="s">
        <v>1866</v>
      </c>
      <c r="D549" s="822" t="s">
        <v>1865</v>
      </c>
      <c r="E549" s="822" t="s">
        <v>1695</v>
      </c>
      <c r="F549" s="831">
        <v>1</v>
      </c>
      <c r="G549" s="831">
        <v>305.95</v>
      </c>
      <c r="H549" s="827">
        <v>1</v>
      </c>
      <c r="I549" s="831"/>
      <c r="J549" s="831"/>
      <c r="K549" s="827">
        <v>0</v>
      </c>
      <c r="L549" s="831">
        <v>1</v>
      </c>
      <c r="M549" s="832">
        <v>305.95</v>
      </c>
    </row>
    <row r="550" spans="1:13" ht="14.45" customHeight="1" x14ac:dyDescent="0.2">
      <c r="A550" s="821" t="s">
        <v>1545</v>
      </c>
      <c r="B550" s="822" t="s">
        <v>1311</v>
      </c>
      <c r="C550" s="822" t="s">
        <v>1315</v>
      </c>
      <c r="D550" s="822" t="s">
        <v>754</v>
      </c>
      <c r="E550" s="822" t="s">
        <v>1316</v>
      </c>
      <c r="F550" s="831"/>
      <c r="G550" s="831"/>
      <c r="H550" s="827">
        <v>0</v>
      </c>
      <c r="I550" s="831">
        <v>20</v>
      </c>
      <c r="J550" s="831">
        <v>1689.3999999999999</v>
      </c>
      <c r="K550" s="827">
        <v>1</v>
      </c>
      <c r="L550" s="831">
        <v>20</v>
      </c>
      <c r="M550" s="832">
        <v>1689.3999999999999</v>
      </c>
    </row>
    <row r="551" spans="1:13" ht="14.45" customHeight="1" x14ac:dyDescent="0.2">
      <c r="A551" s="821" t="s">
        <v>1545</v>
      </c>
      <c r="B551" s="822" t="s">
        <v>1311</v>
      </c>
      <c r="C551" s="822" t="s">
        <v>1317</v>
      </c>
      <c r="D551" s="822" t="s">
        <v>754</v>
      </c>
      <c r="E551" s="822" t="s">
        <v>1318</v>
      </c>
      <c r="F551" s="831"/>
      <c r="G551" s="831"/>
      <c r="H551" s="827">
        <v>0</v>
      </c>
      <c r="I551" s="831">
        <v>25</v>
      </c>
      <c r="J551" s="831">
        <v>3824.4999999999995</v>
      </c>
      <c r="K551" s="827">
        <v>1</v>
      </c>
      <c r="L551" s="831">
        <v>25</v>
      </c>
      <c r="M551" s="832">
        <v>3824.4999999999995</v>
      </c>
    </row>
    <row r="552" spans="1:13" ht="14.45" customHeight="1" x14ac:dyDescent="0.2">
      <c r="A552" s="821" t="s">
        <v>1545</v>
      </c>
      <c r="B552" s="822" t="s">
        <v>1311</v>
      </c>
      <c r="C552" s="822" t="s">
        <v>1558</v>
      </c>
      <c r="D552" s="822" t="s">
        <v>754</v>
      </c>
      <c r="E552" s="822" t="s">
        <v>1559</v>
      </c>
      <c r="F552" s="831"/>
      <c r="G552" s="831"/>
      <c r="H552" s="827">
        <v>0</v>
      </c>
      <c r="I552" s="831">
        <v>27</v>
      </c>
      <c r="J552" s="831">
        <v>2280.69</v>
      </c>
      <c r="K552" s="827">
        <v>1</v>
      </c>
      <c r="L552" s="831">
        <v>27</v>
      </c>
      <c r="M552" s="832">
        <v>2280.69</v>
      </c>
    </row>
    <row r="553" spans="1:13" ht="14.45" customHeight="1" x14ac:dyDescent="0.2">
      <c r="A553" s="821" t="s">
        <v>1545</v>
      </c>
      <c r="B553" s="822" t="s">
        <v>1311</v>
      </c>
      <c r="C553" s="822" t="s">
        <v>1880</v>
      </c>
      <c r="D553" s="822" t="s">
        <v>1881</v>
      </c>
      <c r="E553" s="822" t="s">
        <v>1316</v>
      </c>
      <c r="F553" s="831">
        <v>3</v>
      </c>
      <c r="G553" s="831">
        <v>253.41</v>
      </c>
      <c r="H553" s="827">
        <v>1</v>
      </c>
      <c r="I553" s="831"/>
      <c r="J553" s="831"/>
      <c r="K553" s="827">
        <v>0</v>
      </c>
      <c r="L553" s="831">
        <v>3</v>
      </c>
      <c r="M553" s="832">
        <v>253.41</v>
      </c>
    </row>
    <row r="554" spans="1:13" ht="14.45" customHeight="1" x14ac:dyDescent="0.2">
      <c r="A554" s="821" t="s">
        <v>1545</v>
      </c>
      <c r="B554" s="822" t="s">
        <v>1311</v>
      </c>
      <c r="C554" s="822" t="s">
        <v>2241</v>
      </c>
      <c r="D554" s="822" t="s">
        <v>2242</v>
      </c>
      <c r="E554" s="822" t="s">
        <v>2243</v>
      </c>
      <c r="F554" s="831">
        <v>3</v>
      </c>
      <c r="G554" s="831">
        <v>4906.9800000000005</v>
      </c>
      <c r="H554" s="827">
        <v>1</v>
      </c>
      <c r="I554" s="831"/>
      <c r="J554" s="831"/>
      <c r="K554" s="827">
        <v>0</v>
      </c>
      <c r="L554" s="831">
        <v>3</v>
      </c>
      <c r="M554" s="832">
        <v>4906.9800000000005</v>
      </c>
    </row>
    <row r="555" spans="1:13" ht="14.45" customHeight="1" x14ac:dyDescent="0.2">
      <c r="A555" s="821" t="s">
        <v>1545</v>
      </c>
      <c r="B555" s="822" t="s">
        <v>1311</v>
      </c>
      <c r="C555" s="822" t="s">
        <v>1873</v>
      </c>
      <c r="D555" s="822" t="s">
        <v>754</v>
      </c>
      <c r="E555" s="822" t="s">
        <v>1313</v>
      </c>
      <c r="F555" s="831"/>
      <c r="G555" s="831"/>
      <c r="H555" s="827">
        <v>0</v>
      </c>
      <c r="I555" s="831">
        <v>55</v>
      </c>
      <c r="J555" s="831">
        <v>8413.9</v>
      </c>
      <c r="K555" s="827">
        <v>1</v>
      </c>
      <c r="L555" s="831">
        <v>55</v>
      </c>
      <c r="M555" s="832">
        <v>8413.9</v>
      </c>
    </row>
    <row r="556" spans="1:13" ht="14.45" customHeight="1" x14ac:dyDescent="0.2">
      <c r="A556" s="821" t="s">
        <v>1545</v>
      </c>
      <c r="B556" s="822" t="s">
        <v>1311</v>
      </c>
      <c r="C556" s="822" t="s">
        <v>2244</v>
      </c>
      <c r="D556" s="822" t="s">
        <v>2245</v>
      </c>
      <c r="E556" s="822" t="s">
        <v>2246</v>
      </c>
      <c r="F556" s="831">
        <v>2</v>
      </c>
      <c r="G556" s="831">
        <v>2451.48</v>
      </c>
      <c r="H556" s="827">
        <v>1</v>
      </c>
      <c r="I556" s="831"/>
      <c r="J556" s="831"/>
      <c r="K556" s="827">
        <v>0</v>
      </c>
      <c r="L556" s="831">
        <v>2</v>
      </c>
      <c r="M556" s="832">
        <v>2451.48</v>
      </c>
    </row>
    <row r="557" spans="1:13" ht="14.45" customHeight="1" x14ac:dyDescent="0.2">
      <c r="A557" s="821" t="s">
        <v>1545</v>
      </c>
      <c r="B557" s="822" t="s">
        <v>1311</v>
      </c>
      <c r="C557" s="822" t="s">
        <v>2247</v>
      </c>
      <c r="D557" s="822" t="s">
        <v>2242</v>
      </c>
      <c r="E557" s="822" t="s">
        <v>2248</v>
      </c>
      <c r="F557" s="831">
        <v>1</v>
      </c>
      <c r="G557" s="831">
        <v>3161.03</v>
      </c>
      <c r="H557" s="827">
        <v>1</v>
      </c>
      <c r="I557" s="831"/>
      <c r="J557" s="831"/>
      <c r="K557" s="827">
        <v>0</v>
      </c>
      <c r="L557" s="831">
        <v>1</v>
      </c>
      <c r="M557" s="832">
        <v>3161.03</v>
      </c>
    </row>
    <row r="558" spans="1:13" ht="14.45" customHeight="1" x14ac:dyDescent="0.2">
      <c r="A558" s="821" t="s">
        <v>1545</v>
      </c>
      <c r="B558" s="822" t="s">
        <v>1311</v>
      </c>
      <c r="C558" s="822" t="s">
        <v>2249</v>
      </c>
      <c r="D558" s="822" t="s">
        <v>2242</v>
      </c>
      <c r="E558" s="822" t="s">
        <v>2250</v>
      </c>
      <c r="F558" s="831">
        <v>4</v>
      </c>
      <c r="G558" s="831">
        <v>5607.96</v>
      </c>
      <c r="H558" s="827">
        <v>1</v>
      </c>
      <c r="I558" s="831"/>
      <c r="J558" s="831"/>
      <c r="K558" s="827">
        <v>0</v>
      </c>
      <c r="L558" s="831">
        <v>4</v>
      </c>
      <c r="M558" s="832">
        <v>5607.96</v>
      </c>
    </row>
    <row r="559" spans="1:13" ht="14.45" customHeight="1" x14ac:dyDescent="0.2">
      <c r="A559" s="821" t="s">
        <v>1545</v>
      </c>
      <c r="B559" s="822" t="s">
        <v>1390</v>
      </c>
      <c r="C559" s="822" t="s">
        <v>1789</v>
      </c>
      <c r="D559" s="822" t="s">
        <v>774</v>
      </c>
      <c r="E559" s="822" t="s">
        <v>1393</v>
      </c>
      <c r="F559" s="831">
        <v>36</v>
      </c>
      <c r="G559" s="831">
        <v>810</v>
      </c>
      <c r="H559" s="827">
        <v>1</v>
      </c>
      <c r="I559" s="831"/>
      <c r="J559" s="831"/>
      <c r="K559" s="827">
        <v>0</v>
      </c>
      <c r="L559" s="831">
        <v>36</v>
      </c>
      <c r="M559" s="832">
        <v>810</v>
      </c>
    </row>
    <row r="560" spans="1:13" ht="14.45" customHeight="1" x14ac:dyDescent="0.2">
      <c r="A560" s="821" t="s">
        <v>1545</v>
      </c>
      <c r="B560" s="822" t="s">
        <v>1390</v>
      </c>
      <c r="C560" s="822" t="s">
        <v>1801</v>
      </c>
      <c r="D560" s="822" t="s">
        <v>774</v>
      </c>
      <c r="E560" s="822" t="s">
        <v>1802</v>
      </c>
      <c r="F560" s="831">
        <v>2</v>
      </c>
      <c r="G560" s="831">
        <v>456.38</v>
      </c>
      <c r="H560" s="827">
        <v>1</v>
      </c>
      <c r="I560" s="831"/>
      <c r="J560" s="831"/>
      <c r="K560" s="827">
        <v>0</v>
      </c>
      <c r="L560" s="831">
        <v>2</v>
      </c>
      <c r="M560" s="832">
        <v>456.38</v>
      </c>
    </row>
    <row r="561" spans="1:13" ht="14.45" customHeight="1" x14ac:dyDescent="0.2">
      <c r="A561" s="821" t="s">
        <v>1545</v>
      </c>
      <c r="B561" s="822" t="s">
        <v>1390</v>
      </c>
      <c r="C561" s="822" t="s">
        <v>2595</v>
      </c>
      <c r="D561" s="822" t="s">
        <v>2525</v>
      </c>
      <c r="E561" s="822" t="s">
        <v>2082</v>
      </c>
      <c r="F561" s="831">
        <v>2</v>
      </c>
      <c r="G561" s="831">
        <v>4198.74</v>
      </c>
      <c r="H561" s="827">
        <v>1</v>
      </c>
      <c r="I561" s="831"/>
      <c r="J561" s="831"/>
      <c r="K561" s="827">
        <v>0</v>
      </c>
      <c r="L561" s="831">
        <v>2</v>
      </c>
      <c r="M561" s="832">
        <v>4198.74</v>
      </c>
    </row>
    <row r="562" spans="1:13" ht="14.45" customHeight="1" x14ac:dyDescent="0.2">
      <c r="A562" s="821" t="s">
        <v>1545</v>
      </c>
      <c r="B562" s="822" t="s">
        <v>1395</v>
      </c>
      <c r="C562" s="822" t="s">
        <v>1960</v>
      </c>
      <c r="D562" s="822" t="s">
        <v>1397</v>
      </c>
      <c r="E562" s="822" t="s">
        <v>1618</v>
      </c>
      <c r="F562" s="831"/>
      <c r="G562" s="831"/>
      <c r="H562" s="827">
        <v>0</v>
      </c>
      <c r="I562" s="831">
        <v>9</v>
      </c>
      <c r="J562" s="831">
        <v>1304.28</v>
      </c>
      <c r="K562" s="827">
        <v>1</v>
      </c>
      <c r="L562" s="831">
        <v>9</v>
      </c>
      <c r="M562" s="832">
        <v>1304.28</v>
      </c>
    </row>
    <row r="563" spans="1:13" ht="14.45" customHeight="1" x14ac:dyDescent="0.2">
      <c r="A563" s="821" t="s">
        <v>1545</v>
      </c>
      <c r="B563" s="822" t="s">
        <v>1395</v>
      </c>
      <c r="C563" s="822" t="s">
        <v>1961</v>
      </c>
      <c r="D563" s="822" t="s">
        <v>1962</v>
      </c>
      <c r="E563" s="822" t="s">
        <v>1963</v>
      </c>
      <c r="F563" s="831">
        <v>3</v>
      </c>
      <c r="G563" s="831">
        <v>217.35000000000002</v>
      </c>
      <c r="H563" s="827">
        <v>1</v>
      </c>
      <c r="I563" s="831"/>
      <c r="J563" s="831"/>
      <c r="K563" s="827">
        <v>0</v>
      </c>
      <c r="L563" s="831">
        <v>3</v>
      </c>
      <c r="M563" s="832">
        <v>217.35000000000002</v>
      </c>
    </row>
    <row r="564" spans="1:13" ht="14.45" customHeight="1" x14ac:dyDescent="0.2">
      <c r="A564" s="821" t="s">
        <v>1545</v>
      </c>
      <c r="B564" s="822" t="s">
        <v>1395</v>
      </c>
      <c r="C564" s="822" t="s">
        <v>1396</v>
      </c>
      <c r="D564" s="822" t="s">
        <v>1397</v>
      </c>
      <c r="E564" s="822" t="s">
        <v>986</v>
      </c>
      <c r="F564" s="831"/>
      <c r="G564" s="831"/>
      <c r="H564" s="827">
        <v>0</v>
      </c>
      <c r="I564" s="831">
        <v>1</v>
      </c>
      <c r="J564" s="831">
        <v>72.45</v>
      </c>
      <c r="K564" s="827">
        <v>1</v>
      </c>
      <c r="L564" s="831">
        <v>1</v>
      </c>
      <c r="M564" s="832">
        <v>72.45</v>
      </c>
    </row>
    <row r="565" spans="1:13" ht="14.45" customHeight="1" x14ac:dyDescent="0.2">
      <c r="A565" s="821" t="s">
        <v>1545</v>
      </c>
      <c r="B565" s="822" t="s">
        <v>1395</v>
      </c>
      <c r="C565" s="822" t="s">
        <v>2289</v>
      </c>
      <c r="D565" s="822" t="s">
        <v>1397</v>
      </c>
      <c r="E565" s="822" t="s">
        <v>1327</v>
      </c>
      <c r="F565" s="831"/>
      <c r="G565" s="831"/>
      <c r="H565" s="827">
        <v>0</v>
      </c>
      <c r="I565" s="831">
        <v>2</v>
      </c>
      <c r="J565" s="831">
        <v>181.72</v>
      </c>
      <c r="K565" s="827">
        <v>1</v>
      </c>
      <c r="L565" s="831">
        <v>2</v>
      </c>
      <c r="M565" s="832">
        <v>181.72</v>
      </c>
    </row>
    <row r="566" spans="1:13" ht="14.45" customHeight="1" x14ac:dyDescent="0.2">
      <c r="A566" s="821" t="s">
        <v>1545</v>
      </c>
      <c r="B566" s="822" t="s">
        <v>1324</v>
      </c>
      <c r="C566" s="822" t="s">
        <v>1619</v>
      </c>
      <c r="D566" s="822" t="s">
        <v>1326</v>
      </c>
      <c r="E566" s="822" t="s">
        <v>1620</v>
      </c>
      <c r="F566" s="831"/>
      <c r="G566" s="831"/>
      <c r="H566" s="827">
        <v>0</v>
      </c>
      <c r="I566" s="831">
        <v>3</v>
      </c>
      <c r="J566" s="831">
        <v>4428.42</v>
      </c>
      <c r="K566" s="827">
        <v>1</v>
      </c>
      <c r="L566" s="831">
        <v>3</v>
      </c>
      <c r="M566" s="832">
        <v>4428.42</v>
      </c>
    </row>
    <row r="567" spans="1:13" ht="14.45" customHeight="1" x14ac:dyDescent="0.2">
      <c r="A567" s="821" t="s">
        <v>1545</v>
      </c>
      <c r="B567" s="822" t="s">
        <v>1324</v>
      </c>
      <c r="C567" s="822" t="s">
        <v>1325</v>
      </c>
      <c r="D567" s="822" t="s">
        <v>1326</v>
      </c>
      <c r="E567" s="822" t="s">
        <v>1327</v>
      </c>
      <c r="F567" s="831"/>
      <c r="G567" s="831"/>
      <c r="H567" s="827">
        <v>0</v>
      </c>
      <c r="I567" s="831">
        <v>1</v>
      </c>
      <c r="J567" s="831">
        <v>295.22000000000003</v>
      </c>
      <c r="K567" s="827">
        <v>1</v>
      </c>
      <c r="L567" s="831">
        <v>1</v>
      </c>
      <c r="M567" s="832">
        <v>295.22000000000003</v>
      </c>
    </row>
    <row r="568" spans="1:13" ht="14.45" customHeight="1" x14ac:dyDescent="0.2">
      <c r="A568" s="821" t="s">
        <v>1545</v>
      </c>
      <c r="B568" s="822" t="s">
        <v>1324</v>
      </c>
      <c r="C568" s="822" t="s">
        <v>2165</v>
      </c>
      <c r="D568" s="822" t="s">
        <v>2166</v>
      </c>
      <c r="E568" s="822" t="s">
        <v>1618</v>
      </c>
      <c r="F568" s="831">
        <v>3</v>
      </c>
      <c r="G568" s="831">
        <v>611.01</v>
      </c>
      <c r="H568" s="827">
        <v>1</v>
      </c>
      <c r="I568" s="831"/>
      <c r="J568" s="831"/>
      <c r="K568" s="827">
        <v>0</v>
      </c>
      <c r="L568" s="831">
        <v>3</v>
      </c>
      <c r="M568" s="832">
        <v>611.01</v>
      </c>
    </row>
    <row r="569" spans="1:13" ht="14.45" customHeight="1" x14ac:dyDescent="0.2">
      <c r="A569" s="821" t="s">
        <v>1545</v>
      </c>
      <c r="B569" s="822" t="s">
        <v>1324</v>
      </c>
      <c r="C569" s="822" t="s">
        <v>1621</v>
      </c>
      <c r="D569" s="822" t="s">
        <v>985</v>
      </c>
      <c r="E569" s="822" t="s">
        <v>1622</v>
      </c>
      <c r="F569" s="831"/>
      <c r="G569" s="831"/>
      <c r="H569" s="827">
        <v>0</v>
      </c>
      <c r="I569" s="831">
        <v>2</v>
      </c>
      <c r="J569" s="831">
        <v>611</v>
      </c>
      <c r="K569" s="827">
        <v>1</v>
      </c>
      <c r="L569" s="831">
        <v>2</v>
      </c>
      <c r="M569" s="832">
        <v>611</v>
      </c>
    </row>
    <row r="570" spans="1:13" ht="14.45" customHeight="1" x14ac:dyDescent="0.2">
      <c r="A570" s="821" t="s">
        <v>1545</v>
      </c>
      <c r="B570" s="822" t="s">
        <v>1324</v>
      </c>
      <c r="C570" s="822" t="s">
        <v>2167</v>
      </c>
      <c r="D570" s="822" t="s">
        <v>985</v>
      </c>
      <c r="E570" s="822" t="s">
        <v>986</v>
      </c>
      <c r="F570" s="831"/>
      <c r="G570" s="831"/>
      <c r="H570" s="827">
        <v>0</v>
      </c>
      <c r="I570" s="831">
        <v>9</v>
      </c>
      <c r="J570" s="831">
        <v>916.47</v>
      </c>
      <c r="K570" s="827">
        <v>1</v>
      </c>
      <c r="L570" s="831">
        <v>9</v>
      </c>
      <c r="M570" s="832">
        <v>916.47</v>
      </c>
    </row>
    <row r="571" spans="1:13" ht="14.45" customHeight="1" x14ac:dyDescent="0.2">
      <c r="A571" s="821" t="s">
        <v>1545</v>
      </c>
      <c r="B571" s="822" t="s">
        <v>1324</v>
      </c>
      <c r="C571" s="822" t="s">
        <v>2168</v>
      </c>
      <c r="D571" s="822" t="s">
        <v>985</v>
      </c>
      <c r="E571" s="822" t="s">
        <v>1327</v>
      </c>
      <c r="F571" s="831">
        <v>4</v>
      </c>
      <c r="G571" s="831">
        <v>1180.8800000000001</v>
      </c>
      <c r="H571" s="827">
        <v>1</v>
      </c>
      <c r="I571" s="831"/>
      <c r="J571" s="831"/>
      <c r="K571" s="827">
        <v>0</v>
      </c>
      <c r="L571" s="831">
        <v>4</v>
      </c>
      <c r="M571" s="832">
        <v>1180.8800000000001</v>
      </c>
    </row>
    <row r="572" spans="1:13" ht="14.45" customHeight="1" x14ac:dyDescent="0.2">
      <c r="A572" s="821" t="s">
        <v>1545</v>
      </c>
      <c r="B572" s="822" t="s">
        <v>1328</v>
      </c>
      <c r="C572" s="822" t="s">
        <v>1938</v>
      </c>
      <c r="D572" s="822" t="s">
        <v>1939</v>
      </c>
      <c r="E572" s="822" t="s">
        <v>1937</v>
      </c>
      <c r="F572" s="831"/>
      <c r="G572" s="831"/>
      <c r="H572" s="827">
        <v>0</v>
      </c>
      <c r="I572" s="831">
        <v>20</v>
      </c>
      <c r="J572" s="831">
        <v>3670.7999999999997</v>
      </c>
      <c r="K572" s="827">
        <v>1</v>
      </c>
      <c r="L572" s="831">
        <v>20</v>
      </c>
      <c r="M572" s="832">
        <v>3670.7999999999997</v>
      </c>
    </row>
    <row r="573" spans="1:13" ht="14.45" customHeight="1" x14ac:dyDescent="0.2">
      <c r="A573" s="821" t="s">
        <v>1545</v>
      </c>
      <c r="B573" s="822" t="s">
        <v>1328</v>
      </c>
      <c r="C573" s="822" t="s">
        <v>1940</v>
      </c>
      <c r="D573" s="822" t="s">
        <v>1939</v>
      </c>
      <c r="E573" s="822" t="s">
        <v>1941</v>
      </c>
      <c r="F573" s="831"/>
      <c r="G573" s="831"/>
      <c r="H573" s="827">
        <v>0</v>
      </c>
      <c r="I573" s="831">
        <v>14</v>
      </c>
      <c r="J573" s="831">
        <v>7098.2800000000007</v>
      </c>
      <c r="K573" s="827">
        <v>1</v>
      </c>
      <c r="L573" s="831">
        <v>14</v>
      </c>
      <c r="M573" s="832">
        <v>7098.2800000000007</v>
      </c>
    </row>
    <row r="574" spans="1:13" ht="14.45" customHeight="1" x14ac:dyDescent="0.2">
      <c r="A574" s="821" t="s">
        <v>1545</v>
      </c>
      <c r="B574" s="822" t="s">
        <v>1328</v>
      </c>
      <c r="C574" s="822" t="s">
        <v>1942</v>
      </c>
      <c r="D574" s="822" t="s">
        <v>1939</v>
      </c>
      <c r="E574" s="822" t="s">
        <v>1331</v>
      </c>
      <c r="F574" s="831"/>
      <c r="G574" s="831"/>
      <c r="H574" s="827">
        <v>0</v>
      </c>
      <c r="I574" s="831">
        <v>25</v>
      </c>
      <c r="J574" s="831">
        <v>8450</v>
      </c>
      <c r="K574" s="827">
        <v>1</v>
      </c>
      <c r="L574" s="831">
        <v>25</v>
      </c>
      <c r="M574" s="832">
        <v>8450</v>
      </c>
    </row>
    <row r="575" spans="1:13" ht="14.45" customHeight="1" x14ac:dyDescent="0.2">
      <c r="A575" s="821" t="s">
        <v>1545</v>
      </c>
      <c r="B575" s="822" t="s">
        <v>1328</v>
      </c>
      <c r="C575" s="822" t="s">
        <v>1329</v>
      </c>
      <c r="D575" s="822" t="s">
        <v>1330</v>
      </c>
      <c r="E575" s="822" t="s">
        <v>1331</v>
      </c>
      <c r="F575" s="831">
        <v>4</v>
      </c>
      <c r="G575" s="831">
        <v>1352</v>
      </c>
      <c r="H575" s="827">
        <v>1</v>
      </c>
      <c r="I575" s="831"/>
      <c r="J575" s="831"/>
      <c r="K575" s="827">
        <v>0</v>
      </c>
      <c r="L575" s="831">
        <v>4</v>
      </c>
      <c r="M575" s="832">
        <v>1352</v>
      </c>
    </row>
    <row r="576" spans="1:13" ht="14.45" customHeight="1" x14ac:dyDescent="0.2">
      <c r="A576" s="821" t="s">
        <v>1545</v>
      </c>
      <c r="B576" s="822" t="s">
        <v>1328</v>
      </c>
      <c r="C576" s="822" t="s">
        <v>2269</v>
      </c>
      <c r="D576" s="822" t="s">
        <v>1936</v>
      </c>
      <c r="E576" s="822" t="s">
        <v>1941</v>
      </c>
      <c r="F576" s="831">
        <v>1</v>
      </c>
      <c r="G576" s="831">
        <v>507.02</v>
      </c>
      <c r="H576" s="827">
        <v>1</v>
      </c>
      <c r="I576" s="831"/>
      <c r="J576" s="831"/>
      <c r="K576" s="827">
        <v>0</v>
      </c>
      <c r="L576" s="831">
        <v>1</v>
      </c>
      <c r="M576" s="832">
        <v>507.02</v>
      </c>
    </row>
    <row r="577" spans="1:13" ht="14.45" customHeight="1" x14ac:dyDescent="0.2">
      <c r="A577" s="821" t="s">
        <v>1545</v>
      </c>
      <c r="B577" s="822" t="s">
        <v>1332</v>
      </c>
      <c r="C577" s="822" t="s">
        <v>1631</v>
      </c>
      <c r="D577" s="822" t="s">
        <v>1632</v>
      </c>
      <c r="E577" s="822" t="s">
        <v>1335</v>
      </c>
      <c r="F577" s="831"/>
      <c r="G577" s="831"/>
      <c r="H577" s="827">
        <v>0</v>
      </c>
      <c r="I577" s="831">
        <v>1</v>
      </c>
      <c r="J577" s="831">
        <v>1296.7</v>
      </c>
      <c r="K577" s="827">
        <v>1</v>
      </c>
      <c r="L577" s="831">
        <v>1</v>
      </c>
      <c r="M577" s="832">
        <v>1296.7</v>
      </c>
    </row>
    <row r="578" spans="1:13" ht="14.45" customHeight="1" x14ac:dyDescent="0.2">
      <c r="A578" s="821" t="s">
        <v>1545</v>
      </c>
      <c r="B578" s="822" t="s">
        <v>1332</v>
      </c>
      <c r="C578" s="822" t="s">
        <v>2169</v>
      </c>
      <c r="D578" s="822" t="s">
        <v>1632</v>
      </c>
      <c r="E578" s="822" t="s">
        <v>2170</v>
      </c>
      <c r="F578" s="831"/>
      <c r="G578" s="831"/>
      <c r="H578" s="827">
        <v>0</v>
      </c>
      <c r="I578" s="831">
        <v>3</v>
      </c>
      <c r="J578" s="831">
        <v>20422.949999999997</v>
      </c>
      <c r="K578" s="827">
        <v>1</v>
      </c>
      <c r="L578" s="831">
        <v>3</v>
      </c>
      <c r="M578" s="832">
        <v>20422.949999999997</v>
      </c>
    </row>
    <row r="579" spans="1:13" ht="14.45" customHeight="1" x14ac:dyDescent="0.2">
      <c r="A579" s="821" t="s">
        <v>1545</v>
      </c>
      <c r="B579" s="822" t="s">
        <v>1332</v>
      </c>
      <c r="C579" s="822" t="s">
        <v>2171</v>
      </c>
      <c r="D579" s="822" t="s">
        <v>1632</v>
      </c>
      <c r="E579" s="822" t="s">
        <v>2172</v>
      </c>
      <c r="F579" s="831"/>
      <c r="G579" s="831"/>
      <c r="H579" s="827">
        <v>0</v>
      </c>
      <c r="I579" s="831">
        <v>6</v>
      </c>
      <c r="J579" s="831">
        <v>27230.58</v>
      </c>
      <c r="K579" s="827">
        <v>1</v>
      </c>
      <c r="L579" s="831">
        <v>6</v>
      </c>
      <c r="M579" s="832">
        <v>27230.58</v>
      </c>
    </row>
    <row r="580" spans="1:13" ht="14.45" customHeight="1" x14ac:dyDescent="0.2">
      <c r="A580" s="821" t="s">
        <v>1545</v>
      </c>
      <c r="B580" s="822" t="s">
        <v>1332</v>
      </c>
      <c r="C580" s="822" t="s">
        <v>1333</v>
      </c>
      <c r="D580" s="822" t="s">
        <v>1334</v>
      </c>
      <c r="E580" s="822" t="s">
        <v>1335</v>
      </c>
      <c r="F580" s="831"/>
      <c r="G580" s="831"/>
      <c r="H580" s="827">
        <v>0</v>
      </c>
      <c r="I580" s="831">
        <v>3</v>
      </c>
      <c r="J580" s="831">
        <v>3890.1000000000004</v>
      </c>
      <c r="K580" s="827">
        <v>1</v>
      </c>
      <c r="L580" s="831">
        <v>3</v>
      </c>
      <c r="M580" s="832">
        <v>3890.1000000000004</v>
      </c>
    </row>
    <row r="581" spans="1:13" ht="14.45" customHeight="1" x14ac:dyDescent="0.2">
      <c r="A581" s="821" t="s">
        <v>1545</v>
      </c>
      <c r="B581" s="822" t="s">
        <v>1336</v>
      </c>
      <c r="C581" s="822" t="s">
        <v>1398</v>
      </c>
      <c r="D581" s="822" t="s">
        <v>1338</v>
      </c>
      <c r="E581" s="822" t="s">
        <v>1399</v>
      </c>
      <c r="F581" s="831"/>
      <c r="G581" s="831"/>
      <c r="H581" s="827">
        <v>0</v>
      </c>
      <c r="I581" s="831">
        <v>22</v>
      </c>
      <c r="J581" s="831">
        <v>514.79999999999995</v>
      </c>
      <c r="K581" s="827">
        <v>1</v>
      </c>
      <c r="L581" s="831">
        <v>22</v>
      </c>
      <c r="M581" s="832">
        <v>514.79999999999995</v>
      </c>
    </row>
    <row r="582" spans="1:13" ht="14.45" customHeight="1" x14ac:dyDescent="0.2">
      <c r="A582" s="821" t="s">
        <v>1545</v>
      </c>
      <c r="B582" s="822" t="s">
        <v>1336</v>
      </c>
      <c r="C582" s="822" t="s">
        <v>1611</v>
      </c>
      <c r="D582" s="822" t="s">
        <v>1338</v>
      </c>
      <c r="E582" s="822" t="s">
        <v>1612</v>
      </c>
      <c r="F582" s="831"/>
      <c r="G582" s="831"/>
      <c r="H582" s="827">
        <v>0</v>
      </c>
      <c r="I582" s="831">
        <v>5</v>
      </c>
      <c r="J582" s="831">
        <v>234.05</v>
      </c>
      <c r="K582" s="827">
        <v>1</v>
      </c>
      <c r="L582" s="831">
        <v>5</v>
      </c>
      <c r="M582" s="832">
        <v>234.05</v>
      </c>
    </row>
    <row r="583" spans="1:13" ht="14.45" customHeight="1" x14ac:dyDescent="0.2">
      <c r="A583" s="821" t="s">
        <v>1545</v>
      </c>
      <c r="B583" s="822" t="s">
        <v>1336</v>
      </c>
      <c r="C583" s="822" t="s">
        <v>1562</v>
      </c>
      <c r="D583" s="822" t="s">
        <v>1563</v>
      </c>
      <c r="E583" s="822" t="s">
        <v>1399</v>
      </c>
      <c r="F583" s="831">
        <v>3</v>
      </c>
      <c r="G583" s="831">
        <v>70.199999999999989</v>
      </c>
      <c r="H583" s="827">
        <v>1</v>
      </c>
      <c r="I583" s="831"/>
      <c r="J583" s="831"/>
      <c r="K583" s="827">
        <v>0</v>
      </c>
      <c r="L583" s="831">
        <v>3</v>
      </c>
      <c r="M583" s="832">
        <v>70.199999999999989</v>
      </c>
    </row>
    <row r="584" spans="1:13" ht="14.45" customHeight="1" x14ac:dyDescent="0.2">
      <c r="A584" s="821" t="s">
        <v>1545</v>
      </c>
      <c r="B584" s="822" t="s">
        <v>1336</v>
      </c>
      <c r="C584" s="822" t="s">
        <v>1337</v>
      </c>
      <c r="D584" s="822" t="s">
        <v>1338</v>
      </c>
      <c r="E584" s="822" t="s">
        <v>1339</v>
      </c>
      <c r="F584" s="831"/>
      <c r="G584" s="831"/>
      <c r="H584" s="827">
        <v>0</v>
      </c>
      <c r="I584" s="831">
        <v>23</v>
      </c>
      <c r="J584" s="831">
        <v>269.33000000000004</v>
      </c>
      <c r="K584" s="827">
        <v>1</v>
      </c>
      <c r="L584" s="831">
        <v>23</v>
      </c>
      <c r="M584" s="832">
        <v>269.33000000000004</v>
      </c>
    </row>
    <row r="585" spans="1:13" ht="14.45" customHeight="1" x14ac:dyDescent="0.2">
      <c r="A585" s="821" t="s">
        <v>1545</v>
      </c>
      <c r="B585" s="822" t="s">
        <v>1336</v>
      </c>
      <c r="C585" s="822" t="s">
        <v>1614</v>
      </c>
      <c r="D585" s="822" t="s">
        <v>1563</v>
      </c>
      <c r="E585" s="822" t="s">
        <v>1612</v>
      </c>
      <c r="F585" s="831">
        <v>3</v>
      </c>
      <c r="G585" s="831">
        <v>140.43</v>
      </c>
      <c r="H585" s="827">
        <v>1</v>
      </c>
      <c r="I585" s="831"/>
      <c r="J585" s="831"/>
      <c r="K585" s="827">
        <v>0</v>
      </c>
      <c r="L585" s="831">
        <v>3</v>
      </c>
      <c r="M585" s="832">
        <v>140.43</v>
      </c>
    </row>
    <row r="586" spans="1:13" ht="14.45" customHeight="1" x14ac:dyDescent="0.2">
      <c r="A586" s="821" t="s">
        <v>1545</v>
      </c>
      <c r="B586" s="822" t="s">
        <v>1336</v>
      </c>
      <c r="C586" s="822" t="s">
        <v>1501</v>
      </c>
      <c r="D586" s="822" t="s">
        <v>1502</v>
      </c>
      <c r="E586" s="822" t="s">
        <v>1503</v>
      </c>
      <c r="F586" s="831">
        <v>2</v>
      </c>
      <c r="G586" s="831">
        <v>280.83999999999997</v>
      </c>
      <c r="H586" s="827">
        <v>1</v>
      </c>
      <c r="I586" s="831"/>
      <c r="J586" s="831"/>
      <c r="K586" s="827">
        <v>0</v>
      </c>
      <c r="L586" s="831">
        <v>2</v>
      </c>
      <c r="M586" s="832">
        <v>280.83999999999997</v>
      </c>
    </row>
    <row r="587" spans="1:13" ht="14.45" customHeight="1" x14ac:dyDescent="0.2">
      <c r="A587" s="821" t="s">
        <v>1545</v>
      </c>
      <c r="B587" s="822" t="s">
        <v>1340</v>
      </c>
      <c r="C587" s="822" t="s">
        <v>1341</v>
      </c>
      <c r="D587" s="822" t="s">
        <v>835</v>
      </c>
      <c r="E587" s="822" t="s">
        <v>1342</v>
      </c>
      <c r="F587" s="831"/>
      <c r="G587" s="831"/>
      <c r="H587" s="827"/>
      <c r="I587" s="831">
        <v>16</v>
      </c>
      <c r="J587" s="831">
        <v>0</v>
      </c>
      <c r="K587" s="827"/>
      <c r="L587" s="831">
        <v>16</v>
      </c>
      <c r="M587" s="832">
        <v>0</v>
      </c>
    </row>
    <row r="588" spans="1:13" ht="14.45" customHeight="1" x14ac:dyDescent="0.2">
      <c r="A588" s="821" t="s">
        <v>1545</v>
      </c>
      <c r="B588" s="822" t="s">
        <v>1340</v>
      </c>
      <c r="C588" s="822" t="s">
        <v>1589</v>
      </c>
      <c r="D588" s="822" t="s">
        <v>835</v>
      </c>
      <c r="E588" s="822" t="s">
        <v>1590</v>
      </c>
      <c r="F588" s="831"/>
      <c r="G588" s="831"/>
      <c r="H588" s="827"/>
      <c r="I588" s="831">
        <v>7</v>
      </c>
      <c r="J588" s="831">
        <v>0</v>
      </c>
      <c r="K588" s="827"/>
      <c r="L588" s="831">
        <v>7</v>
      </c>
      <c r="M588" s="832">
        <v>0</v>
      </c>
    </row>
    <row r="589" spans="1:13" ht="14.45" customHeight="1" x14ac:dyDescent="0.2">
      <c r="A589" s="821" t="s">
        <v>1545</v>
      </c>
      <c r="B589" s="822" t="s">
        <v>2659</v>
      </c>
      <c r="C589" s="822" t="s">
        <v>1552</v>
      </c>
      <c r="D589" s="822" t="s">
        <v>1553</v>
      </c>
      <c r="E589" s="822" t="s">
        <v>1016</v>
      </c>
      <c r="F589" s="831"/>
      <c r="G589" s="831"/>
      <c r="H589" s="827">
        <v>0</v>
      </c>
      <c r="I589" s="831">
        <v>13</v>
      </c>
      <c r="J589" s="831">
        <v>1716</v>
      </c>
      <c r="K589" s="827">
        <v>1</v>
      </c>
      <c r="L589" s="831">
        <v>13</v>
      </c>
      <c r="M589" s="832">
        <v>1716</v>
      </c>
    </row>
    <row r="590" spans="1:13" ht="14.45" customHeight="1" x14ac:dyDescent="0.2">
      <c r="A590" s="821" t="s">
        <v>1545</v>
      </c>
      <c r="B590" s="822" t="s">
        <v>2659</v>
      </c>
      <c r="C590" s="822" t="s">
        <v>1659</v>
      </c>
      <c r="D590" s="822" t="s">
        <v>1553</v>
      </c>
      <c r="E590" s="822" t="s">
        <v>1660</v>
      </c>
      <c r="F590" s="831"/>
      <c r="G590" s="831"/>
      <c r="H590" s="827">
        <v>0</v>
      </c>
      <c r="I590" s="831">
        <v>8</v>
      </c>
      <c r="J590" s="831">
        <v>2112</v>
      </c>
      <c r="K590" s="827">
        <v>1</v>
      </c>
      <c r="L590" s="831">
        <v>8</v>
      </c>
      <c r="M590" s="832">
        <v>2112</v>
      </c>
    </row>
    <row r="591" spans="1:13" ht="14.45" customHeight="1" x14ac:dyDescent="0.2">
      <c r="A591" s="821" t="s">
        <v>1545</v>
      </c>
      <c r="B591" s="822" t="s">
        <v>1400</v>
      </c>
      <c r="C591" s="822" t="s">
        <v>1894</v>
      </c>
      <c r="D591" s="822" t="s">
        <v>1895</v>
      </c>
      <c r="E591" s="822" t="s">
        <v>1016</v>
      </c>
      <c r="F591" s="831"/>
      <c r="G591" s="831"/>
      <c r="H591" s="827">
        <v>0</v>
      </c>
      <c r="I591" s="831">
        <v>7</v>
      </c>
      <c r="J591" s="831">
        <v>924</v>
      </c>
      <c r="K591" s="827">
        <v>1</v>
      </c>
      <c r="L591" s="831">
        <v>7</v>
      </c>
      <c r="M591" s="832">
        <v>924</v>
      </c>
    </row>
    <row r="592" spans="1:13" ht="14.45" customHeight="1" x14ac:dyDescent="0.2">
      <c r="A592" s="821" t="s">
        <v>1545</v>
      </c>
      <c r="B592" s="822" t="s">
        <v>1400</v>
      </c>
      <c r="C592" s="822" t="s">
        <v>1896</v>
      </c>
      <c r="D592" s="822" t="s">
        <v>1895</v>
      </c>
      <c r="E592" s="822" t="s">
        <v>1728</v>
      </c>
      <c r="F592" s="831"/>
      <c r="G592" s="831"/>
      <c r="H592" s="827">
        <v>0</v>
      </c>
      <c r="I592" s="831">
        <v>1</v>
      </c>
      <c r="J592" s="831">
        <v>439.98</v>
      </c>
      <c r="K592" s="827">
        <v>1</v>
      </c>
      <c r="L592" s="831">
        <v>1</v>
      </c>
      <c r="M592" s="832">
        <v>439.98</v>
      </c>
    </row>
    <row r="593" spans="1:13" ht="14.45" customHeight="1" x14ac:dyDescent="0.2">
      <c r="A593" s="821" t="s">
        <v>1545</v>
      </c>
      <c r="B593" s="822" t="s">
        <v>1343</v>
      </c>
      <c r="C593" s="822" t="s">
        <v>1344</v>
      </c>
      <c r="D593" s="822" t="s">
        <v>1345</v>
      </c>
      <c r="E593" s="822" t="s">
        <v>1346</v>
      </c>
      <c r="F593" s="831"/>
      <c r="G593" s="831"/>
      <c r="H593" s="827">
        <v>0</v>
      </c>
      <c r="I593" s="831">
        <v>89</v>
      </c>
      <c r="J593" s="831">
        <v>10943.44</v>
      </c>
      <c r="K593" s="827">
        <v>1</v>
      </c>
      <c r="L593" s="831">
        <v>89</v>
      </c>
      <c r="M593" s="832">
        <v>10943.44</v>
      </c>
    </row>
    <row r="594" spans="1:13" ht="14.45" customHeight="1" x14ac:dyDescent="0.2">
      <c r="A594" s="821" t="s">
        <v>1545</v>
      </c>
      <c r="B594" s="822" t="s">
        <v>1343</v>
      </c>
      <c r="C594" s="822" t="s">
        <v>1347</v>
      </c>
      <c r="D594" s="822" t="s">
        <v>1345</v>
      </c>
      <c r="E594" s="822" t="s">
        <v>1348</v>
      </c>
      <c r="F594" s="831"/>
      <c r="G594" s="831"/>
      <c r="H594" s="827">
        <v>0</v>
      </c>
      <c r="I594" s="831">
        <v>75</v>
      </c>
      <c r="J594" s="831">
        <v>18443.25</v>
      </c>
      <c r="K594" s="827">
        <v>1</v>
      </c>
      <c r="L594" s="831">
        <v>75</v>
      </c>
      <c r="M594" s="832">
        <v>18443.25</v>
      </c>
    </row>
    <row r="595" spans="1:13" ht="14.45" customHeight="1" x14ac:dyDescent="0.2">
      <c r="A595" s="821" t="s">
        <v>1545</v>
      </c>
      <c r="B595" s="822" t="s">
        <v>1343</v>
      </c>
      <c r="C595" s="822" t="s">
        <v>2280</v>
      </c>
      <c r="D595" s="822" t="s">
        <v>1952</v>
      </c>
      <c r="E595" s="822" t="s">
        <v>2281</v>
      </c>
      <c r="F595" s="831">
        <v>1</v>
      </c>
      <c r="G595" s="831">
        <v>739.17</v>
      </c>
      <c r="H595" s="827">
        <v>1</v>
      </c>
      <c r="I595" s="831"/>
      <c r="J595" s="831"/>
      <c r="K595" s="827">
        <v>0</v>
      </c>
      <c r="L595" s="831">
        <v>1</v>
      </c>
      <c r="M595" s="832">
        <v>739.17</v>
      </c>
    </row>
    <row r="596" spans="1:13" ht="14.45" customHeight="1" x14ac:dyDescent="0.2">
      <c r="A596" s="821" t="s">
        <v>1545</v>
      </c>
      <c r="B596" s="822" t="s">
        <v>1343</v>
      </c>
      <c r="C596" s="822" t="s">
        <v>1955</v>
      </c>
      <c r="D596" s="822" t="s">
        <v>1954</v>
      </c>
      <c r="E596" s="822" t="s">
        <v>1744</v>
      </c>
      <c r="F596" s="831"/>
      <c r="G596" s="831"/>
      <c r="H596" s="827">
        <v>0</v>
      </c>
      <c r="I596" s="831">
        <v>13</v>
      </c>
      <c r="J596" s="831">
        <v>1716</v>
      </c>
      <c r="K596" s="827">
        <v>1</v>
      </c>
      <c r="L596" s="831">
        <v>13</v>
      </c>
      <c r="M596" s="832">
        <v>1716</v>
      </c>
    </row>
    <row r="597" spans="1:13" ht="14.45" customHeight="1" x14ac:dyDescent="0.2">
      <c r="A597" s="821" t="s">
        <v>1545</v>
      </c>
      <c r="B597" s="822" t="s">
        <v>1343</v>
      </c>
      <c r="C597" s="822" t="s">
        <v>2103</v>
      </c>
      <c r="D597" s="822" t="s">
        <v>1954</v>
      </c>
      <c r="E597" s="822" t="s">
        <v>1950</v>
      </c>
      <c r="F597" s="831"/>
      <c r="G597" s="831"/>
      <c r="H597" s="827">
        <v>0</v>
      </c>
      <c r="I597" s="831">
        <v>2</v>
      </c>
      <c r="J597" s="831">
        <v>879.96</v>
      </c>
      <c r="K597" s="827">
        <v>1</v>
      </c>
      <c r="L597" s="831">
        <v>2</v>
      </c>
      <c r="M597" s="832">
        <v>879.96</v>
      </c>
    </row>
    <row r="598" spans="1:13" ht="14.45" customHeight="1" x14ac:dyDescent="0.2">
      <c r="A598" s="821" t="s">
        <v>1545</v>
      </c>
      <c r="B598" s="822" t="s">
        <v>1343</v>
      </c>
      <c r="C598" s="822" t="s">
        <v>1953</v>
      </c>
      <c r="D598" s="822" t="s">
        <v>1954</v>
      </c>
      <c r="E598" s="822" t="s">
        <v>1584</v>
      </c>
      <c r="F598" s="831"/>
      <c r="G598" s="831"/>
      <c r="H598" s="827">
        <v>0</v>
      </c>
      <c r="I598" s="831">
        <v>3</v>
      </c>
      <c r="J598" s="831">
        <v>792</v>
      </c>
      <c r="K598" s="827">
        <v>1</v>
      </c>
      <c r="L598" s="831">
        <v>3</v>
      </c>
      <c r="M598" s="832">
        <v>792</v>
      </c>
    </row>
    <row r="599" spans="1:13" ht="14.45" customHeight="1" x14ac:dyDescent="0.2">
      <c r="A599" s="821" t="s">
        <v>1545</v>
      </c>
      <c r="B599" s="822" t="s">
        <v>1343</v>
      </c>
      <c r="C599" s="822" t="s">
        <v>2282</v>
      </c>
      <c r="D599" s="822" t="s">
        <v>1954</v>
      </c>
      <c r="E599" s="822" t="s">
        <v>2084</v>
      </c>
      <c r="F599" s="831"/>
      <c r="G599" s="831"/>
      <c r="H599" s="827">
        <v>0</v>
      </c>
      <c r="I599" s="831">
        <v>3</v>
      </c>
      <c r="J599" s="831">
        <v>2639.91</v>
      </c>
      <c r="K599" s="827">
        <v>1</v>
      </c>
      <c r="L599" s="831">
        <v>3</v>
      </c>
      <c r="M599" s="832">
        <v>2639.91</v>
      </c>
    </row>
    <row r="600" spans="1:13" ht="14.45" customHeight="1" x14ac:dyDescent="0.2">
      <c r="A600" s="821" t="s">
        <v>1545</v>
      </c>
      <c r="B600" s="822" t="s">
        <v>1343</v>
      </c>
      <c r="C600" s="822" t="s">
        <v>2283</v>
      </c>
      <c r="D600" s="822" t="s">
        <v>1957</v>
      </c>
      <c r="E600" s="822" t="s">
        <v>1346</v>
      </c>
      <c r="F600" s="831">
        <v>3</v>
      </c>
      <c r="G600" s="831">
        <v>369.54</v>
      </c>
      <c r="H600" s="827">
        <v>1</v>
      </c>
      <c r="I600" s="831"/>
      <c r="J600" s="831"/>
      <c r="K600" s="827">
        <v>0</v>
      </c>
      <c r="L600" s="831">
        <v>3</v>
      </c>
      <c r="M600" s="832">
        <v>369.54</v>
      </c>
    </row>
    <row r="601" spans="1:13" ht="14.45" customHeight="1" x14ac:dyDescent="0.2">
      <c r="A601" s="821" t="s">
        <v>1545</v>
      </c>
      <c r="B601" s="822" t="s">
        <v>2662</v>
      </c>
      <c r="C601" s="822" t="s">
        <v>1745</v>
      </c>
      <c r="D601" s="822" t="s">
        <v>1743</v>
      </c>
      <c r="E601" s="822" t="s">
        <v>1584</v>
      </c>
      <c r="F601" s="831"/>
      <c r="G601" s="831"/>
      <c r="H601" s="827">
        <v>0</v>
      </c>
      <c r="I601" s="831">
        <v>16</v>
      </c>
      <c r="J601" s="831">
        <v>2112</v>
      </c>
      <c r="K601" s="827">
        <v>1</v>
      </c>
      <c r="L601" s="831">
        <v>16</v>
      </c>
      <c r="M601" s="832">
        <v>2112</v>
      </c>
    </row>
    <row r="602" spans="1:13" ht="14.45" customHeight="1" x14ac:dyDescent="0.2">
      <c r="A602" s="821" t="s">
        <v>1545</v>
      </c>
      <c r="B602" s="822" t="s">
        <v>2662</v>
      </c>
      <c r="C602" s="822" t="s">
        <v>1742</v>
      </c>
      <c r="D602" s="822" t="s">
        <v>1743</v>
      </c>
      <c r="E602" s="822" t="s">
        <v>1744</v>
      </c>
      <c r="F602" s="831"/>
      <c r="G602" s="831"/>
      <c r="H602" s="827">
        <v>0</v>
      </c>
      <c r="I602" s="831">
        <v>14</v>
      </c>
      <c r="J602" s="831">
        <v>923.86</v>
      </c>
      <c r="K602" s="827">
        <v>1</v>
      </c>
      <c r="L602" s="831">
        <v>14</v>
      </c>
      <c r="M602" s="832">
        <v>923.86</v>
      </c>
    </row>
    <row r="603" spans="1:13" ht="14.45" customHeight="1" x14ac:dyDescent="0.2">
      <c r="A603" s="821" t="s">
        <v>1545</v>
      </c>
      <c r="B603" s="822" t="s">
        <v>1349</v>
      </c>
      <c r="C603" s="822" t="s">
        <v>1706</v>
      </c>
      <c r="D603" s="822" t="s">
        <v>1707</v>
      </c>
      <c r="E603" s="822" t="s">
        <v>1708</v>
      </c>
      <c r="F603" s="831">
        <v>6</v>
      </c>
      <c r="G603" s="831">
        <v>792</v>
      </c>
      <c r="H603" s="827">
        <v>1</v>
      </c>
      <c r="I603" s="831"/>
      <c r="J603" s="831"/>
      <c r="K603" s="827">
        <v>0</v>
      </c>
      <c r="L603" s="831">
        <v>6</v>
      </c>
      <c r="M603" s="832">
        <v>792</v>
      </c>
    </row>
    <row r="604" spans="1:13" ht="14.45" customHeight="1" x14ac:dyDescent="0.2">
      <c r="A604" s="821" t="s">
        <v>1545</v>
      </c>
      <c r="B604" s="822" t="s">
        <v>1349</v>
      </c>
      <c r="C604" s="822" t="s">
        <v>1709</v>
      </c>
      <c r="D604" s="822" t="s">
        <v>1707</v>
      </c>
      <c r="E604" s="822" t="s">
        <v>1710</v>
      </c>
      <c r="F604" s="831">
        <v>2</v>
      </c>
      <c r="G604" s="831">
        <v>492.78</v>
      </c>
      <c r="H604" s="827">
        <v>1</v>
      </c>
      <c r="I604" s="831"/>
      <c r="J604" s="831"/>
      <c r="K604" s="827">
        <v>0</v>
      </c>
      <c r="L604" s="831">
        <v>2</v>
      </c>
      <c r="M604" s="832">
        <v>492.78</v>
      </c>
    </row>
    <row r="605" spans="1:13" ht="14.45" customHeight="1" x14ac:dyDescent="0.2">
      <c r="A605" s="821" t="s">
        <v>1545</v>
      </c>
      <c r="B605" s="822" t="s">
        <v>1349</v>
      </c>
      <c r="C605" s="822" t="s">
        <v>1713</v>
      </c>
      <c r="D605" s="822" t="s">
        <v>1714</v>
      </c>
      <c r="E605" s="822" t="s">
        <v>1007</v>
      </c>
      <c r="F605" s="831">
        <v>9</v>
      </c>
      <c r="G605" s="831">
        <v>1188</v>
      </c>
      <c r="H605" s="827">
        <v>1</v>
      </c>
      <c r="I605" s="831"/>
      <c r="J605" s="831"/>
      <c r="K605" s="827">
        <v>0</v>
      </c>
      <c r="L605" s="831">
        <v>9</v>
      </c>
      <c r="M605" s="832">
        <v>1188</v>
      </c>
    </row>
    <row r="606" spans="1:13" ht="14.45" customHeight="1" x14ac:dyDescent="0.2">
      <c r="A606" s="821" t="s">
        <v>1545</v>
      </c>
      <c r="B606" s="822" t="s">
        <v>1349</v>
      </c>
      <c r="C606" s="822" t="s">
        <v>1716</v>
      </c>
      <c r="D606" s="822" t="s">
        <v>1712</v>
      </c>
      <c r="E606" s="822" t="s">
        <v>1316</v>
      </c>
      <c r="F606" s="831">
        <v>6</v>
      </c>
      <c r="G606" s="831">
        <v>369.54</v>
      </c>
      <c r="H606" s="827">
        <v>1</v>
      </c>
      <c r="I606" s="831"/>
      <c r="J606" s="831"/>
      <c r="K606" s="827">
        <v>0</v>
      </c>
      <c r="L606" s="831">
        <v>6</v>
      </c>
      <c r="M606" s="832">
        <v>369.54</v>
      </c>
    </row>
    <row r="607" spans="1:13" ht="14.45" customHeight="1" x14ac:dyDescent="0.2">
      <c r="A607" s="821" t="s">
        <v>1545</v>
      </c>
      <c r="B607" s="822" t="s">
        <v>1349</v>
      </c>
      <c r="C607" s="822" t="s">
        <v>1350</v>
      </c>
      <c r="D607" s="822" t="s">
        <v>1351</v>
      </c>
      <c r="E607" s="822" t="s">
        <v>1352</v>
      </c>
      <c r="F607" s="831"/>
      <c r="G607" s="831"/>
      <c r="H607" s="827">
        <v>0</v>
      </c>
      <c r="I607" s="831">
        <v>2</v>
      </c>
      <c r="J607" s="831">
        <v>245.92</v>
      </c>
      <c r="K607" s="827">
        <v>1</v>
      </c>
      <c r="L607" s="831">
        <v>2</v>
      </c>
      <c r="M607" s="832">
        <v>245.92</v>
      </c>
    </row>
    <row r="608" spans="1:13" ht="14.45" customHeight="1" x14ac:dyDescent="0.2">
      <c r="A608" s="821" t="s">
        <v>1545</v>
      </c>
      <c r="B608" s="822" t="s">
        <v>1349</v>
      </c>
      <c r="C608" s="822" t="s">
        <v>1717</v>
      </c>
      <c r="D608" s="822" t="s">
        <v>1712</v>
      </c>
      <c r="E608" s="822" t="s">
        <v>1687</v>
      </c>
      <c r="F608" s="831">
        <v>40</v>
      </c>
      <c r="G608" s="831">
        <v>17247.2</v>
      </c>
      <c r="H608" s="827">
        <v>1</v>
      </c>
      <c r="I608" s="831"/>
      <c r="J608" s="831"/>
      <c r="K608" s="827">
        <v>0</v>
      </c>
      <c r="L608" s="831">
        <v>40</v>
      </c>
      <c r="M608" s="832">
        <v>17247.2</v>
      </c>
    </row>
    <row r="609" spans="1:13" ht="14.45" customHeight="1" x14ac:dyDescent="0.2">
      <c r="A609" s="821" t="s">
        <v>1545</v>
      </c>
      <c r="B609" s="822" t="s">
        <v>1349</v>
      </c>
      <c r="C609" s="822" t="s">
        <v>1404</v>
      </c>
      <c r="D609" s="822" t="s">
        <v>1351</v>
      </c>
      <c r="E609" s="822" t="s">
        <v>1405</v>
      </c>
      <c r="F609" s="831"/>
      <c r="G609" s="831"/>
      <c r="H609" s="827">
        <v>0</v>
      </c>
      <c r="I609" s="831">
        <v>28</v>
      </c>
      <c r="J609" s="831">
        <v>12073.039999999999</v>
      </c>
      <c r="K609" s="827">
        <v>1</v>
      </c>
      <c r="L609" s="831">
        <v>28</v>
      </c>
      <c r="M609" s="832">
        <v>12073.039999999999</v>
      </c>
    </row>
    <row r="610" spans="1:13" ht="14.45" customHeight="1" x14ac:dyDescent="0.2">
      <c r="A610" s="821" t="s">
        <v>1545</v>
      </c>
      <c r="B610" s="822" t="s">
        <v>1349</v>
      </c>
      <c r="C610" s="822" t="s">
        <v>1720</v>
      </c>
      <c r="D610" s="822" t="s">
        <v>1712</v>
      </c>
      <c r="E610" s="822" t="s">
        <v>1695</v>
      </c>
      <c r="F610" s="831">
        <v>7</v>
      </c>
      <c r="G610" s="831">
        <v>1724.7299999999998</v>
      </c>
      <c r="H610" s="827">
        <v>1</v>
      </c>
      <c r="I610" s="831"/>
      <c r="J610" s="831"/>
      <c r="K610" s="827">
        <v>0</v>
      </c>
      <c r="L610" s="831">
        <v>7</v>
      </c>
      <c r="M610" s="832">
        <v>1724.7299999999998</v>
      </c>
    </row>
    <row r="611" spans="1:13" ht="14.45" customHeight="1" x14ac:dyDescent="0.2">
      <c r="A611" s="821" t="s">
        <v>1545</v>
      </c>
      <c r="B611" s="822" t="s">
        <v>1349</v>
      </c>
      <c r="C611" s="822" t="s">
        <v>1729</v>
      </c>
      <c r="D611" s="822" t="s">
        <v>1351</v>
      </c>
      <c r="E611" s="822" t="s">
        <v>1710</v>
      </c>
      <c r="F611" s="831"/>
      <c r="G611" s="831"/>
      <c r="H611" s="827">
        <v>0</v>
      </c>
      <c r="I611" s="831">
        <v>1</v>
      </c>
      <c r="J611" s="831">
        <v>245.9</v>
      </c>
      <c r="K611" s="827">
        <v>1</v>
      </c>
      <c r="L611" s="831">
        <v>1</v>
      </c>
      <c r="M611" s="832">
        <v>245.9</v>
      </c>
    </row>
    <row r="612" spans="1:13" ht="14.45" customHeight="1" x14ac:dyDescent="0.2">
      <c r="A612" s="821" t="s">
        <v>1545</v>
      </c>
      <c r="B612" s="822" t="s">
        <v>1349</v>
      </c>
      <c r="C612" s="822" t="s">
        <v>1731</v>
      </c>
      <c r="D612" s="822" t="s">
        <v>1712</v>
      </c>
      <c r="E612" s="822" t="s">
        <v>627</v>
      </c>
      <c r="F612" s="831">
        <v>12</v>
      </c>
      <c r="G612" s="831">
        <v>791.87999999999988</v>
      </c>
      <c r="H612" s="827">
        <v>1</v>
      </c>
      <c r="I612" s="831"/>
      <c r="J612" s="831"/>
      <c r="K612" s="827">
        <v>0</v>
      </c>
      <c r="L612" s="831">
        <v>12</v>
      </c>
      <c r="M612" s="832">
        <v>791.87999999999988</v>
      </c>
    </row>
    <row r="613" spans="1:13" ht="14.45" customHeight="1" x14ac:dyDescent="0.2">
      <c r="A613" s="821" t="s">
        <v>1545</v>
      </c>
      <c r="B613" s="822" t="s">
        <v>1406</v>
      </c>
      <c r="C613" s="822" t="s">
        <v>1851</v>
      </c>
      <c r="D613" s="822" t="s">
        <v>1852</v>
      </c>
      <c r="E613" s="822" t="s">
        <v>1086</v>
      </c>
      <c r="F613" s="831">
        <v>6</v>
      </c>
      <c r="G613" s="831">
        <v>966.36</v>
      </c>
      <c r="H613" s="827">
        <v>1</v>
      </c>
      <c r="I613" s="831"/>
      <c r="J613" s="831"/>
      <c r="K613" s="827">
        <v>0</v>
      </c>
      <c r="L613" s="831">
        <v>6</v>
      </c>
      <c r="M613" s="832">
        <v>966.36</v>
      </c>
    </row>
    <row r="614" spans="1:13" ht="14.45" customHeight="1" x14ac:dyDescent="0.2">
      <c r="A614" s="821" t="s">
        <v>1545</v>
      </c>
      <c r="B614" s="822" t="s">
        <v>1406</v>
      </c>
      <c r="C614" s="822" t="s">
        <v>2228</v>
      </c>
      <c r="D614" s="822" t="s">
        <v>1852</v>
      </c>
      <c r="E614" s="822" t="s">
        <v>2229</v>
      </c>
      <c r="F614" s="831">
        <v>1</v>
      </c>
      <c r="G614" s="831">
        <v>483.17</v>
      </c>
      <c r="H614" s="827">
        <v>1</v>
      </c>
      <c r="I614" s="831"/>
      <c r="J614" s="831"/>
      <c r="K614" s="827">
        <v>0</v>
      </c>
      <c r="L614" s="831">
        <v>1</v>
      </c>
      <c r="M614" s="832">
        <v>483.17</v>
      </c>
    </row>
    <row r="615" spans="1:13" ht="14.45" customHeight="1" x14ac:dyDescent="0.2">
      <c r="A615" s="821" t="s">
        <v>1545</v>
      </c>
      <c r="B615" s="822" t="s">
        <v>1406</v>
      </c>
      <c r="C615" s="822" t="s">
        <v>1556</v>
      </c>
      <c r="D615" s="822" t="s">
        <v>911</v>
      </c>
      <c r="E615" s="822" t="s">
        <v>1409</v>
      </c>
      <c r="F615" s="831"/>
      <c r="G615" s="831"/>
      <c r="H615" s="827">
        <v>0</v>
      </c>
      <c r="I615" s="831">
        <v>46</v>
      </c>
      <c r="J615" s="831">
        <v>7408.76</v>
      </c>
      <c r="K615" s="827">
        <v>1</v>
      </c>
      <c r="L615" s="831">
        <v>46</v>
      </c>
      <c r="M615" s="832">
        <v>7408.76</v>
      </c>
    </row>
    <row r="616" spans="1:13" ht="14.45" customHeight="1" x14ac:dyDescent="0.2">
      <c r="A616" s="821" t="s">
        <v>1545</v>
      </c>
      <c r="B616" s="822" t="s">
        <v>1406</v>
      </c>
      <c r="C616" s="822" t="s">
        <v>1856</v>
      </c>
      <c r="D616" s="822" t="s">
        <v>911</v>
      </c>
      <c r="E616" s="822" t="s">
        <v>912</v>
      </c>
      <c r="F616" s="831"/>
      <c r="G616" s="831"/>
      <c r="H616" s="827">
        <v>0</v>
      </c>
      <c r="I616" s="831">
        <v>6</v>
      </c>
      <c r="J616" s="831">
        <v>1449.54</v>
      </c>
      <c r="K616" s="827">
        <v>1</v>
      </c>
      <c r="L616" s="831">
        <v>6</v>
      </c>
      <c r="M616" s="832">
        <v>1449.54</v>
      </c>
    </row>
    <row r="617" spans="1:13" ht="14.45" customHeight="1" x14ac:dyDescent="0.2">
      <c r="A617" s="821" t="s">
        <v>1545</v>
      </c>
      <c r="B617" s="822" t="s">
        <v>1411</v>
      </c>
      <c r="C617" s="822" t="s">
        <v>1983</v>
      </c>
      <c r="D617" s="822" t="s">
        <v>1984</v>
      </c>
      <c r="E617" s="822" t="s">
        <v>1985</v>
      </c>
      <c r="F617" s="831">
        <v>3</v>
      </c>
      <c r="G617" s="831">
        <v>322.14</v>
      </c>
      <c r="H617" s="827">
        <v>1</v>
      </c>
      <c r="I617" s="831"/>
      <c r="J617" s="831"/>
      <c r="K617" s="827">
        <v>0</v>
      </c>
      <c r="L617" s="831">
        <v>3</v>
      </c>
      <c r="M617" s="832">
        <v>322.14</v>
      </c>
    </row>
    <row r="618" spans="1:13" ht="14.45" customHeight="1" x14ac:dyDescent="0.2">
      <c r="A618" s="821" t="s">
        <v>1545</v>
      </c>
      <c r="B618" s="822" t="s">
        <v>1411</v>
      </c>
      <c r="C618" s="822" t="s">
        <v>1990</v>
      </c>
      <c r="D618" s="822" t="s">
        <v>1987</v>
      </c>
      <c r="E618" s="822" t="s">
        <v>1991</v>
      </c>
      <c r="F618" s="831">
        <v>3</v>
      </c>
      <c r="G618" s="831">
        <v>225.48</v>
      </c>
      <c r="H618" s="827">
        <v>1</v>
      </c>
      <c r="I618" s="831"/>
      <c r="J618" s="831"/>
      <c r="K618" s="827">
        <v>0</v>
      </c>
      <c r="L618" s="831">
        <v>3</v>
      </c>
      <c r="M618" s="832">
        <v>225.48</v>
      </c>
    </row>
    <row r="619" spans="1:13" ht="14.45" customHeight="1" x14ac:dyDescent="0.2">
      <c r="A619" s="821" t="s">
        <v>1545</v>
      </c>
      <c r="B619" s="822" t="s">
        <v>1411</v>
      </c>
      <c r="C619" s="822" t="s">
        <v>1989</v>
      </c>
      <c r="D619" s="822" t="s">
        <v>1413</v>
      </c>
      <c r="E619" s="822" t="s">
        <v>967</v>
      </c>
      <c r="F619" s="831"/>
      <c r="G619" s="831"/>
      <c r="H619" s="827">
        <v>0</v>
      </c>
      <c r="I619" s="831">
        <v>3</v>
      </c>
      <c r="J619" s="831">
        <v>241.59</v>
      </c>
      <c r="K619" s="827">
        <v>1</v>
      </c>
      <c r="L619" s="831">
        <v>3</v>
      </c>
      <c r="M619" s="832">
        <v>241.59</v>
      </c>
    </row>
    <row r="620" spans="1:13" ht="14.45" customHeight="1" x14ac:dyDescent="0.2">
      <c r="A620" s="821" t="s">
        <v>1545</v>
      </c>
      <c r="B620" s="822" t="s">
        <v>1411</v>
      </c>
      <c r="C620" s="822" t="s">
        <v>1412</v>
      </c>
      <c r="D620" s="822" t="s">
        <v>1413</v>
      </c>
      <c r="E620" s="822" t="s">
        <v>965</v>
      </c>
      <c r="F620" s="831"/>
      <c r="G620" s="831"/>
      <c r="H620" s="827">
        <v>0</v>
      </c>
      <c r="I620" s="831">
        <v>4</v>
      </c>
      <c r="J620" s="831">
        <v>644.24</v>
      </c>
      <c r="K620" s="827">
        <v>1</v>
      </c>
      <c r="L620" s="831">
        <v>4</v>
      </c>
      <c r="M620" s="832">
        <v>644.24</v>
      </c>
    </row>
    <row r="621" spans="1:13" ht="14.45" customHeight="1" x14ac:dyDescent="0.2">
      <c r="A621" s="821" t="s">
        <v>1545</v>
      </c>
      <c r="B621" s="822" t="s">
        <v>1411</v>
      </c>
      <c r="C621" s="822" t="s">
        <v>1996</v>
      </c>
      <c r="D621" s="822" t="s">
        <v>1413</v>
      </c>
      <c r="E621" s="822" t="s">
        <v>1997</v>
      </c>
      <c r="F621" s="831"/>
      <c r="G621" s="831"/>
      <c r="H621" s="827">
        <v>0</v>
      </c>
      <c r="I621" s="831">
        <v>26</v>
      </c>
      <c r="J621" s="831">
        <v>13869.179999999998</v>
      </c>
      <c r="K621" s="827">
        <v>1</v>
      </c>
      <c r="L621" s="831">
        <v>26</v>
      </c>
      <c r="M621" s="832">
        <v>13869.179999999998</v>
      </c>
    </row>
    <row r="622" spans="1:13" ht="14.45" customHeight="1" x14ac:dyDescent="0.2">
      <c r="A622" s="821" t="s">
        <v>1545</v>
      </c>
      <c r="B622" s="822" t="s">
        <v>1411</v>
      </c>
      <c r="C622" s="822" t="s">
        <v>1414</v>
      </c>
      <c r="D622" s="822" t="s">
        <v>1413</v>
      </c>
      <c r="E622" s="822" t="s">
        <v>967</v>
      </c>
      <c r="F622" s="831"/>
      <c r="G622" s="831"/>
      <c r="H622" s="827">
        <v>0</v>
      </c>
      <c r="I622" s="831">
        <v>10</v>
      </c>
      <c r="J622" s="831">
        <v>805.3</v>
      </c>
      <c r="K622" s="827">
        <v>1</v>
      </c>
      <c r="L622" s="831">
        <v>10</v>
      </c>
      <c r="M622" s="832">
        <v>805.3</v>
      </c>
    </row>
    <row r="623" spans="1:13" ht="14.45" customHeight="1" x14ac:dyDescent="0.2">
      <c r="A623" s="821" t="s">
        <v>1545</v>
      </c>
      <c r="B623" s="822" t="s">
        <v>1411</v>
      </c>
      <c r="C623" s="822" t="s">
        <v>1504</v>
      </c>
      <c r="D623" s="822" t="s">
        <v>1413</v>
      </c>
      <c r="E623" s="822" t="s">
        <v>1159</v>
      </c>
      <c r="F623" s="831"/>
      <c r="G623" s="831"/>
      <c r="H623" s="827">
        <v>0</v>
      </c>
      <c r="I623" s="831">
        <v>14</v>
      </c>
      <c r="J623" s="831">
        <v>5602.38</v>
      </c>
      <c r="K623" s="827">
        <v>1</v>
      </c>
      <c r="L623" s="831">
        <v>14</v>
      </c>
      <c r="M623" s="832">
        <v>5602.38</v>
      </c>
    </row>
    <row r="624" spans="1:13" ht="14.45" customHeight="1" x14ac:dyDescent="0.2">
      <c r="A624" s="821" t="s">
        <v>1545</v>
      </c>
      <c r="B624" s="822" t="s">
        <v>2671</v>
      </c>
      <c r="C624" s="822" t="s">
        <v>2163</v>
      </c>
      <c r="D624" s="822" t="s">
        <v>2164</v>
      </c>
      <c r="E624" s="822" t="s">
        <v>1610</v>
      </c>
      <c r="F624" s="831"/>
      <c r="G624" s="831"/>
      <c r="H624" s="827">
        <v>0</v>
      </c>
      <c r="I624" s="831">
        <v>2</v>
      </c>
      <c r="J624" s="831">
        <v>6290.1</v>
      </c>
      <c r="K624" s="827">
        <v>1</v>
      </c>
      <c r="L624" s="831">
        <v>2</v>
      </c>
      <c r="M624" s="832">
        <v>6290.1</v>
      </c>
    </row>
    <row r="625" spans="1:13" ht="14.45" customHeight="1" x14ac:dyDescent="0.2">
      <c r="A625" s="821" t="s">
        <v>1545</v>
      </c>
      <c r="B625" s="822" t="s">
        <v>2661</v>
      </c>
      <c r="C625" s="822" t="s">
        <v>2173</v>
      </c>
      <c r="D625" s="822" t="s">
        <v>1638</v>
      </c>
      <c r="E625" s="822" t="s">
        <v>2174</v>
      </c>
      <c r="F625" s="831"/>
      <c r="G625" s="831"/>
      <c r="H625" s="827">
        <v>0</v>
      </c>
      <c r="I625" s="831">
        <v>3</v>
      </c>
      <c r="J625" s="831">
        <v>5292.15</v>
      </c>
      <c r="K625" s="827">
        <v>1</v>
      </c>
      <c r="L625" s="831">
        <v>3</v>
      </c>
      <c r="M625" s="832">
        <v>5292.15</v>
      </c>
    </row>
    <row r="626" spans="1:13" ht="14.45" customHeight="1" x14ac:dyDescent="0.2">
      <c r="A626" s="821" t="s">
        <v>1545</v>
      </c>
      <c r="B626" s="822" t="s">
        <v>2663</v>
      </c>
      <c r="C626" s="822" t="s">
        <v>2185</v>
      </c>
      <c r="D626" s="822" t="s">
        <v>2181</v>
      </c>
      <c r="E626" s="822" t="s">
        <v>1695</v>
      </c>
      <c r="F626" s="831">
        <v>1</v>
      </c>
      <c r="G626" s="831">
        <v>1056.8599999999999</v>
      </c>
      <c r="H626" s="827">
        <v>1</v>
      </c>
      <c r="I626" s="831"/>
      <c r="J626" s="831"/>
      <c r="K626" s="827">
        <v>0</v>
      </c>
      <c r="L626" s="831">
        <v>1</v>
      </c>
      <c r="M626" s="832">
        <v>1056.8599999999999</v>
      </c>
    </row>
    <row r="627" spans="1:13" ht="14.45" customHeight="1" x14ac:dyDescent="0.2">
      <c r="A627" s="821" t="s">
        <v>1545</v>
      </c>
      <c r="B627" s="822" t="s">
        <v>2663</v>
      </c>
      <c r="C627" s="822" t="s">
        <v>2180</v>
      </c>
      <c r="D627" s="822" t="s">
        <v>2181</v>
      </c>
      <c r="E627" s="822" t="s">
        <v>1687</v>
      </c>
      <c r="F627" s="831">
        <v>1</v>
      </c>
      <c r="G627" s="831">
        <v>1849.51</v>
      </c>
      <c r="H627" s="827">
        <v>1</v>
      </c>
      <c r="I627" s="831"/>
      <c r="J627" s="831"/>
      <c r="K627" s="827">
        <v>0</v>
      </c>
      <c r="L627" s="831">
        <v>1</v>
      </c>
      <c r="M627" s="832">
        <v>1849.51</v>
      </c>
    </row>
    <row r="628" spans="1:13" ht="14.45" customHeight="1" x14ac:dyDescent="0.2">
      <c r="A628" s="821" t="s">
        <v>1545</v>
      </c>
      <c r="B628" s="822" t="s">
        <v>2663</v>
      </c>
      <c r="C628" s="822" t="s">
        <v>2182</v>
      </c>
      <c r="D628" s="822" t="s">
        <v>2181</v>
      </c>
      <c r="E628" s="822" t="s">
        <v>2183</v>
      </c>
      <c r="F628" s="831">
        <v>1</v>
      </c>
      <c r="G628" s="831">
        <v>924.75</v>
      </c>
      <c r="H628" s="827">
        <v>1</v>
      </c>
      <c r="I628" s="831"/>
      <c r="J628" s="831"/>
      <c r="K628" s="827">
        <v>0</v>
      </c>
      <c r="L628" s="831">
        <v>1</v>
      </c>
      <c r="M628" s="832">
        <v>924.75</v>
      </c>
    </row>
    <row r="629" spans="1:13" ht="14.45" customHeight="1" x14ac:dyDescent="0.2">
      <c r="A629" s="821" t="s">
        <v>1545</v>
      </c>
      <c r="B629" s="822" t="s">
        <v>2663</v>
      </c>
      <c r="C629" s="822" t="s">
        <v>2133</v>
      </c>
      <c r="D629" s="822" t="s">
        <v>1689</v>
      </c>
      <c r="E629" s="822" t="s">
        <v>1316</v>
      </c>
      <c r="F629" s="831"/>
      <c r="G629" s="831"/>
      <c r="H629" s="827">
        <v>0</v>
      </c>
      <c r="I629" s="831">
        <v>3</v>
      </c>
      <c r="J629" s="831">
        <v>792.66000000000008</v>
      </c>
      <c r="K629" s="827">
        <v>1</v>
      </c>
      <c r="L629" s="831">
        <v>3</v>
      </c>
      <c r="M629" s="832">
        <v>792.66000000000008</v>
      </c>
    </row>
    <row r="630" spans="1:13" ht="14.45" customHeight="1" x14ac:dyDescent="0.2">
      <c r="A630" s="821" t="s">
        <v>1545</v>
      </c>
      <c r="B630" s="822" t="s">
        <v>2663</v>
      </c>
      <c r="C630" s="822" t="s">
        <v>2184</v>
      </c>
      <c r="D630" s="822" t="s">
        <v>2181</v>
      </c>
      <c r="E630" s="822" t="s">
        <v>1870</v>
      </c>
      <c r="F630" s="831">
        <v>1</v>
      </c>
      <c r="G630" s="831">
        <v>528.42999999999995</v>
      </c>
      <c r="H630" s="827">
        <v>1</v>
      </c>
      <c r="I630" s="831"/>
      <c r="J630" s="831"/>
      <c r="K630" s="827">
        <v>0</v>
      </c>
      <c r="L630" s="831">
        <v>1</v>
      </c>
      <c r="M630" s="832">
        <v>528.42999999999995</v>
      </c>
    </row>
    <row r="631" spans="1:13" ht="14.45" customHeight="1" x14ac:dyDescent="0.2">
      <c r="A631" s="821" t="s">
        <v>1545</v>
      </c>
      <c r="B631" s="822" t="s">
        <v>2663</v>
      </c>
      <c r="C631" s="822" t="s">
        <v>1690</v>
      </c>
      <c r="D631" s="822" t="s">
        <v>1689</v>
      </c>
      <c r="E631" s="822" t="s">
        <v>1691</v>
      </c>
      <c r="F631" s="831"/>
      <c r="G631" s="831"/>
      <c r="H631" s="827">
        <v>0</v>
      </c>
      <c r="I631" s="831">
        <v>5</v>
      </c>
      <c r="J631" s="831">
        <v>2642.1499999999996</v>
      </c>
      <c r="K631" s="827">
        <v>1</v>
      </c>
      <c r="L631" s="831">
        <v>5</v>
      </c>
      <c r="M631" s="832">
        <v>2642.1499999999996</v>
      </c>
    </row>
    <row r="632" spans="1:13" ht="14.45" customHeight="1" x14ac:dyDescent="0.2">
      <c r="A632" s="821" t="s">
        <v>1545</v>
      </c>
      <c r="B632" s="822" t="s">
        <v>2663</v>
      </c>
      <c r="C632" s="822" t="s">
        <v>1692</v>
      </c>
      <c r="D632" s="822" t="s">
        <v>1689</v>
      </c>
      <c r="E632" s="822" t="s">
        <v>1693</v>
      </c>
      <c r="F632" s="831"/>
      <c r="G632" s="831"/>
      <c r="H632" s="827">
        <v>0</v>
      </c>
      <c r="I632" s="831">
        <v>3</v>
      </c>
      <c r="J632" s="831">
        <v>4755.87</v>
      </c>
      <c r="K632" s="827">
        <v>1</v>
      </c>
      <c r="L632" s="831">
        <v>3</v>
      </c>
      <c r="M632" s="832">
        <v>4755.87</v>
      </c>
    </row>
    <row r="633" spans="1:13" ht="14.45" customHeight="1" x14ac:dyDescent="0.2">
      <c r="A633" s="821" t="s">
        <v>1545</v>
      </c>
      <c r="B633" s="822" t="s">
        <v>2663</v>
      </c>
      <c r="C633" s="822" t="s">
        <v>2186</v>
      </c>
      <c r="D633" s="822" t="s">
        <v>2187</v>
      </c>
      <c r="E633" s="822" t="s">
        <v>1316</v>
      </c>
      <c r="F633" s="831">
        <v>6</v>
      </c>
      <c r="G633" s="831">
        <v>1585.3200000000002</v>
      </c>
      <c r="H633" s="827">
        <v>1</v>
      </c>
      <c r="I633" s="831"/>
      <c r="J633" s="831"/>
      <c r="K633" s="827">
        <v>0</v>
      </c>
      <c r="L633" s="831">
        <v>6</v>
      </c>
      <c r="M633" s="832">
        <v>1585.3200000000002</v>
      </c>
    </row>
    <row r="634" spans="1:13" ht="14.45" customHeight="1" x14ac:dyDescent="0.2">
      <c r="A634" s="821" t="s">
        <v>1545</v>
      </c>
      <c r="B634" s="822" t="s">
        <v>2665</v>
      </c>
      <c r="C634" s="822" t="s">
        <v>2214</v>
      </c>
      <c r="D634" s="822" t="s">
        <v>2215</v>
      </c>
      <c r="E634" s="822" t="s">
        <v>1318</v>
      </c>
      <c r="F634" s="831">
        <v>3</v>
      </c>
      <c r="G634" s="831">
        <v>1029.54</v>
      </c>
      <c r="H634" s="827">
        <v>1</v>
      </c>
      <c r="I634" s="831"/>
      <c r="J634" s="831"/>
      <c r="K634" s="827">
        <v>0</v>
      </c>
      <c r="L634" s="831">
        <v>3</v>
      </c>
      <c r="M634" s="832">
        <v>1029.54</v>
      </c>
    </row>
    <row r="635" spans="1:13" ht="14.45" customHeight="1" x14ac:dyDescent="0.2">
      <c r="A635" s="821" t="s">
        <v>1545</v>
      </c>
      <c r="B635" s="822" t="s">
        <v>2665</v>
      </c>
      <c r="C635" s="822" t="s">
        <v>2217</v>
      </c>
      <c r="D635" s="822" t="s">
        <v>2218</v>
      </c>
      <c r="E635" s="822" t="s">
        <v>1693</v>
      </c>
      <c r="F635" s="831">
        <v>1</v>
      </c>
      <c r="G635" s="831">
        <v>1029.51</v>
      </c>
      <c r="H635" s="827">
        <v>1</v>
      </c>
      <c r="I635" s="831"/>
      <c r="J635" s="831"/>
      <c r="K635" s="827">
        <v>0</v>
      </c>
      <c r="L635" s="831">
        <v>1</v>
      </c>
      <c r="M635" s="832">
        <v>1029.51</v>
      </c>
    </row>
    <row r="636" spans="1:13" ht="14.45" customHeight="1" thickBot="1" x14ac:dyDescent="0.25">
      <c r="A636" s="813" t="s">
        <v>1545</v>
      </c>
      <c r="B636" s="814" t="s">
        <v>1358</v>
      </c>
      <c r="C636" s="814" t="s">
        <v>1359</v>
      </c>
      <c r="D636" s="814" t="s">
        <v>829</v>
      </c>
      <c r="E636" s="814" t="s">
        <v>1360</v>
      </c>
      <c r="F636" s="833"/>
      <c r="G636" s="833"/>
      <c r="H636" s="819">
        <v>0</v>
      </c>
      <c r="I636" s="833">
        <v>1</v>
      </c>
      <c r="J636" s="833">
        <v>117.55</v>
      </c>
      <c r="K636" s="819">
        <v>1</v>
      </c>
      <c r="L636" s="833">
        <v>1</v>
      </c>
      <c r="M636" s="834">
        <v>117.55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A78786B-AA38-4287-A09E-F4BD16F7248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583</v>
      </c>
    </row>
    <row r="6" spans="1:10" ht="14.45" customHeight="1" x14ac:dyDescent="0.2">
      <c r="A6" s="711" t="s">
        <v>576</v>
      </c>
      <c r="B6" s="712" t="s">
        <v>2674</v>
      </c>
      <c r="C6" s="713">
        <v>0</v>
      </c>
      <c r="D6" s="713">
        <v>0</v>
      </c>
      <c r="E6" s="713"/>
      <c r="F6" s="713">
        <v>1.7749999999999999</v>
      </c>
      <c r="G6" s="713">
        <v>0</v>
      </c>
      <c r="H6" s="713">
        <v>1.7749999999999999</v>
      </c>
      <c r="I6" s="714" t="s">
        <v>329</v>
      </c>
      <c r="J6" s="715" t="s">
        <v>73</v>
      </c>
    </row>
    <row r="7" spans="1:10" ht="14.45" customHeight="1" x14ac:dyDescent="0.2">
      <c r="A7" s="711" t="s">
        <v>576</v>
      </c>
      <c r="B7" s="712" t="s">
        <v>2675</v>
      </c>
      <c r="C7" s="713">
        <v>0</v>
      </c>
      <c r="D7" s="713">
        <v>0</v>
      </c>
      <c r="E7" s="713"/>
      <c r="F7" s="713">
        <v>18.7</v>
      </c>
      <c r="G7" s="713">
        <v>0</v>
      </c>
      <c r="H7" s="713">
        <v>18.7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2676</v>
      </c>
      <c r="C8" s="713">
        <v>0</v>
      </c>
      <c r="D8" s="713">
        <v>0.72360999999999998</v>
      </c>
      <c r="E8" s="713"/>
      <c r="F8" s="713">
        <v>13.721399999999999</v>
      </c>
      <c r="G8" s="713">
        <v>0</v>
      </c>
      <c r="H8" s="713">
        <v>13.721399999999999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2677</v>
      </c>
      <c r="C9" s="713">
        <v>1.6223700000000001</v>
      </c>
      <c r="D9" s="713">
        <v>2.3149100000000002</v>
      </c>
      <c r="E9" s="713"/>
      <c r="F9" s="713">
        <v>2.1713999999999998</v>
      </c>
      <c r="G9" s="713">
        <v>0</v>
      </c>
      <c r="H9" s="713">
        <v>2.1713999999999998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2678</v>
      </c>
      <c r="C10" s="713">
        <v>8.1961200000000005</v>
      </c>
      <c r="D10" s="713">
        <v>11.0314</v>
      </c>
      <c r="E10" s="713"/>
      <c r="F10" s="713">
        <v>20.02946</v>
      </c>
      <c r="G10" s="713">
        <v>0</v>
      </c>
      <c r="H10" s="713">
        <v>20.02946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2679</v>
      </c>
      <c r="C11" s="713">
        <v>0.40679999999999999</v>
      </c>
      <c r="D11" s="713">
        <v>0.2034</v>
      </c>
      <c r="E11" s="713"/>
      <c r="F11" s="713">
        <v>0.1017</v>
      </c>
      <c r="G11" s="713">
        <v>0</v>
      </c>
      <c r="H11" s="713">
        <v>0.1017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2680</v>
      </c>
      <c r="C12" s="713">
        <v>0.32599999999999996</v>
      </c>
      <c r="D12" s="713">
        <v>0.45</v>
      </c>
      <c r="E12" s="713"/>
      <c r="F12" s="713">
        <v>0.70900000000000007</v>
      </c>
      <c r="G12" s="713">
        <v>0</v>
      </c>
      <c r="H12" s="713">
        <v>0.70900000000000007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2681</v>
      </c>
      <c r="C13" s="713">
        <v>2.1419999999999999</v>
      </c>
      <c r="D13" s="713">
        <v>3.1663999999999999</v>
      </c>
      <c r="E13" s="713"/>
      <c r="F13" s="713">
        <v>39.738979999999998</v>
      </c>
      <c r="G13" s="713">
        <v>0</v>
      </c>
      <c r="H13" s="713">
        <v>39.738979999999998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2682</v>
      </c>
      <c r="C14" s="713">
        <v>0</v>
      </c>
      <c r="D14" s="713">
        <v>0.23099</v>
      </c>
      <c r="E14" s="713"/>
      <c r="F14" s="713">
        <v>0.20055000000000001</v>
      </c>
      <c r="G14" s="713">
        <v>0</v>
      </c>
      <c r="H14" s="713">
        <v>0.20055000000000001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585</v>
      </c>
      <c r="C15" s="713">
        <v>12.693290000000001</v>
      </c>
      <c r="D15" s="713">
        <v>18.120709999999999</v>
      </c>
      <c r="E15" s="713"/>
      <c r="F15" s="713">
        <v>97.147490000000005</v>
      </c>
      <c r="G15" s="713">
        <v>0</v>
      </c>
      <c r="H15" s="713">
        <v>97.147490000000005</v>
      </c>
      <c r="I15" s="714" t="s">
        <v>329</v>
      </c>
      <c r="J15" s="715" t="s">
        <v>581</v>
      </c>
    </row>
    <row r="17" spans="1:10" ht="14.45" customHeight="1" x14ac:dyDescent="0.2">
      <c r="A17" s="711" t="s">
        <v>576</v>
      </c>
      <c r="B17" s="712" t="s">
        <v>577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1</v>
      </c>
    </row>
    <row r="18" spans="1:10" ht="14.45" customHeight="1" x14ac:dyDescent="0.2">
      <c r="A18" s="711" t="s">
        <v>603</v>
      </c>
      <c r="B18" s="712" t="s">
        <v>604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1</v>
      </c>
    </row>
    <row r="19" spans="1:10" ht="14.45" customHeight="1" x14ac:dyDescent="0.2">
      <c r="A19" s="711" t="s">
        <v>603</v>
      </c>
      <c r="B19" s="712" t="s">
        <v>2674</v>
      </c>
      <c r="C19" s="713">
        <v>0</v>
      </c>
      <c r="D19" s="713">
        <v>0</v>
      </c>
      <c r="E19" s="713"/>
      <c r="F19" s="713">
        <v>1.7749999999999999</v>
      </c>
      <c r="G19" s="713">
        <v>0</v>
      </c>
      <c r="H19" s="713">
        <v>1.7749999999999999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603</v>
      </c>
      <c r="B20" s="712" t="s">
        <v>2675</v>
      </c>
      <c r="C20" s="713">
        <v>0</v>
      </c>
      <c r="D20" s="713">
        <v>0</v>
      </c>
      <c r="E20" s="713"/>
      <c r="F20" s="713">
        <v>18.7</v>
      </c>
      <c r="G20" s="713">
        <v>0</v>
      </c>
      <c r="H20" s="713">
        <v>18.7</v>
      </c>
      <c r="I20" s="714" t="s">
        <v>329</v>
      </c>
      <c r="J20" s="715" t="s">
        <v>591</v>
      </c>
    </row>
    <row r="21" spans="1:10" ht="14.45" customHeight="1" x14ac:dyDescent="0.2">
      <c r="A21" s="711" t="s">
        <v>603</v>
      </c>
      <c r="B21" s="712" t="s">
        <v>605</v>
      </c>
      <c r="C21" s="713">
        <v>0</v>
      </c>
      <c r="D21" s="713">
        <v>0</v>
      </c>
      <c r="E21" s="713"/>
      <c r="F21" s="713">
        <v>20.474999999999998</v>
      </c>
      <c r="G21" s="713">
        <v>0</v>
      </c>
      <c r="H21" s="713">
        <v>20.474999999999998</v>
      </c>
      <c r="I21" s="714" t="s">
        <v>329</v>
      </c>
      <c r="J21" s="715" t="s">
        <v>592</v>
      </c>
    </row>
    <row r="22" spans="1:10" ht="14.45" customHeight="1" x14ac:dyDescent="0.2">
      <c r="A22" s="711" t="s">
        <v>329</v>
      </c>
      <c r="B22" s="712" t="s">
        <v>329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586</v>
      </c>
      <c r="B23" s="712" t="s">
        <v>587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1</v>
      </c>
    </row>
    <row r="24" spans="1:10" ht="14.45" customHeight="1" x14ac:dyDescent="0.2">
      <c r="A24" s="711" t="s">
        <v>586</v>
      </c>
      <c r="B24" s="712" t="s">
        <v>2674</v>
      </c>
      <c r="C24" s="713">
        <v>0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586</v>
      </c>
      <c r="B25" s="712" t="s">
        <v>2676</v>
      </c>
      <c r="C25" s="713">
        <v>0</v>
      </c>
      <c r="D25" s="713">
        <v>0</v>
      </c>
      <c r="E25" s="713"/>
      <c r="F25" s="713">
        <v>7.8407999999999998</v>
      </c>
      <c r="G25" s="713">
        <v>0</v>
      </c>
      <c r="H25" s="713">
        <v>7.8407999999999998</v>
      </c>
      <c r="I25" s="714" t="s">
        <v>329</v>
      </c>
      <c r="J25" s="715" t="s">
        <v>1</v>
      </c>
    </row>
    <row r="26" spans="1:10" ht="14.45" customHeight="1" x14ac:dyDescent="0.2">
      <c r="A26" s="711" t="s">
        <v>586</v>
      </c>
      <c r="B26" s="712" t="s">
        <v>2677</v>
      </c>
      <c r="C26" s="713">
        <v>1.0582</v>
      </c>
      <c r="D26" s="713">
        <v>1.5341900000000002</v>
      </c>
      <c r="E26" s="713"/>
      <c r="F26" s="713">
        <v>0.77461000000000002</v>
      </c>
      <c r="G26" s="713">
        <v>0</v>
      </c>
      <c r="H26" s="713">
        <v>0.77461000000000002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586</v>
      </c>
      <c r="B27" s="712" t="s">
        <v>2678</v>
      </c>
      <c r="C27" s="713">
        <v>5.6544200000000009</v>
      </c>
      <c r="D27" s="713">
        <v>1.6066599999999998</v>
      </c>
      <c r="E27" s="713"/>
      <c r="F27" s="713">
        <v>6.594549999999999</v>
      </c>
      <c r="G27" s="713">
        <v>0</v>
      </c>
      <c r="H27" s="713">
        <v>6.594549999999999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586</v>
      </c>
      <c r="B28" s="712" t="s">
        <v>2679</v>
      </c>
      <c r="C28" s="713">
        <v>0.40679999999999999</v>
      </c>
      <c r="D28" s="713">
        <v>0.2034</v>
      </c>
      <c r="E28" s="713"/>
      <c r="F28" s="713">
        <v>0.1017</v>
      </c>
      <c r="G28" s="713">
        <v>0</v>
      </c>
      <c r="H28" s="713">
        <v>0.1017</v>
      </c>
      <c r="I28" s="714" t="s">
        <v>329</v>
      </c>
      <c r="J28" s="715" t="s">
        <v>591</v>
      </c>
    </row>
    <row r="29" spans="1:10" ht="14.45" customHeight="1" x14ac:dyDescent="0.2">
      <c r="A29" s="711" t="s">
        <v>586</v>
      </c>
      <c r="B29" s="712" t="s">
        <v>2680</v>
      </c>
      <c r="C29" s="713">
        <v>0.29599999999999999</v>
      </c>
      <c r="D29" s="713">
        <v>0.45</v>
      </c>
      <c r="E29" s="713"/>
      <c r="F29" s="713">
        <v>0.191</v>
      </c>
      <c r="G29" s="713">
        <v>0</v>
      </c>
      <c r="H29" s="713">
        <v>0.191</v>
      </c>
      <c r="I29" s="714" t="s">
        <v>329</v>
      </c>
      <c r="J29" s="715" t="s">
        <v>592</v>
      </c>
    </row>
    <row r="30" spans="1:10" ht="14.45" customHeight="1" x14ac:dyDescent="0.2">
      <c r="A30" s="711" t="s">
        <v>586</v>
      </c>
      <c r="B30" s="712" t="s">
        <v>2681</v>
      </c>
      <c r="C30" s="713">
        <v>0</v>
      </c>
      <c r="D30" s="713">
        <v>2.0343999999999998</v>
      </c>
      <c r="E30" s="713"/>
      <c r="F30" s="713">
        <v>19.338480000000001</v>
      </c>
      <c r="G30" s="713">
        <v>0</v>
      </c>
      <c r="H30" s="713">
        <v>19.338480000000001</v>
      </c>
      <c r="I30" s="714" t="s">
        <v>329</v>
      </c>
      <c r="J30" s="715" t="s">
        <v>581</v>
      </c>
    </row>
    <row r="31" spans="1:10" ht="14.45" customHeight="1" x14ac:dyDescent="0.2">
      <c r="A31" s="711" t="s">
        <v>586</v>
      </c>
      <c r="B31" s="712" t="s">
        <v>2682</v>
      </c>
      <c r="C31" s="713">
        <v>0</v>
      </c>
      <c r="D31" s="713">
        <v>0.23099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583</v>
      </c>
    </row>
    <row r="32" spans="1:10" ht="14.45" customHeight="1" x14ac:dyDescent="0.2">
      <c r="A32" s="711" t="s">
        <v>586</v>
      </c>
      <c r="B32" s="712" t="s">
        <v>588</v>
      </c>
      <c r="C32" s="713">
        <v>7.415420000000001</v>
      </c>
      <c r="D32" s="713">
        <v>6.0596399999999999</v>
      </c>
      <c r="E32" s="713"/>
      <c r="F32" s="713">
        <v>34.841139999999996</v>
      </c>
      <c r="G32" s="713">
        <v>0</v>
      </c>
      <c r="H32" s="713">
        <v>34.841139999999996</v>
      </c>
      <c r="I32" s="714" t="s">
        <v>329</v>
      </c>
      <c r="J32" s="715" t="s">
        <v>73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589</v>
      </c>
      <c r="B34" s="712" t="s">
        <v>590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1</v>
      </c>
    </row>
    <row r="35" spans="1:10" ht="14.45" customHeight="1" x14ac:dyDescent="0.2">
      <c r="A35" s="711" t="s">
        <v>589</v>
      </c>
      <c r="B35" s="712" t="s">
        <v>2676</v>
      </c>
      <c r="C35" s="713">
        <v>0</v>
      </c>
      <c r="D35" s="713">
        <v>0</v>
      </c>
      <c r="E35" s="713"/>
      <c r="F35" s="713">
        <v>1.9601999999999999</v>
      </c>
      <c r="G35" s="713">
        <v>0</v>
      </c>
      <c r="H35" s="713">
        <v>1.9601999999999999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589</v>
      </c>
      <c r="B36" s="712" t="s">
        <v>2677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589</v>
      </c>
      <c r="B37" s="712" t="s">
        <v>2678</v>
      </c>
      <c r="C37" s="713">
        <v>1.085E-2</v>
      </c>
      <c r="D37" s="713">
        <v>0</v>
      </c>
      <c r="E37" s="713"/>
      <c r="F37" s="713">
        <v>0.42536000000000002</v>
      </c>
      <c r="G37" s="713">
        <v>0</v>
      </c>
      <c r="H37" s="713">
        <v>0.42536000000000002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589</v>
      </c>
      <c r="B38" s="712" t="s">
        <v>2681</v>
      </c>
      <c r="C38" s="713">
        <v>0.252</v>
      </c>
      <c r="D38" s="713">
        <v>0</v>
      </c>
      <c r="E38" s="713"/>
      <c r="F38" s="713">
        <v>1.0469999999999999</v>
      </c>
      <c r="G38" s="713">
        <v>0</v>
      </c>
      <c r="H38" s="713">
        <v>1.0469999999999999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589</v>
      </c>
      <c r="B39" s="712" t="s">
        <v>593</v>
      </c>
      <c r="C39" s="713">
        <v>0.26285000000000003</v>
      </c>
      <c r="D39" s="713">
        <v>0</v>
      </c>
      <c r="E39" s="713"/>
      <c r="F39" s="713">
        <v>3.4325599999999996</v>
      </c>
      <c r="G39" s="713">
        <v>0</v>
      </c>
      <c r="H39" s="713">
        <v>3.4325599999999996</v>
      </c>
      <c r="I39" s="714" t="s">
        <v>329</v>
      </c>
      <c r="J39" s="715" t="s">
        <v>1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1</v>
      </c>
    </row>
    <row r="41" spans="1:10" ht="14.45" customHeight="1" x14ac:dyDescent="0.2">
      <c r="A41" s="711" t="s">
        <v>594</v>
      </c>
      <c r="B41" s="712" t="s">
        <v>595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1</v>
      </c>
    </row>
    <row r="42" spans="1:10" ht="14.45" customHeight="1" x14ac:dyDescent="0.2">
      <c r="A42" s="711" t="s">
        <v>594</v>
      </c>
      <c r="B42" s="712" t="s">
        <v>2676</v>
      </c>
      <c r="C42" s="713">
        <v>0</v>
      </c>
      <c r="D42" s="713">
        <v>0.72360999999999998</v>
      </c>
      <c r="E42" s="713"/>
      <c r="F42" s="713">
        <v>3.9203999999999999</v>
      </c>
      <c r="G42" s="713">
        <v>0</v>
      </c>
      <c r="H42" s="713">
        <v>3.9203999999999999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594</v>
      </c>
      <c r="B43" s="712" t="s">
        <v>2677</v>
      </c>
      <c r="C43" s="713">
        <v>0.43072000000000005</v>
      </c>
      <c r="D43" s="713">
        <v>0.53880000000000006</v>
      </c>
      <c r="E43" s="713"/>
      <c r="F43" s="713">
        <v>1.1776399999999998</v>
      </c>
      <c r="G43" s="713">
        <v>0</v>
      </c>
      <c r="H43" s="713">
        <v>1.1776399999999998</v>
      </c>
      <c r="I43" s="714" t="s">
        <v>329</v>
      </c>
      <c r="J43" s="715" t="s">
        <v>591</v>
      </c>
    </row>
    <row r="44" spans="1:10" ht="14.45" customHeight="1" x14ac:dyDescent="0.2">
      <c r="A44" s="711" t="s">
        <v>594</v>
      </c>
      <c r="B44" s="712" t="s">
        <v>2678</v>
      </c>
      <c r="C44" s="713">
        <v>2.3196500000000002</v>
      </c>
      <c r="D44" s="713">
        <v>2.2403299999999997</v>
      </c>
      <c r="E44" s="713"/>
      <c r="F44" s="713">
        <v>6.7134499999999999</v>
      </c>
      <c r="G44" s="713">
        <v>0</v>
      </c>
      <c r="H44" s="713">
        <v>6.7134499999999999</v>
      </c>
      <c r="I44" s="714" t="s">
        <v>329</v>
      </c>
      <c r="J44" s="715" t="s">
        <v>592</v>
      </c>
    </row>
    <row r="45" spans="1:10" ht="14.45" customHeight="1" x14ac:dyDescent="0.2">
      <c r="A45" s="711" t="s">
        <v>594</v>
      </c>
      <c r="B45" s="712" t="s">
        <v>2680</v>
      </c>
      <c r="C45" s="713">
        <v>0</v>
      </c>
      <c r="D45" s="713">
        <v>0</v>
      </c>
      <c r="E45" s="713"/>
      <c r="F45" s="713">
        <v>0.45600000000000002</v>
      </c>
      <c r="G45" s="713">
        <v>0</v>
      </c>
      <c r="H45" s="713">
        <v>0.45600000000000002</v>
      </c>
      <c r="I45" s="714" t="s">
        <v>329</v>
      </c>
      <c r="J45" s="715" t="s">
        <v>0</v>
      </c>
    </row>
    <row r="46" spans="1:10" ht="14.45" customHeight="1" x14ac:dyDescent="0.2">
      <c r="A46" s="711" t="s">
        <v>594</v>
      </c>
      <c r="B46" s="712" t="s">
        <v>2681</v>
      </c>
      <c r="C46" s="713">
        <v>1.3859999999999999</v>
      </c>
      <c r="D46" s="713">
        <v>0.63</v>
      </c>
      <c r="E46" s="713"/>
      <c r="F46" s="713">
        <v>11.305999999999999</v>
      </c>
      <c r="G46" s="713">
        <v>0</v>
      </c>
      <c r="H46" s="713">
        <v>11.305999999999999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594</v>
      </c>
      <c r="B47" s="712" t="s">
        <v>2682</v>
      </c>
      <c r="C47" s="713">
        <v>0</v>
      </c>
      <c r="D47" s="713">
        <v>0</v>
      </c>
      <c r="E47" s="713"/>
      <c r="F47" s="713">
        <v>0.18415999999999999</v>
      </c>
      <c r="G47" s="713">
        <v>0</v>
      </c>
      <c r="H47" s="713">
        <v>0.18415999999999999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594</v>
      </c>
      <c r="B48" s="712" t="s">
        <v>596</v>
      </c>
      <c r="C48" s="713">
        <v>4.1363700000000003</v>
      </c>
      <c r="D48" s="713">
        <v>4.1327400000000001</v>
      </c>
      <c r="E48" s="713"/>
      <c r="F48" s="713">
        <v>23.757649999999998</v>
      </c>
      <c r="G48" s="713">
        <v>0</v>
      </c>
      <c r="H48" s="713">
        <v>23.757649999999998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1</v>
      </c>
    </row>
    <row r="50" spans="1:10" ht="14.45" customHeight="1" x14ac:dyDescent="0.2">
      <c r="A50" s="711" t="s">
        <v>597</v>
      </c>
      <c r="B50" s="712" t="s">
        <v>598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1</v>
      </c>
    </row>
    <row r="51" spans="1:10" ht="14.45" customHeight="1" x14ac:dyDescent="0.2">
      <c r="A51" s="711" t="s">
        <v>597</v>
      </c>
      <c r="B51" s="712" t="s">
        <v>2677</v>
      </c>
      <c r="C51" s="713">
        <v>0.13344999999999999</v>
      </c>
      <c r="D51" s="713">
        <v>0.24192000000000002</v>
      </c>
      <c r="E51" s="713"/>
      <c r="F51" s="713">
        <v>0.21914999999999998</v>
      </c>
      <c r="G51" s="713">
        <v>0</v>
      </c>
      <c r="H51" s="713">
        <v>0.21914999999999998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597</v>
      </c>
      <c r="B52" s="712" t="s">
        <v>2678</v>
      </c>
      <c r="C52" s="713">
        <v>0.2112</v>
      </c>
      <c r="D52" s="713">
        <v>7.1844099999999997</v>
      </c>
      <c r="E52" s="713"/>
      <c r="F52" s="713">
        <v>6.2961</v>
      </c>
      <c r="G52" s="713">
        <v>0</v>
      </c>
      <c r="H52" s="713">
        <v>6.2961</v>
      </c>
      <c r="I52" s="714" t="s">
        <v>329</v>
      </c>
      <c r="J52" s="715" t="s">
        <v>1</v>
      </c>
    </row>
    <row r="53" spans="1:10" ht="14.45" customHeight="1" x14ac:dyDescent="0.2">
      <c r="A53" s="711" t="s">
        <v>597</v>
      </c>
      <c r="B53" s="712" t="s">
        <v>2680</v>
      </c>
      <c r="C53" s="713">
        <v>0.03</v>
      </c>
      <c r="D53" s="713">
        <v>0</v>
      </c>
      <c r="E53" s="713"/>
      <c r="F53" s="713">
        <v>6.2E-2</v>
      </c>
      <c r="G53" s="713">
        <v>0</v>
      </c>
      <c r="H53" s="713">
        <v>6.2E-2</v>
      </c>
      <c r="I53" s="714" t="s">
        <v>329</v>
      </c>
      <c r="J53" s="715" t="s">
        <v>1</v>
      </c>
    </row>
    <row r="54" spans="1:10" ht="14.45" customHeight="1" x14ac:dyDescent="0.2">
      <c r="A54" s="711" t="s">
        <v>597</v>
      </c>
      <c r="B54" s="712" t="s">
        <v>2681</v>
      </c>
      <c r="C54" s="713">
        <v>0.504</v>
      </c>
      <c r="D54" s="713">
        <v>0.502</v>
      </c>
      <c r="E54" s="713"/>
      <c r="F54" s="713">
        <v>8.0474999999999994</v>
      </c>
      <c r="G54" s="713">
        <v>0</v>
      </c>
      <c r="H54" s="713">
        <v>8.0474999999999994</v>
      </c>
      <c r="I54" s="714" t="s">
        <v>329</v>
      </c>
      <c r="J54" s="715" t="s">
        <v>591</v>
      </c>
    </row>
    <row r="55" spans="1:10" ht="14.45" customHeight="1" x14ac:dyDescent="0.2">
      <c r="A55" s="711" t="s">
        <v>597</v>
      </c>
      <c r="B55" s="712" t="s">
        <v>2682</v>
      </c>
      <c r="C55" s="713">
        <v>0</v>
      </c>
      <c r="D55" s="713">
        <v>0</v>
      </c>
      <c r="E55" s="713"/>
      <c r="F55" s="713">
        <v>1.6390000000000002E-2</v>
      </c>
      <c r="G55" s="713">
        <v>0</v>
      </c>
      <c r="H55" s="713">
        <v>1.6390000000000002E-2</v>
      </c>
      <c r="I55" s="714" t="s">
        <v>329</v>
      </c>
      <c r="J55" s="715" t="s">
        <v>592</v>
      </c>
    </row>
    <row r="56" spans="1:10" ht="14.45" customHeight="1" x14ac:dyDescent="0.2">
      <c r="A56" s="711" t="s">
        <v>597</v>
      </c>
      <c r="B56" s="712" t="s">
        <v>599</v>
      </c>
      <c r="C56" s="713">
        <v>0.87865000000000004</v>
      </c>
      <c r="D56" s="713">
        <v>7.9283299999999999</v>
      </c>
      <c r="E56" s="713"/>
      <c r="F56" s="713">
        <v>14.641139999999998</v>
      </c>
      <c r="G56" s="713">
        <v>0</v>
      </c>
      <c r="H56" s="713">
        <v>14.641139999999998</v>
      </c>
      <c r="I56" s="714" t="s">
        <v>329</v>
      </c>
      <c r="J56" s="715" t="s">
        <v>0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1</v>
      </c>
    </row>
    <row r="58" spans="1:10" ht="14.45" customHeight="1" x14ac:dyDescent="0.2">
      <c r="A58" s="711" t="s">
        <v>576</v>
      </c>
      <c r="B58" s="712" t="s">
        <v>585</v>
      </c>
      <c r="C58" s="713">
        <v>12.693289999999999</v>
      </c>
      <c r="D58" s="713">
        <v>18.120709999999999</v>
      </c>
      <c r="E58" s="713"/>
      <c r="F58" s="713">
        <v>97.147489999999991</v>
      </c>
      <c r="G58" s="713">
        <v>0</v>
      </c>
      <c r="H58" s="713">
        <v>97.147489999999991</v>
      </c>
      <c r="I58" s="714" t="s">
        <v>329</v>
      </c>
      <c r="J58" s="715" t="s">
        <v>591</v>
      </c>
    </row>
  </sheetData>
  <mergeCells count="3">
    <mergeCell ref="A1:I1"/>
    <mergeCell ref="F3:I3"/>
    <mergeCell ref="C4:D4"/>
  </mergeCells>
  <conditionalFormatting sqref="F16 F59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8">
    <cfRule type="expression" dxfId="32" priority="6">
      <formula>$H17&gt;0</formula>
    </cfRule>
  </conditionalFormatting>
  <conditionalFormatting sqref="A17:A58">
    <cfRule type="expression" dxfId="31" priority="5">
      <formula>AND($J17&lt;&gt;"mezeraKL",$J17&lt;&gt;"")</formula>
    </cfRule>
  </conditionalFormatting>
  <conditionalFormatting sqref="I17:I58">
    <cfRule type="expression" dxfId="30" priority="7">
      <formula>$I17&gt;1</formula>
    </cfRule>
  </conditionalFormatting>
  <conditionalFormatting sqref="B17:B58">
    <cfRule type="expression" dxfId="29" priority="4">
      <formula>OR($J17="NS",$J17="SumaNS",$J17="Účet")</formula>
    </cfRule>
  </conditionalFormatting>
  <conditionalFormatting sqref="A17:D58 F17:I58">
    <cfRule type="expression" dxfId="28" priority="8">
      <formula>AND($J17&lt;&gt;"",$J17&lt;&gt;"mezeraKL")</formula>
    </cfRule>
  </conditionalFormatting>
  <conditionalFormatting sqref="B17:D58 F17:I58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8 F17:I58">
    <cfRule type="expression" dxfId="26" priority="2">
      <formula>OR($J17="SumaNS",$J17="NS")</formula>
    </cfRule>
  </conditionalFormatting>
  <hyperlinks>
    <hyperlink ref="A2" location="Obsah!A1" display="Zpět na Obsah  KL 01  1.-4.měsíc" xr:uid="{64595B7E-F0AB-4F33-9C2F-C82532ED3DE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2875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5.6370121321285183</v>
      </c>
      <c r="J3" s="203">
        <f>SUBTOTAL(9,J5:J1048576)</f>
        <v>17247</v>
      </c>
      <c r="K3" s="204">
        <f>SUBTOTAL(9,K5:K1048576)</f>
        <v>97221.548242820558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576</v>
      </c>
      <c r="B5" s="807" t="s">
        <v>577</v>
      </c>
      <c r="C5" s="810" t="s">
        <v>603</v>
      </c>
      <c r="D5" s="838" t="s">
        <v>604</v>
      </c>
      <c r="E5" s="810" t="s">
        <v>2683</v>
      </c>
      <c r="F5" s="838" t="s">
        <v>2684</v>
      </c>
      <c r="G5" s="810" t="s">
        <v>2685</v>
      </c>
      <c r="H5" s="810" t="s">
        <v>2686</v>
      </c>
      <c r="I5" s="225">
        <v>1775</v>
      </c>
      <c r="J5" s="225">
        <v>1</v>
      </c>
      <c r="K5" s="830">
        <v>1775</v>
      </c>
    </row>
    <row r="6" spans="1:11" ht="14.45" customHeight="1" x14ac:dyDescent="0.2">
      <c r="A6" s="821" t="s">
        <v>576</v>
      </c>
      <c r="B6" s="822" t="s">
        <v>577</v>
      </c>
      <c r="C6" s="825" t="s">
        <v>603</v>
      </c>
      <c r="D6" s="839" t="s">
        <v>604</v>
      </c>
      <c r="E6" s="825" t="s">
        <v>2687</v>
      </c>
      <c r="F6" s="839" t="s">
        <v>2688</v>
      </c>
      <c r="G6" s="825" t="s">
        <v>2689</v>
      </c>
      <c r="H6" s="825" t="s">
        <v>2690</v>
      </c>
      <c r="I6" s="831">
        <v>1700</v>
      </c>
      <c r="J6" s="831">
        <v>11</v>
      </c>
      <c r="K6" s="832">
        <v>18700</v>
      </c>
    </row>
    <row r="7" spans="1:11" ht="14.45" customHeight="1" x14ac:dyDescent="0.2">
      <c r="A7" s="821" t="s">
        <v>576</v>
      </c>
      <c r="B7" s="822" t="s">
        <v>577</v>
      </c>
      <c r="C7" s="825" t="s">
        <v>586</v>
      </c>
      <c r="D7" s="839" t="s">
        <v>587</v>
      </c>
      <c r="E7" s="825" t="s">
        <v>2683</v>
      </c>
      <c r="F7" s="839" t="s">
        <v>2684</v>
      </c>
      <c r="G7" s="825" t="s">
        <v>2691</v>
      </c>
      <c r="H7" s="825" t="s">
        <v>2692</v>
      </c>
      <c r="I7" s="831">
        <v>74.058485938367255</v>
      </c>
      <c r="J7" s="831">
        <v>1</v>
      </c>
      <c r="K7" s="832">
        <v>74.058485938367255</v>
      </c>
    </row>
    <row r="8" spans="1:11" ht="14.45" customHeight="1" x14ac:dyDescent="0.2">
      <c r="A8" s="821" t="s">
        <v>576</v>
      </c>
      <c r="B8" s="822" t="s">
        <v>577</v>
      </c>
      <c r="C8" s="825" t="s">
        <v>586</v>
      </c>
      <c r="D8" s="839" t="s">
        <v>587</v>
      </c>
      <c r="E8" s="825" t="s">
        <v>2693</v>
      </c>
      <c r="F8" s="839" t="s">
        <v>2694</v>
      </c>
      <c r="G8" s="825" t="s">
        <v>2695</v>
      </c>
      <c r="H8" s="825" t="s">
        <v>2696</v>
      </c>
      <c r="I8" s="831">
        <v>54.450000762939453</v>
      </c>
      <c r="J8" s="831">
        <v>144</v>
      </c>
      <c r="K8" s="832">
        <v>7840.7998046875</v>
      </c>
    </row>
    <row r="9" spans="1:11" ht="14.45" customHeight="1" x14ac:dyDescent="0.2">
      <c r="A9" s="821" t="s">
        <v>576</v>
      </c>
      <c r="B9" s="822" t="s">
        <v>577</v>
      </c>
      <c r="C9" s="825" t="s">
        <v>586</v>
      </c>
      <c r="D9" s="839" t="s">
        <v>587</v>
      </c>
      <c r="E9" s="825" t="s">
        <v>2697</v>
      </c>
      <c r="F9" s="839" t="s">
        <v>2698</v>
      </c>
      <c r="G9" s="825" t="s">
        <v>2699</v>
      </c>
      <c r="H9" s="825" t="s">
        <v>2700</v>
      </c>
      <c r="I9" s="831">
        <v>1.0099999904632568</v>
      </c>
      <c r="J9" s="831">
        <v>50</v>
      </c>
      <c r="K9" s="832">
        <v>50.5</v>
      </c>
    </row>
    <row r="10" spans="1:11" ht="14.45" customHeight="1" x14ac:dyDescent="0.2">
      <c r="A10" s="821" t="s">
        <v>576</v>
      </c>
      <c r="B10" s="822" t="s">
        <v>577</v>
      </c>
      <c r="C10" s="825" t="s">
        <v>586</v>
      </c>
      <c r="D10" s="839" t="s">
        <v>587</v>
      </c>
      <c r="E10" s="825" t="s">
        <v>2697</v>
      </c>
      <c r="F10" s="839" t="s">
        <v>2698</v>
      </c>
      <c r="G10" s="825" t="s">
        <v>2701</v>
      </c>
      <c r="H10" s="825" t="s">
        <v>2702</v>
      </c>
      <c r="I10" s="831">
        <v>1.3799999952316284</v>
      </c>
      <c r="J10" s="831">
        <v>20</v>
      </c>
      <c r="K10" s="832">
        <v>27.600000381469727</v>
      </c>
    </row>
    <row r="11" spans="1:11" ht="14.45" customHeight="1" x14ac:dyDescent="0.2">
      <c r="A11" s="821" t="s">
        <v>576</v>
      </c>
      <c r="B11" s="822" t="s">
        <v>577</v>
      </c>
      <c r="C11" s="825" t="s">
        <v>586</v>
      </c>
      <c r="D11" s="839" t="s">
        <v>587</v>
      </c>
      <c r="E11" s="825" t="s">
        <v>2697</v>
      </c>
      <c r="F11" s="839" t="s">
        <v>2698</v>
      </c>
      <c r="G11" s="825" t="s">
        <v>2703</v>
      </c>
      <c r="H11" s="825" t="s">
        <v>2704</v>
      </c>
      <c r="I11" s="831">
        <v>1.5099999904632568</v>
      </c>
      <c r="J11" s="831">
        <v>10</v>
      </c>
      <c r="K11" s="832">
        <v>15.100000381469727</v>
      </c>
    </row>
    <row r="12" spans="1:11" ht="14.45" customHeight="1" x14ac:dyDescent="0.2">
      <c r="A12" s="821" t="s">
        <v>576</v>
      </c>
      <c r="B12" s="822" t="s">
        <v>577</v>
      </c>
      <c r="C12" s="825" t="s">
        <v>586</v>
      </c>
      <c r="D12" s="839" t="s">
        <v>587</v>
      </c>
      <c r="E12" s="825" t="s">
        <v>2697</v>
      </c>
      <c r="F12" s="839" t="s">
        <v>2698</v>
      </c>
      <c r="G12" s="825" t="s">
        <v>2705</v>
      </c>
      <c r="H12" s="825" t="s">
        <v>2706</v>
      </c>
      <c r="I12" s="831">
        <v>13.085000038146973</v>
      </c>
      <c r="J12" s="831">
        <v>16</v>
      </c>
      <c r="K12" s="832">
        <v>209.34000396728516</v>
      </c>
    </row>
    <row r="13" spans="1:11" ht="14.45" customHeight="1" x14ac:dyDescent="0.2">
      <c r="A13" s="821" t="s">
        <v>576</v>
      </c>
      <c r="B13" s="822" t="s">
        <v>577</v>
      </c>
      <c r="C13" s="825" t="s">
        <v>586</v>
      </c>
      <c r="D13" s="839" t="s">
        <v>587</v>
      </c>
      <c r="E13" s="825" t="s">
        <v>2697</v>
      </c>
      <c r="F13" s="839" t="s">
        <v>2698</v>
      </c>
      <c r="G13" s="825" t="s">
        <v>2707</v>
      </c>
      <c r="H13" s="825" t="s">
        <v>2708</v>
      </c>
      <c r="I13" s="831">
        <v>12.180000305175781</v>
      </c>
      <c r="J13" s="831">
        <v>3</v>
      </c>
      <c r="K13" s="832">
        <v>36.529998779296875</v>
      </c>
    </row>
    <row r="14" spans="1:11" ht="14.45" customHeight="1" x14ac:dyDescent="0.2">
      <c r="A14" s="821" t="s">
        <v>576</v>
      </c>
      <c r="B14" s="822" t="s">
        <v>577</v>
      </c>
      <c r="C14" s="825" t="s">
        <v>586</v>
      </c>
      <c r="D14" s="839" t="s">
        <v>587</v>
      </c>
      <c r="E14" s="825" t="s">
        <v>2697</v>
      </c>
      <c r="F14" s="839" t="s">
        <v>2698</v>
      </c>
      <c r="G14" s="825" t="s">
        <v>2709</v>
      </c>
      <c r="H14" s="825" t="s">
        <v>2710</v>
      </c>
      <c r="I14" s="831">
        <v>3.3599998950958252</v>
      </c>
      <c r="J14" s="831">
        <v>20</v>
      </c>
      <c r="K14" s="832">
        <v>67.199996948242188</v>
      </c>
    </row>
    <row r="15" spans="1:11" ht="14.45" customHeight="1" x14ac:dyDescent="0.2">
      <c r="A15" s="821" t="s">
        <v>576</v>
      </c>
      <c r="B15" s="822" t="s">
        <v>577</v>
      </c>
      <c r="C15" s="825" t="s">
        <v>586</v>
      </c>
      <c r="D15" s="839" t="s">
        <v>587</v>
      </c>
      <c r="E15" s="825" t="s">
        <v>2697</v>
      </c>
      <c r="F15" s="839" t="s">
        <v>2698</v>
      </c>
      <c r="G15" s="825" t="s">
        <v>2711</v>
      </c>
      <c r="H15" s="825" t="s">
        <v>2712</v>
      </c>
      <c r="I15" s="831">
        <v>3.309999942779541</v>
      </c>
      <c r="J15" s="831">
        <v>10</v>
      </c>
      <c r="K15" s="832">
        <v>33.099998474121094</v>
      </c>
    </row>
    <row r="16" spans="1:11" ht="14.45" customHeight="1" x14ac:dyDescent="0.2">
      <c r="A16" s="821" t="s">
        <v>576</v>
      </c>
      <c r="B16" s="822" t="s">
        <v>577</v>
      </c>
      <c r="C16" s="825" t="s">
        <v>586</v>
      </c>
      <c r="D16" s="839" t="s">
        <v>587</v>
      </c>
      <c r="E16" s="825" t="s">
        <v>2697</v>
      </c>
      <c r="F16" s="839" t="s">
        <v>2698</v>
      </c>
      <c r="G16" s="825" t="s">
        <v>2713</v>
      </c>
      <c r="H16" s="825" t="s">
        <v>2714</v>
      </c>
      <c r="I16" s="831">
        <v>31.420000076293945</v>
      </c>
      <c r="J16" s="831">
        <v>2</v>
      </c>
      <c r="K16" s="832">
        <v>62.840000152587891</v>
      </c>
    </row>
    <row r="17" spans="1:11" ht="14.45" customHeight="1" x14ac:dyDescent="0.2">
      <c r="A17" s="821" t="s">
        <v>576</v>
      </c>
      <c r="B17" s="822" t="s">
        <v>577</v>
      </c>
      <c r="C17" s="825" t="s">
        <v>586</v>
      </c>
      <c r="D17" s="839" t="s">
        <v>587</v>
      </c>
      <c r="E17" s="825" t="s">
        <v>2697</v>
      </c>
      <c r="F17" s="839" t="s">
        <v>2698</v>
      </c>
      <c r="G17" s="825" t="s">
        <v>2715</v>
      </c>
      <c r="H17" s="825" t="s">
        <v>2716</v>
      </c>
      <c r="I17" s="831">
        <v>30.780000686645508</v>
      </c>
      <c r="J17" s="831">
        <v>5</v>
      </c>
      <c r="K17" s="832">
        <v>153.89999771118164</v>
      </c>
    </row>
    <row r="18" spans="1:11" ht="14.45" customHeight="1" x14ac:dyDescent="0.2">
      <c r="A18" s="821" t="s">
        <v>576</v>
      </c>
      <c r="B18" s="822" t="s">
        <v>577</v>
      </c>
      <c r="C18" s="825" t="s">
        <v>586</v>
      </c>
      <c r="D18" s="839" t="s">
        <v>587</v>
      </c>
      <c r="E18" s="825" t="s">
        <v>2697</v>
      </c>
      <c r="F18" s="839" t="s">
        <v>2698</v>
      </c>
      <c r="G18" s="825" t="s">
        <v>2717</v>
      </c>
      <c r="H18" s="825" t="s">
        <v>2718</v>
      </c>
      <c r="I18" s="831">
        <v>0.98750001192092896</v>
      </c>
      <c r="J18" s="831">
        <v>120</v>
      </c>
      <c r="K18" s="832">
        <v>118.49999618530273</v>
      </c>
    </row>
    <row r="19" spans="1:11" ht="14.45" customHeight="1" x14ac:dyDescent="0.2">
      <c r="A19" s="821" t="s">
        <v>576</v>
      </c>
      <c r="B19" s="822" t="s">
        <v>577</v>
      </c>
      <c r="C19" s="825" t="s">
        <v>586</v>
      </c>
      <c r="D19" s="839" t="s">
        <v>587</v>
      </c>
      <c r="E19" s="825" t="s">
        <v>2719</v>
      </c>
      <c r="F19" s="839" t="s">
        <v>2720</v>
      </c>
      <c r="G19" s="825" t="s">
        <v>2721</v>
      </c>
      <c r="H19" s="825" t="s">
        <v>2722</v>
      </c>
      <c r="I19" s="831">
        <v>1.333333303531011E-2</v>
      </c>
      <c r="J19" s="831">
        <v>130</v>
      </c>
      <c r="K19" s="832">
        <v>1.800000011920929</v>
      </c>
    </row>
    <row r="20" spans="1:11" ht="14.45" customHeight="1" x14ac:dyDescent="0.2">
      <c r="A20" s="821" t="s">
        <v>576</v>
      </c>
      <c r="B20" s="822" t="s">
        <v>577</v>
      </c>
      <c r="C20" s="825" t="s">
        <v>586</v>
      </c>
      <c r="D20" s="839" t="s">
        <v>587</v>
      </c>
      <c r="E20" s="825" t="s">
        <v>2719</v>
      </c>
      <c r="F20" s="839" t="s">
        <v>2720</v>
      </c>
      <c r="G20" s="825" t="s">
        <v>2723</v>
      </c>
      <c r="H20" s="825" t="s">
        <v>2724</v>
      </c>
      <c r="I20" s="831">
        <v>1.7749999761581421</v>
      </c>
      <c r="J20" s="831">
        <v>300</v>
      </c>
      <c r="K20" s="832">
        <v>532</v>
      </c>
    </row>
    <row r="21" spans="1:11" ht="14.45" customHeight="1" x14ac:dyDescent="0.2">
      <c r="A21" s="821" t="s">
        <v>576</v>
      </c>
      <c r="B21" s="822" t="s">
        <v>577</v>
      </c>
      <c r="C21" s="825" t="s">
        <v>586</v>
      </c>
      <c r="D21" s="839" t="s">
        <v>587</v>
      </c>
      <c r="E21" s="825" t="s">
        <v>2719</v>
      </c>
      <c r="F21" s="839" t="s">
        <v>2720</v>
      </c>
      <c r="G21" s="825" t="s">
        <v>2725</v>
      </c>
      <c r="H21" s="825" t="s">
        <v>2726</v>
      </c>
      <c r="I21" s="831">
        <v>11.489999771118164</v>
      </c>
      <c r="J21" s="831">
        <v>15</v>
      </c>
      <c r="K21" s="832">
        <v>172.35000610351563</v>
      </c>
    </row>
    <row r="22" spans="1:11" ht="14.45" customHeight="1" x14ac:dyDescent="0.2">
      <c r="A22" s="821" t="s">
        <v>576</v>
      </c>
      <c r="B22" s="822" t="s">
        <v>577</v>
      </c>
      <c r="C22" s="825" t="s">
        <v>586</v>
      </c>
      <c r="D22" s="839" t="s">
        <v>587</v>
      </c>
      <c r="E22" s="825" t="s">
        <v>2719</v>
      </c>
      <c r="F22" s="839" t="s">
        <v>2720</v>
      </c>
      <c r="G22" s="825" t="s">
        <v>2727</v>
      </c>
      <c r="H22" s="825" t="s">
        <v>2728</v>
      </c>
      <c r="I22" s="831">
        <v>3.4900000095367432</v>
      </c>
      <c r="J22" s="831">
        <v>50</v>
      </c>
      <c r="K22" s="832">
        <v>174.5</v>
      </c>
    </row>
    <row r="23" spans="1:11" ht="14.45" customHeight="1" x14ac:dyDescent="0.2">
      <c r="A23" s="821" t="s">
        <v>576</v>
      </c>
      <c r="B23" s="822" t="s">
        <v>577</v>
      </c>
      <c r="C23" s="825" t="s">
        <v>586</v>
      </c>
      <c r="D23" s="839" t="s">
        <v>587</v>
      </c>
      <c r="E23" s="825" t="s">
        <v>2719</v>
      </c>
      <c r="F23" s="839" t="s">
        <v>2720</v>
      </c>
      <c r="G23" s="825" t="s">
        <v>2729</v>
      </c>
      <c r="H23" s="825" t="s">
        <v>2730</v>
      </c>
      <c r="I23" s="831">
        <v>17.979999542236328</v>
      </c>
      <c r="J23" s="831">
        <v>20</v>
      </c>
      <c r="K23" s="832">
        <v>359.60000610351563</v>
      </c>
    </row>
    <row r="24" spans="1:11" ht="14.45" customHeight="1" x14ac:dyDescent="0.2">
      <c r="A24" s="821" t="s">
        <v>576</v>
      </c>
      <c r="B24" s="822" t="s">
        <v>577</v>
      </c>
      <c r="C24" s="825" t="s">
        <v>586</v>
      </c>
      <c r="D24" s="839" t="s">
        <v>587</v>
      </c>
      <c r="E24" s="825" t="s">
        <v>2719</v>
      </c>
      <c r="F24" s="839" t="s">
        <v>2720</v>
      </c>
      <c r="G24" s="825" t="s">
        <v>2731</v>
      </c>
      <c r="H24" s="825" t="s">
        <v>2732</v>
      </c>
      <c r="I24" s="831">
        <v>17.979999542236328</v>
      </c>
      <c r="J24" s="831">
        <v>40</v>
      </c>
      <c r="K24" s="832">
        <v>719.20001220703125</v>
      </c>
    </row>
    <row r="25" spans="1:11" ht="14.45" customHeight="1" x14ac:dyDescent="0.2">
      <c r="A25" s="821" t="s">
        <v>576</v>
      </c>
      <c r="B25" s="822" t="s">
        <v>577</v>
      </c>
      <c r="C25" s="825" t="s">
        <v>586</v>
      </c>
      <c r="D25" s="839" t="s">
        <v>587</v>
      </c>
      <c r="E25" s="825" t="s">
        <v>2719</v>
      </c>
      <c r="F25" s="839" t="s">
        <v>2720</v>
      </c>
      <c r="G25" s="825" t="s">
        <v>2733</v>
      </c>
      <c r="H25" s="825" t="s">
        <v>2734</v>
      </c>
      <c r="I25" s="831">
        <v>16.719999313354492</v>
      </c>
      <c r="J25" s="831">
        <v>24</v>
      </c>
      <c r="K25" s="832">
        <v>401.20001220703125</v>
      </c>
    </row>
    <row r="26" spans="1:11" ht="14.45" customHeight="1" x14ac:dyDescent="0.2">
      <c r="A26" s="821" t="s">
        <v>576</v>
      </c>
      <c r="B26" s="822" t="s">
        <v>577</v>
      </c>
      <c r="C26" s="825" t="s">
        <v>586</v>
      </c>
      <c r="D26" s="839" t="s">
        <v>587</v>
      </c>
      <c r="E26" s="825" t="s">
        <v>2719</v>
      </c>
      <c r="F26" s="839" t="s">
        <v>2720</v>
      </c>
      <c r="G26" s="825" t="s">
        <v>2735</v>
      </c>
      <c r="H26" s="825" t="s">
        <v>2736</v>
      </c>
      <c r="I26" s="831">
        <v>16.340000152587891</v>
      </c>
      <c r="J26" s="831">
        <v>24</v>
      </c>
      <c r="K26" s="832">
        <v>392.04000854492188</v>
      </c>
    </row>
    <row r="27" spans="1:11" ht="14.45" customHeight="1" x14ac:dyDescent="0.2">
      <c r="A27" s="821" t="s">
        <v>576</v>
      </c>
      <c r="B27" s="822" t="s">
        <v>577</v>
      </c>
      <c r="C27" s="825" t="s">
        <v>586</v>
      </c>
      <c r="D27" s="839" t="s">
        <v>587</v>
      </c>
      <c r="E27" s="825" t="s">
        <v>2719</v>
      </c>
      <c r="F27" s="839" t="s">
        <v>2720</v>
      </c>
      <c r="G27" s="825" t="s">
        <v>2737</v>
      </c>
      <c r="H27" s="825" t="s">
        <v>2738</v>
      </c>
      <c r="I27" s="831">
        <v>13.199999809265137</v>
      </c>
      <c r="J27" s="831">
        <v>10</v>
      </c>
      <c r="K27" s="832">
        <v>132</v>
      </c>
    </row>
    <row r="28" spans="1:11" ht="14.45" customHeight="1" x14ac:dyDescent="0.2">
      <c r="A28" s="821" t="s">
        <v>576</v>
      </c>
      <c r="B28" s="822" t="s">
        <v>577</v>
      </c>
      <c r="C28" s="825" t="s">
        <v>586</v>
      </c>
      <c r="D28" s="839" t="s">
        <v>587</v>
      </c>
      <c r="E28" s="825" t="s">
        <v>2719</v>
      </c>
      <c r="F28" s="839" t="s">
        <v>2720</v>
      </c>
      <c r="G28" s="825" t="s">
        <v>2739</v>
      </c>
      <c r="H28" s="825" t="s">
        <v>2740</v>
      </c>
      <c r="I28" s="831">
        <v>81.735000610351563</v>
      </c>
      <c r="J28" s="831">
        <v>8</v>
      </c>
      <c r="K28" s="832">
        <v>653.8800048828125</v>
      </c>
    </row>
    <row r="29" spans="1:11" ht="14.45" customHeight="1" x14ac:dyDescent="0.2">
      <c r="A29" s="821" t="s">
        <v>576</v>
      </c>
      <c r="B29" s="822" t="s">
        <v>577</v>
      </c>
      <c r="C29" s="825" t="s">
        <v>586</v>
      </c>
      <c r="D29" s="839" t="s">
        <v>587</v>
      </c>
      <c r="E29" s="825" t="s">
        <v>2719</v>
      </c>
      <c r="F29" s="839" t="s">
        <v>2720</v>
      </c>
      <c r="G29" s="825" t="s">
        <v>2741</v>
      </c>
      <c r="H29" s="825" t="s">
        <v>2742</v>
      </c>
      <c r="I29" s="831">
        <v>302.5</v>
      </c>
      <c r="J29" s="831">
        <v>1</v>
      </c>
      <c r="K29" s="832">
        <v>302.5</v>
      </c>
    </row>
    <row r="30" spans="1:11" ht="14.45" customHeight="1" x14ac:dyDescent="0.2">
      <c r="A30" s="821" t="s">
        <v>576</v>
      </c>
      <c r="B30" s="822" t="s">
        <v>577</v>
      </c>
      <c r="C30" s="825" t="s">
        <v>586</v>
      </c>
      <c r="D30" s="839" t="s">
        <v>587</v>
      </c>
      <c r="E30" s="825" t="s">
        <v>2719</v>
      </c>
      <c r="F30" s="839" t="s">
        <v>2720</v>
      </c>
      <c r="G30" s="825" t="s">
        <v>2743</v>
      </c>
      <c r="H30" s="825" t="s">
        <v>2744</v>
      </c>
      <c r="I30" s="831">
        <v>4.9749999046325684</v>
      </c>
      <c r="J30" s="831">
        <v>40</v>
      </c>
      <c r="K30" s="832">
        <v>199</v>
      </c>
    </row>
    <row r="31" spans="1:11" ht="14.45" customHeight="1" x14ac:dyDescent="0.2">
      <c r="A31" s="821" t="s">
        <v>576</v>
      </c>
      <c r="B31" s="822" t="s">
        <v>577</v>
      </c>
      <c r="C31" s="825" t="s">
        <v>586</v>
      </c>
      <c r="D31" s="839" t="s">
        <v>587</v>
      </c>
      <c r="E31" s="825" t="s">
        <v>2719</v>
      </c>
      <c r="F31" s="839" t="s">
        <v>2720</v>
      </c>
      <c r="G31" s="825" t="s">
        <v>2745</v>
      </c>
      <c r="H31" s="825" t="s">
        <v>2746</v>
      </c>
      <c r="I31" s="831">
        <v>13.310000419616699</v>
      </c>
      <c r="J31" s="831">
        <v>10</v>
      </c>
      <c r="K31" s="832">
        <v>133.10000610351563</v>
      </c>
    </row>
    <row r="32" spans="1:11" ht="14.45" customHeight="1" x14ac:dyDescent="0.2">
      <c r="A32" s="821" t="s">
        <v>576</v>
      </c>
      <c r="B32" s="822" t="s">
        <v>577</v>
      </c>
      <c r="C32" s="825" t="s">
        <v>586</v>
      </c>
      <c r="D32" s="839" t="s">
        <v>587</v>
      </c>
      <c r="E32" s="825" t="s">
        <v>2719</v>
      </c>
      <c r="F32" s="839" t="s">
        <v>2720</v>
      </c>
      <c r="G32" s="825" t="s">
        <v>2747</v>
      </c>
      <c r="H32" s="825" t="s">
        <v>2748</v>
      </c>
      <c r="I32" s="831">
        <v>2.2899999618530273</v>
      </c>
      <c r="J32" s="831">
        <v>50</v>
      </c>
      <c r="K32" s="832">
        <v>114.5</v>
      </c>
    </row>
    <row r="33" spans="1:11" ht="14.45" customHeight="1" x14ac:dyDescent="0.2">
      <c r="A33" s="821" t="s">
        <v>576</v>
      </c>
      <c r="B33" s="822" t="s">
        <v>577</v>
      </c>
      <c r="C33" s="825" t="s">
        <v>586</v>
      </c>
      <c r="D33" s="839" t="s">
        <v>587</v>
      </c>
      <c r="E33" s="825" t="s">
        <v>2719</v>
      </c>
      <c r="F33" s="839" t="s">
        <v>2720</v>
      </c>
      <c r="G33" s="825" t="s">
        <v>2749</v>
      </c>
      <c r="H33" s="825" t="s">
        <v>2750</v>
      </c>
      <c r="I33" s="831">
        <v>9.1999998092651367</v>
      </c>
      <c r="J33" s="831">
        <v>50</v>
      </c>
      <c r="K33" s="832">
        <v>460</v>
      </c>
    </row>
    <row r="34" spans="1:11" ht="14.45" customHeight="1" x14ac:dyDescent="0.2">
      <c r="A34" s="821" t="s">
        <v>576</v>
      </c>
      <c r="B34" s="822" t="s">
        <v>577</v>
      </c>
      <c r="C34" s="825" t="s">
        <v>586</v>
      </c>
      <c r="D34" s="839" t="s">
        <v>587</v>
      </c>
      <c r="E34" s="825" t="s">
        <v>2719</v>
      </c>
      <c r="F34" s="839" t="s">
        <v>2720</v>
      </c>
      <c r="G34" s="825" t="s">
        <v>2751</v>
      </c>
      <c r="H34" s="825" t="s">
        <v>2752</v>
      </c>
      <c r="I34" s="831">
        <v>172.5</v>
      </c>
      <c r="J34" s="831">
        <v>1</v>
      </c>
      <c r="K34" s="832">
        <v>172.5</v>
      </c>
    </row>
    <row r="35" spans="1:11" ht="14.45" customHeight="1" x14ac:dyDescent="0.2">
      <c r="A35" s="821" t="s">
        <v>576</v>
      </c>
      <c r="B35" s="822" t="s">
        <v>577</v>
      </c>
      <c r="C35" s="825" t="s">
        <v>586</v>
      </c>
      <c r="D35" s="839" t="s">
        <v>587</v>
      </c>
      <c r="E35" s="825" t="s">
        <v>2719</v>
      </c>
      <c r="F35" s="839" t="s">
        <v>2720</v>
      </c>
      <c r="G35" s="825" t="s">
        <v>2753</v>
      </c>
      <c r="H35" s="825" t="s">
        <v>2754</v>
      </c>
      <c r="I35" s="831">
        <v>0.82499998807907104</v>
      </c>
      <c r="J35" s="831">
        <v>200</v>
      </c>
      <c r="K35" s="832">
        <v>165</v>
      </c>
    </row>
    <row r="36" spans="1:11" ht="14.45" customHeight="1" x14ac:dyDescent="0.2">
      <c r="A36" s="821" t="s">
        <v>576</v>
      </c>
      <c r="B36" s="822" t="s">
        <v>577</v>
      </c>
      <c r="C36" s="825" t="s">
        <v>586</v>
      </c>
      <c r="D36" s="839" t="s">
        <v>587</v>
      </c>
      <c r="E36" s="825" t="s">
        <v>2719</v>
      </c>
      <c r="F36" s="839" t="s">
        <v>2720</v>
      </c>
      <c r="G36" s="825" t="s">
        <v>2755</v>
      </c>
      <c r="H36" s="825" t="s">
        <v>2756</v>
      </c>
      <c r="I36" s="831">
        <v>0.43999999761581421</v>
      </c>
      <c r="J36" s="831">
        <v>100</v>
      </c>
      <c r="K36" s="832">
        <v>44</v>
      </c>
    </row>
    <row r="37" spans="1:11" ht="14.45" customHeight="1" x14ac:dyDescent="0.2">
      <c r="A37" s="821" t="s">
        <v>576</v>
      </c>
      <c r="B37" s="822" t="s">
        <v>577</v>
      </c>
      <c r="C37" s="825" t="s">
        <v>586</v>
      </c>
      <c r="D37" s="839" t="s">
        <v>587</v>
      </c>
      <c r="E37" s="825" t="s">
        <v>2719</v>
      </c>
      <c r="F37" s="839" t="s">
        <v>2720</v>
      </c>
      <c r="G37" s="825" t="s">
        <v>2757</v>
      </c>
      <c r="H37" s="825" t="s">
        <v>2758</v>
      </c>
      <c r="I37" s="831">
        <v>1.1366666555404663</v>
      </c>
      <c r="J37" s="831">
        <v>320</v>
      </c>
      <c r="K37" s="832">
        <v>363.19999694824219</v>
      </c>
    </row>
    <row r="38" spans="1:11" ht="14.45" customHeight="1" x14ac:dyDescent="0.2">
      <c r="A38" s="821" t="s">
        <v>576</v>
      </c>
      <c r="B38" s="822" t="s">
        <v>577</v>
      </c>
      <c r="C38" s="825" t="s">
        <v>586</v>
      </c>
      <c r="D38" s="839" t="s">
        <v>587</v>
      </c>
      <c r="E38" s="825" t="s">
        <v>2719</v>
      </c>
      <c r="F38" s="839" t="s">
        <v>2720</v>
      </c>
      <c r="G38" s="825" t="s">
        <v>2759</v>
      </c>
      <c r="H38" s="825" t="s">
        <v>2760</v>
      </c>
      <c r="I38" s="831">
        <v>6.940000057220459</v>
      </c>
      <c r="J38" s="831">
        <v>30</v>
      </c>
      <c r="K38" s="832">
        <v>208.19999694824219</v>
      </c>
    </row>
    <row r="39" spans="1:11" ht="14.45" customHeight="1" x14ac:dyDescent="0.2">
      <c r="A39" s="821" t="s">
        <v>576</v>
      </c>
      <c r="B39" s="822" t="s">
        <v>577</v>
      </c>
      <c r="C39" s="825" t="s">
        <v>586</v>
      </c>
      <c r="D39" s="839" t="s">
        <v>587</v>
      </c>
      <c r="E39" s="825" t="s">
        <v>2719</v>
      </c>
      <c r="F39" s="839" t="s">
        <v>2720</v>
      </c>
      <c r="G39" s="825" t="s">
        <v>2761</v>
      </c>
      <c r="H39" s="825" t="s">
        <v>2762</v>
      </c>
      <c r="I39" s="831">
        <v>25.409999847412109</v>
      </c>
      <c r="J39" s="831">
        <v>3</v>
      </c>
      <c r="K39" s="832">
        <v>76.230003356933594</v>
      </c>
    </row>
    <row r="40" spans="1:11" ht="14.45" customHeight="1" x14ac:dyDescent="0.2">
      <c r="A40" s="821" t="s">
        <v>576</v>
      </c>
      <c r="B40" s="822" t="s">
        <v>577</v>
      </c>
      <c r="C40" s="825" t="s">
        <v>586</v>
      </c>
      <c r="D40" s="839" t="s">
        <v>587</v>
      </c>
      <c r="E40" s="825" t="s">
        <v>2719</v>
      </c>
      <c r="F40" s="839" t="s">
        <v>2720</v>
      </c>
      <c r="G40" s="825" t="s">
        <v>2763</v>
      </c>
      <c r="H40" s="825" t="s">
        <v>2764</v>
      </c>
      <c r="I40" s="831">
        <v>0.4699999988079071</v>
      </c>
      <c r="J40" s="831">
        <v>30</v>
      </c>
      <c r="K40" s="832">
        <v>14.100000381469727</v>
      </c>
    </row>
    <row r="41" spans="1:11" ht="14.45" customHeight="1" x14ac:dyDescent="0.2">
      <c r="A41" s="821" t="s">
        <v>576</v>
      </c>
      <c r="B41" s="822" t="s">
        <v>577</v>
      </c>
      <c r="C41" s="825" t="s">
        <v>586</v>
      </c>
      <c r="D41" s="839" t="s">
        <v>587</v>
      </c>
      <c r="E41" s="825" t="s">
        <v>2719</v>
      </c>
      <c r="F41" s="839" t="s">
        <v>2720</v>
      </c>
      <c r="G41" s="825" t="s">
        <v>2765</v>
      </c>
      <c r="H41" s="825" t="s">
        <v>2766</v>
      </c>
      <c r="I41" s="831">
        <v>23.709999084472656</v>
      </c>
      <c r="J41" s="831">
        <v>5</v>
      </c>
      <c r="K41" s="832">
        <v>118.55000305175781</v>
      </c>
    </row>
    <row r="42" spans="1:11" ht="14.45" customHeight="1" x14ac:dyDescent="0.2">
      <c r="A42" s="821" t="s">
        <v>576</v>
      </c>
      <c r="B42" s="822" t="s">
        <v>577</v>
      </c>
      <c r="C42" s="825" t="s">
        <v>586</v>
      </c>
      <c r="D42" s="839" t="s">
        <v>587</v>
      </c>
      <c r="E42" s="825" t="s">
        <v>2719</v>
      </c>
      <c r="F42" s="839" t="s">
        <v>2720</v>
      </c>
      <c r="G42" s="825" t="s">
        <v>2767</v>
      </c>
      <c r="H42" s="825" t="s">
        <v>2768</v>
      </c>
      <c r="I42" s="831">
        <v>3.0799999237060547</v>
      </c>
      <c r="J42" s="831">
        <v>50</v>
      </c>
      <c r="K42" s="832">
        <v>154</v>
      </c>
    </row>
    <row r="43" spans="1:11" ht="14.45" customHeight="1" x14ac:dyDescent="0.2">
      <c r="A43" s="821" t="s">
        <v>576</v>
      </c>
      <c r="B43" s="822" t="s">
        <v>577</v>
      </c>
      <c r="C43" s="825" t="s">
        <v>586</v>
      </c>
      <c r="D43" s="839" t="s">
        <v>587</v>
      </c>
      <c r="E43" s="825" t="s">
        <v>2719</v>
      </c>
      <c r="F43" s="839" t="s">
        <v>2720</v>
      </c>
      <c r="G43" s="825" t="s">
        <v>2769</v>
      </c>
      <c r="H43" s="825" t="s">
        <v>2770</v>
      </c>
      <c r="I43" s="831">
        <v>3.0999999046325684</v>
      </c>
      <c r="J43" s="831">
        <v>20</v>
      </c>
      <c r="K43" s="832">
        <v>62</v>
      </c>
    </row>
    <row r="44" spans="1:11" ht="14.45" customHeight="1" x14ac:dyDescent="0.2">
      <c r="A44" s="821" t="s">
        <v>576</v>
      </c>
      <c r="B44" s="822" t="s">
        <v>577</v>
      </c>
      <c r="C44" s="825" t="s">
        <v>586</v>
      </c>
      <c r="D44" s="839" t="s">
        <v>587</v>
      </c>
      <c r="E44" s="825" t="s">
        <v>2719</v>
      </c>
      <c r="F44" s="839" t="s">
        <v>2720</v>
      </c>
      <c r="G44" s="825" t="s">
        <v>2771</v>
      </c>
      <c r="H44" s="825" t="s">
        <v>2772</v>
      </c>
      <c r="I44" s="831">
        <v>1.9299999475479126</v>
      </c>
      <c r="J44" s="831">
        <v>50</v>
      </c>
      <c r="K44" s="832">
        <v>96.5</v>
      </c>
    </row>
    <row r="45" spans="1:11" ht="14.45" customHeight="1" x14ac:dyDescent="0.2">
      <c r="A45" s="821" t="s">
        <v>576</v>
      </c>
      <c r="B45" s="822" t="s">
        <v>577</v>
      </c>
      <c r="C45" s="825" t="s">
        <v>586</v>
      </c>
      <c r="D45" s="839" t="s">
        <v>587</v>
      </c>
      <c r="E45" s="825" t="s">
        <v>2719</v>
      </c>
      <c r="F45" s="839" t="s">
        <v>2720</v>
      </c>
      <c r="G45" s="825" t="s">
        <v>2773</v>
      </c>
      <c r="H45" s="825" t="s">
        <v>2774</v>
      </c>
      <c r="I45" s="831">
        <v>1.9900000095367432</v>
      </c>
      <c r="J45" s="831">
        <v>100</v>
      </c>
      <c r="K45" s="832">
        <v>199</v>
      </c>
    </row>
    <row r="46" spans="1:11" ht="14.45" customHeight="1" x14ac:dyDescent="0.2">
      <c r="A46" s="821" t="s">
        <v>576</v>
      </c>
      <c r="B46" s="822" t="s">
        <v>577</v>
      </c>
      <c r="C46" s="825" t="s">
        <v>586</v>
      </c>
      <c r="D46" s="839" t="s">
        <v>587</v>
      </c>
      <c r="E46" s="825" t="s">
        <v>2719</v>
      </c>
      <c r="F46" s="839" t="s">
        <v>2720</v>
      </c>
      <c r="G46" s="825" t="s">
        <v>2775</v>
      </c>
      <c r="H46" s="825" t="s">
        <v>2776</v>
      </c>
      <c r="I46" s="831">
        <v>2.380000114440918</v>
      </c>
      <c r="J46" s="831">
        <v>20</v>
      </c>
      <c r="K46" s="832">
        <v>47.599998474121094</v>
      </c>
    </row>
    <row r="47" spans="1:11" ht="14.45" customHeight="1" x14ac:dyDescent="0.2">
      <c r="A47" s="821" t="s">
        <v>576</v>
      </c>
      <c r="B47" s="822" t="s">
        <v>577</v>
      </c>
      <c r="C47" s="825" t="s">
        <v>586</v>
      </c>
      <c r="D47" s="839" t="s">
        <v>587</v>
      </c>
      <c r="E47" s="825" t="s">
        <v>2719</v>
      </c>
      <c r="F47" s="839" t="s">
        <v>2720</v>
      </c>
      <c r="G47" s="825" t="s">
        <v>2777</v>
      </c>
      <c r="H47" s="825" t="s">
        <v>2778</v>
      </c>
      <c r="I47" s="831">
        <v>2.5199999809265137</v>
      </c>
      <c r="J47" s="831">
        <v>50</v>
      </c>
      <c r="K47" s="832">
        <v>126</v>
      </c>
    </row>
    <row r="48" spans="1:11" ht="14.45" customHeight="1" x14ac:dyDescent="0.2">
      <c r="A48" s="821" t="s">
        <v>576</v>
      </c>
      <c r="B48" s="822" t="s">
        <v>577</v>
      </c>
      <c r="C48" s="825" t="s">
        <v>586</v>
      </c>
      <c r="D48" s="839" t="s">
        <v>587</v>
      </c>
      <c r="E48" s="825" t="s">
        <v>2779</v>
      </c>
      <c r="F48" s="839" t="s">
        <v>2780</v>
      </c>
      <c r="G48" s="825" t="s">
        <v>2781</v>
      </c>
      <c r="H48" s="825" t="s">
        <v>2782</v>
      </c>
      <c r="I48" s="831">
        <v>10.170000076293945</v>
      </c>
      <c r="J48" s="831">
        <v>10</v>
      </c>
      <c r="K48" s="832">
        <v>101.69999694824219</v>
      </c>
    </row>
    <row r="49" spans="1:11" ht="14.45" customHeight="1" x14ac:dyDescent="0.2">
      <c r="A49" s="821" t="s">
        <v>576</v>
      </c>
      <c r="B49" s="822" t="s">
        <v>577</v>
      </c>
      <c r="C49" s="825" t="s">
        <v>586</v>
      </c>
      <c r="D49" s="839" t="s">
        <v>587</v>
      </c>
      <c r="E49" s="825" t="s">
        <v>2783</v>
      </c>
      <c r="F49" s="839" t="s">
        <v>2784</v>
      </c>
      <c r="G49" s="825" t="s">
        <v>2785</v>
      </c>
      <c r="H49" s="825" t="s">
        <v>2786</v>
      </c>
      <c r="I49" s="831">
        <v>0.30000001192092896</v>
      </c>
      <c r="J49" s="831">
        <v>100</v>
      </c>
      <c r="K49" s="832">
        <v>30</v>
      </c>
    </row>
    <row r="50" spans="1:11" ht="14.45" customHeight="1" x14ac:dyDescent="0.2">
      <c r="A50" s="821" t="s">
        <v>576</v>
      </c>
      <c r="B50" s="822" t="s">
        <v>577</v>
      </c>
      <c r="C50" s="825" t="s">
        <v>586</v>
      </c>
      <c r="D50" s="839" t="s">
        <v>587</v>
      </c>
      <c r="E50" s="825" t="s">
        <v>2783</v>
      </c>
      <c r="F50" s="839" t="s">
        <v>2784</v>
      </c>
      <c r="G50" s="825" t="s">
        <v>2787</v>
      </c>
      <c r="H50" s="825" t="s">
        <v>2788</v>
      </c>
      <c r="I50" s="831">
        <v>1.6100000143051147</v>
      </c>
      <c r="J50" s="831">
        <v>100</v>
      </c>
      <c r="K50" s="832">
        <v>161</v>
      </c>
    </row>
    <row r="51" spans="1:11" ht="14.45" customHeight="1" x14ac:dyDescent="0.2">
      <c r="A51" s="821" t="s">
        <v>576</v>
      </c>
      <c r="B51" s="822" t="s">
        <v>577</v>
      </c>
      <c r="C51" s="825" t="s">
        <v>586</v>
      </c>
      <c r="D51" s="839" t="s">
        <v>587</v>
      </c>
      <c r="E51" s="825" t="s">
        <v>2789</v>
      </c>
      <c r="F51" s="839" t="s">
        <v>2790</v>
      </c>
      <c r="G51" s="825" t="s">
        <v>2791</v>
      </c>
      <c r="H51" s="825" t="s">
        <v>2792</v>
      </c>
      <c r="I51" s="831">
        <v>18.059999465942383</v>
      </c>
      <c r="J51" s="831">
        <v>2</v>
      </c>
      <c r="K51" s="832">
        <v>36.119998931884766</v>
      </c>
    </row>
    <row r="52" spans="1:11" ht="14.45" customHeight="1" x14ac:dyDescent="0.2">
      <c r="A52" s="821" t="s">
        <v>576</v>
      </c>
      <c r="B52" s="822" t="s">
        <v>577</v>
      </c>
      <c r="C52" s="825" t="s">
        <v>586</v>
      </c>
      <c r="D52" s="839" t="s">
        <v>587</v>
      </c>
      <c r="E52" s="825" t="s">
        <v>2789</v>
      </c>
      <c r="F52" s="839" t="s">
        <v>2790</v>
      </c>
      <c r="G52" s="825" t="s">
        <v>2793</v>
      </c>
      <c r="H52" s="825" t="s">
        <v>2794</v>
      </c>
      <c r="I52" s="831">
        <v>18.180000305175781</v>
      </c>
      <c r="J52" s="831">
        <v>2</v>
      </c>
      <c r="K52" s="832">
        <v>36.360000610351563</v>
      </c>
    </row>
    <row r="53" spans="1:11" ht="14.45" customHeight="1" x14ac:dyDescent="0.2">
      <c r="A53" s="821" t="s">
        <v>576</v>
      </c>
      <c r="B53" s="822" t="s">
        <v>577</v>
      </c>
      <c r="C53" s="825" t="s">
        <v>586</v>
      </c>
      <c r="D53" s="839" t="s">
        <v>587</v>
      </c>
      <c r="E53" s="825" t="s">
        <v>2789</v>
      </c>
      <c r="F53" s="839" t="s">
        <v>2790</v>
      </c>
      <c r="G53" s="825" t="s">
        <v>2795</v>
      </c>
      <c r="H53" s="825" t="s">
        <v>2796</v>
      </c>
      <c r="I53" s="831">
        <v>3.3900001049041748</v>
      </c>
      <c r="J53" s="831">
        <v>600</v>
      </c>
      <c r="K53" s="832">
        <v>2034</v>
      </c>
    </row>
    <row r="54" spans="1:11" ht="14.45" customHeight="1" x14ac:dyDescent="0.2">
      <c r="A54" s="821" t="s">
        <v>576</v>
      </c>
      <c r="B54" s="822" t="s">
        <v>577</v>
      </c>
      <c r="C54" s="825" t="s">
        <v>586</v>
      </c>
      <c r="D54" s="839" t="s">
        <v>587</v>
      </c>
      <c r="E54" s="825" t="s">
        <v>2789</v>
      </c>
      <c r="F54" s="839" t="s">
        <v>2790</v>
      </c>
      <c r="G54" s="825" t="s">
        <v>2797</v>
      </c>
      <c r="H54" s="825" t="s">
        <v>2798</v>
      </c>
      <c r="I54" s="831">
        <v>3.3900001049041748</v>
      </c>
      <c r="J54" s="831">
        <v>1600</v>
      </c>
      <c r="K54" s="832">
        <v>5424</v>
      </c>
    </row>
    <row r="55" spans="1:11" ht="14.45" customHeight="1" x14ac:dyDescent="0.2">
      <c r="A55" s="821" t="s">
        <v>576</v>
      </c>
      <c r="B55" s="822" t="s">
        <v>577</v>
      </c>
      <c r="C55" s="825" t="s">
        <v>586</v>
      </c>
      <c r="D55" s="839" t="s">
        <v>587</v>
      </c>
      <c r="E55" s="825" t="s">
        <v>2789</v>
      </c>
      <c r="F55" s="839" t="s">
        <v>2790</v>
      </c>
      <c r="G55" s="825" t="s">
        <v>2799</v>
      </c>
      <c r="H55" s="825" t="s">
        <v>2800</v>
      </c>
      <c r="I55" s="831">
        <v>1.3500000238418579</v>
      </c>
      <c r="J55" s="831">
        <v>170</v>
      </c>
      <c r="K55" s="832">
        <v>229.5</v>
      </c>
    </row>
    <row r="56" spans="1:11" ht="14.45" customHeight="1" x14ac:dyDescent="0.2">
      <c r="A56" s="821" t="s">
        <v>576</v>
      </c>
      <c r="B56" s="822" t="s">
        <v>577</v>
      </c>
      <c r="C56" s="825" t="s">
        <v>586</v>
      </c>
      <c r="D56" s="839" t="s">
        <v>587</v>
      </c>
      <c r="E56" s="825" t="s">
        <v>2789</v>
      </c>
      <c r="F56" s="839" t="s">
        <v>2790</v>
      </c>
      <c r="G56" s="825" t="s">
        <v>2801</v>
      </c>
      <c r="H56" s="825" t="s">
        <v>2802</v>
      </c>
      <c r="I56" s="831">
        <v>3.869999885559082</v>
      </c>
      <c r="J56" s="831">
        <v>1200</v>
      </c>
      <c r="K56" s="832">
        <v>4644</v>
      </c>
    </row>
    <row r="57" spans="1:11" ht="14.45" customHeight="1" x14ac:dyDescent="0.2">
      <c r="A57" s="821" t="s">
        <v>576</v>
      </c>
      <c r="B57" s="822" t="s">
        <v>577</v>
      </c>
      <c r="C57" s="825" t="s">
        <v>586</v>
      </c>
      <c r="D57" s="839" t="s">
        <v>587</v>
      </c>
      <c r="E57" s="825" t="s">
        <v>2789</v>
      </c>
      <c r="F57" s="839" t="s">
        <v>2790</v>
      </c>
      <c r="G57" s="825" t="s">
        <v>2803</v>
      </c>
      <c r="H57" s="825" t="s">
        <v>2804</v>
      </c>
      <c r="I57" s="831">
        <v>3.0249999761581421</v>
      </c>
      <c r="J57" s="831">
        <v>800</v>
      </c>
      <c r="K57" s="832">
        <v>2422</v>
      </c>
    </row>
    <row r="58" spans="1:11" ht="14.45" customHeight="1" x14ac:dyDescent="0.2">
      <c r="A58" s="821" t="s">
        <v>576</v>
      </c>
      <c r="B58" s="822" t="s">
        <v>577</v>
      </c>
      <c r="C58" s="825" t="s">
        <v>586</v>
      </c>
      <c r="D58" s="839" t="s">
        <v>587</v>
      </c>
      <c r="E58" s="825" t="s">
        <v>2789</v>
      </c>
      <c r="F58" s="839" t="s">
        <v>2790</v>
      </c>
      <c r="G58" s="825" t="s">
        <v>2805</v>
      </c>
      <c r="H58" s="825" t="s">
        <v>2806</v>
      </c>
      <c r="I58" s="831">
        <v>3.3900001049041748</v>
      </c>
      <c r="J58" s="831">
        <v>450</v>
      </c>
      <c r="K58" s="832">
        <v>1525.5000305175781</v>
      </c>
    </row>
    <row r="59" spans="1:11" ht="14.45" customHeight="1" x14ac:dyDescent="0.2">
      <c r="A59" s="821" t="s">
        <v>576</v>
      </c>
      <c r="B59" s="822" t="s">
        <v>577</v>
      </c>
      <c r="C59" s="825" t="s">
        <v>586</v>
      </c>
      <c r="D59" s="839" t="s">
        <v>587</v>
      </c>
      <c r="E59" s="825" t="s">
        <v>2789</v>
      </c>
      <c r="F59" s="839" t="s">
        <v>2790</v>
      </c>
      <c r="G59" s="825" t="s">
        <v>2807</v>
      </c>
      <c r="H59" s="825" t="s">
        <v>2808</v>
      </c>
      <c r="I59" s="831">
        <v>3.1500000953674316</v>
      </c>
      <c r="J59" s="831">
        <v>180</v>
      </c>
      <c r="K59" s="832">
        <v>567</v>
      </c>
    </row>
    <row r="60" spans="1:11" ht="14.45" customHeight="1" x14ac:dyDescent="0.2">
      <c r="A60" s="821" t="s">
        <v>576</v>
      </c>
      <c r="B60" s="822" t="s">
        <v>577</v>
      </c>
      <c r="C60" s="825" t="s">
        <v>586</v>
      </c>
      <c r="D60" s="839" t="s">
        <v>587</v>
      </c>
      <c r="E60" s="825" t="s">
        <v>2789</v>
      </c>
      <c r="F60" s="839" t="s">
        <v>2790</v>
      </c>
      <c r="G60" s="825" t="s">
        <v>2809</v>
      </c>
      <c r="H60" s="825" t="s">
        <v>2810</v>
      </c>
      <c r="I60" s="831">
        <v>2.4200000762939453</v>
      </c>
      <c r="J60" s="831">
        <v>1000</v>
      </c>
      <c r="K60" s="832">
        <v>2420</v>
      </c>
    </row>
    <row r="61" spans="1:11" ht="14.45" customHeight="1" x14ac:dyDescent="0.2">
      <c r="A61" s="821" t="s">
        <v>576</v>
      </c>
      <c r="B61" s="822" t="s">
        <v>577</v>
      </c>
      <c r="C61" s="825" t="s">
        <v>589</v>
      </c>
      <c r="D61" s="839" t="s">
        <v>590</v>
      </c>
      <c r="E61" s="825" t="s">
        <v>2693</v>
      </c>
      <c r="F61" s="839" t="s">
        <v>2694</v>
      </c>
      <c r="G61" s="825" t="s">
        <v>2695</v>
      </c>
      <c r="H61" s="825" t="s">
        <v>2696</v>
      </c>
      <c r="I61" s="831">
        <v>54.450000762939453</v>
      </c>
      <c r="J61" s="831">
        <v>36</v>
      </c>
      <c r="K61" s="832">
        <v>1960.199951171875</v>
      </c>
    </row>
    <row r="62" spans="1:11" ht="14.45" customHeight="1" x14ac:dyDescent="0.2">
      <c r="A62" s="821" t="s">
        <v>576</v>
      </c>
      <c r="B62" s="822" t="s">
        <v>577</v>
      </c>
      <c r="C62" s="825" t="s">
        <v>589</v>
      </c>
      <c r="D62" s="839" t="s">
        <v>590</v>
      </c>
      <c r="E62" s="825" t="s">
        <v>2719</v>
      </c>
      <c r="F62" s="839" t="s">
        <v>2720</v>
      </c>
      <c r="G62" s="825" t="s">
        <v>2811</v>
      </c>
      <c r="H62" s="825" t="s">
        <v>2812</v>
      </c>
      <c r="I62" s="831">
        <v>2.3599998950958252</v>
      </c>
      <c r="J62" s="831">
        <v>2</v>
      </c>
      <c r="K62" s="832">
        <v>4.7199997901916504</v>
      </c>
    </row>
    <row r="63" spans="1:11" ht="14.45" customHeight="1" x14ac:dyDescent="0.2">
      <c r="A63" s="821" t="s">
        <v>576</v>
      </c>
      <c r="B63" s="822" t="s">
        <v>577</v>
      </c>
      <c r="C63" s="825" t="s">
        <v>589</v>
      </c>
      <c r="D63" s="839" t="s">
        <v>590</v>
      </c>
      <c r="E63" s="825" t="s">
        <v>2719</v>
      </c>
      <c r="F63" s="839" t="s">
        <v>2720</v>
      </c>
      <c r="G63" s="825" t="s">
        <v>2723</v>
      </c>
      <c r="H63" s="825" t="s">
        <v>2724</v>
      </c>
      <c r="I63" s="831">
        <v>1.7799999713897705</v>
      </c>
      <c r="J63" s="831">
        <v>100</v>
      </c>
      <c r="K63" s="832">
        <v>178</v>
      </c>
    </row>
    <row r="64" spans="1:11" ht="14.45" customHeight="1" x14ac:dyDescent="0.2">
      <c r="A64" s="821" t="s">
        <v>576</v>
      </c>
      <c r="B64" s="822" t="s">
        <v>577</v>
      </c>
      <c r="C64" s="825" t="s">
        <v>589</v>
      </c>
      <c r="D64" s="839" t="s">
        <v>590</v>
      </c>
      <c r="E64" s="825" t="s">
        <v>2719</v>
      </c>
      <c r="F64" s="839" t="s">
        <v>2720</v>
      </c>
      <c r="G64" s="825" t="s">
        <v>2743</v>
      </c>
      <c r="H64" s="825" t="s">
        <v>2744</v>
      </c>
      <c r="I64" s="831">
        <v>4.9800000190734863</v>
      </c>
      <c r="J64" s="831">
        <v>10</v>
      </c>
      <c r="K64" s="832">
        <v>49.799999237060547</v>
      </c>
    </row>
    <row r="65" spans="1:11" ht="14.45" customHeight="1" x14ac:dyDescent="0.2">
      <c r="A65" s="821" t="s">
        <v>576</v>
      </c>
      <c r="B65" s="822" t="s">
        <v>577</v>
      </c>
      <c r="C65" s="825" t="s">
        <v>589</v>
      </c>
      <c r="D65" s="839" t="s">
        <v>590</v>
      </c>
      <c r="E65" s="825" t="s">
        <v>2719</v>
      </c>
      <c r="F65" s="839" t="s">
        <v>2720</v>
      </c>
      <c r="G65" s="825" t="s">
        <v>2813</v>
      </c>
      <c r="H65" s="825" t="s">
        <v>2814</v>
      </c>
      <c r="I65" s="831">
        <v>75.019996643066406</v>
      </c>
      <c r="J65" s="831">
        <v>2</v>
      </c>
      <c r="K65" s="832">
        <v>150.03999328613281</v>
      </c>
    </row>
    <row r="66" spans="1:11" ht="14.45" customHeight="1" x14ac:dyDescent="0.2">
      <c r="A66" s="821" t="s">
        <v>576</v>
      </c>
      <c r="B66" s="822" t="s">
        <v>577</v>
      </c>
      <c r="C66" s="825" t="s">
        <v>589</v>
      </c>
      <c r="D66" s="839" t="s">
        <v>590</v>
      </c>
      <c r="E66" s="825" t="s">
        <v>2719</v>
      </c>
      <c r="F66" s="839" t="s">
        <v>2720</v>
      </c>
      <c r="G66" s="825" t="s">
        <v>2771</v>
      </c>
      <c r="H66" s="825" t="s">
        <v>2772</v>
      </c>
      <c r="I66" s="831">
        <v>2.1400001049041748</v>
      </c>
      <c r="J66" s="831">
        <v>20</v>
      </c>
      <c r="K66" s="832">
        <v>42.799999237060547</v>
      </c>
    </row>
    <row r="67" spans="1:11" ht="14.45" customHeight="1" x14ac:dyDescent="0.2">
      <c r="A67" s="821" t="s">
        <v>576</v>
      </c>
      <c r="B67" s="822" t="s">
        <v>577</v>
      </c>
      <c r="C67" s="825" t="s">
        <v>589</v>
      </c>
      <c r="D67" s="839" t="s">
        <v>590</v>
      </c>
      <c r="E67" s="825" t="s">
        <v>2789</v>
      </c>
      <c r="F67" s="839" t="s">
        <v>2790</v>
      </c>
      <c r="G67" s="825" t="s">
        <v>2815</v>
      </c>
      <c r="H67" s="825" t="s">
        <v>2816</v>
      </c>
      <c r="I67" s="831">
        <v>3.0299999713897705</v>
      </c>
      <c r="J67" s="831">
        <v>100</v>
      </c>
      <c r="K67" s="832">
        <v>303</v>
      </c>
    </row>
    <row r="68" spans="1:11" ht="14.45" customHeight="1" x14ac:dyDescent="0.2">
      <c r="A68" s="821" t="s">
        <v>576</v>
      </c>
      <c r="B68" s="822" t="s">
        <v>577</v>
      </c>
      <c r="C68" s="825" t="s">
        <v>589</v>
      </c>
      <c r="D68" s="839" t="s">
        <v>590</v>
      </c>
      <c r="E68" s="825" t="s">
        <v>2789</v>
      </c>
      <c r="F68" s="839" t="s">
        <v>2790</v>
      </c>
      <c r="G68" s="825" t="s">
        <v>2817</v>
      </c>
      <c r="H68" s="825" t="s">
        <v>2818</v>
      </c>
      <c r="I68" s="831">
        <v>3.7200000286102295</v>
      </c>
      <c r="J68" s="831">
        <v>200</v>
      </c>
      <c r="K68" s="832">
        <v>744</v>
      </c>
    </row>
    <row r="69" spans="1:11" ht="14.45" customHeight="1" x14ac:dyDescent="0.2">
      <c r="A69" s="821" t="s">
        <v>576</v>
      </c>
      <c r="B69" s="822" t="s">
        <v>577</v>
      </c>
      <c r="C69" s="825" t="s">
        <v>594</v>
      </c>
      <c r="D69" s="839" t="s">
        <v>595</v>
      </c>
      <c r="E69" s="825" t="s">
        <v>2693</v>
      </c>
      <c r="F69" s="839" t="s">
        <v>2694</v>
      </c>
      <c r="G69" s="825" t="s">
        <v>2695</v>
      </c>
      <c r="H69" s="825" t="s">
        <v>2696</v>
      </c>
      <c r="I69" s="831">
        <v>54.450000762939453</v>
      </c>
      <c r="J69" s="831">
        <v>72</v>
      </c>
      <c r="K69" s="832">
        <v>3920.39990234375</v>
      </c>
    </row>
    <row r="70" spans="1:11" ht="14.45" customHeight="1" x14ac:dyDescent="0.2">
      <c r="A70" s="821" t="s">
        <v>576</v>
      </c>
      <c r="B70" s="822" t="s">
        <v>577</v>
      </c>
      <c r="C70" s="825" t="s">
        <v>594</v>
      </c>
      <c r="D70" s="839" t="s">
        <v>595</v>
      </c>
      <c r="E70" s="825" t="s">
        <v>2697</v>
      </c>
      <c r="F70" s="839" t="s">
        <v>2698</v>
      </c>
      <c r="G70" s="825" t="s">
        <v>2819</v>
      </c>
      <c r="H70" s="825" t="s">
        <v>2820</v>
      </c>
      <c r="I70" s="831">
        <v>0.85500001907348633</v>
      </c>
      <c r="J70" s="831">
        <v>200</v>
      </c>
      <c r="K70" s="832">
        <v>171</v>
      </c>
    </row>
    <row r="71" spans="1:11" ht="14.45" customHeight="1" x14ac:dyDescent="0.2">
      <c r="A71" s="821" t="s">
        <v>576</v>
      </c>
      <c r="B71" s="822" t="s">
        <v>577</v>
      </c>
      <c r="C71" s="825" t="s">
        <v>594</v>
      </c>
      <c r="D71" s="839" t="s">
        <v>595</v>
      </c>
      <c r="E71" s="825" t="s">
        <v>2697</v>
      </c>
      <c r="F71" s="839" t="s">
        <v>2698</v>
      </c>
      <c r="G71" s="825" t="s">
        <v>2703</v>
      </c>
      <c r="H71" s="825" t="s">
        <v>2704</v>
      </c>
      <c r="I71" s="831">
        <v>1.5199999809265137</v>
      </c>
      <c r="J71" s="831">
        <v>10</v>
      </c>
      <c r="K71" s="832">
        <v>15.199999809265137</v>
      </c>
    </row>
    <row r="72" spans="1:11" ht="14.45" customHeight="1" x14ac:dyDescent="0.2">
      <c r="A72" s="821" t="s">
        <v>576</v>
      </c>
      <c r="B72" s="822" t="s">
        <v>577</v>
      </c>
      <c r="C72" s="825" t="s">
        <v>594</v>
      </c>
      <c r="D72" s="839" t="s">
        <v>595</v>
      </c>
      <c r="E72" s="825" t="s">
        <v>2697</v>
      </c>
      <c r="F72" s="839" t="s">
        <v>2698</v>
      </c>
      <c r="G72" s="825" t="s">
        <v>2821</v>
      </c>
      <c r="H72" s="825" t="s">
        <v>2822</v>
      </c>
      <c r="I72" s="831">
        <v>2.059999942779541</v>
      </c>
      <c r="J72" s="831">
        <v>50</v>
      </c>
      <c r="K72" s="832">
        <v>103</v>
      </c>
    </row>
    <row r="73" spans="1:11" ht="14.45" customHeight="1" x14ac:dyDescent="0.2">
      <c r="A73" s="821" t="s">
        <v>576</v>
      </c>
      <c r="B73" s="822" t="s">
        <v>577</v>
      </c>
      <c r="C73" s="825" t="s">
        <v>594</v>
      </c>
      <c r="D73" s="839" t="s">
        <v>595</v>
      </c>
      <c r="E73" s="825" t="s">
        <v>2697</v>
      </c>
      <c r="F73" s="839" t="s">
        <v>2698</v>
      </c>
      <c r="G73" s="825" t="s">
        <v>2823</v>
      </c>
      <c r="H73" s="825" t="s">
        <v>2824</v>
      </c>
      <c r="I73" s="831">
        <v>30.360000610351563</v>
      </c>
      <c r="J73" s="831">
        <v>24</v>
      </c>
      <c r="K73" s="832">
        <v>728.6400146484375</v>
      </c>
    </row>
    <row r="74" spans="1:11" ht="14.45" customHeight="1" x14ac:dyDescent="0.2">
      <c r="A74" s="821" t="s">
        <v>576</v>
      </c>
      <c r="B74" s="822" t="s">
        <v>577</v>
      </c>
      <c r="C74" s="825" t="s">
        <v>594</v>
      </c>
      <c r="D74" s="839" t="s">
        <v>595</v>
      </c>
      <c r="E74" s="825" t="s">
        <v>2697</v>
      </c>
      <c r="F74" s="839" t="s">
        <v>2698</v>
      </c>
      <c r="G74" s="825" t="s">
        <v>2709</v>
      </c>
      <c r="H74" s="825" t="s">
        <v>2710</v>
      </c>
      <c r="I74" s="831">
        <v>3.369999885559082</v>
      </c>
      <c r="J74" s="831">
        <v>20</v>
      </c>
      <c r="K74" s="832">
        <v>67.400001525878906</v>
      </c>
    </row>
    <row r="75" spans="1:11" ht="14.45" customHeight="1" x14ac:dyDescent="0.2">
      <c r="A75" s="821" t="s">
        <v>576</v>
      </c>
      <c r="B75" s="822" t="s">
        <v>577</v>
      </c>
      <c r="C75" s="825" t="s">
        <v>594</v>
      </c>
      <c r="D75" s="839" t="s">
        <v>595</v>
      </c>
      <c r="E75" s="825" t="s">
        <v>2697</v>
      </c>
      <c r="F75" s="839" t="s">
        <v>2698</v>
      </c>
      <c r="G75" s="825" t="s">
        <v>2825</v>
      </c>
      <c r="H75" s="825" t="s">
        <v>2826</v>
      </c>
      <c r="I75" s="831">
        <v>4.619999885559082</v>
      </c>
      <c r="J75" s="831">
        <v>20</v>
      </c>
      <c r="K75" s="832">
        <v>92.400001525878906</v>
      </c>
    </row>
    <row r="76" spans="1:11" ht="14.45" customHeight="1" x14ac:dyDescent="0.2">
      <c r="A76" s="821" t="s">
        <v>576</v>
      </c>
      <c r="B76" s="822" t="s">
        <v>577</v>
      </c>
      <c r="C76" s="825" t="s">
        <v>594</v>
      </c>
      <c r="D76" s="839" t="s">
        <v>595</v>
      </c>
      <c r="E76" s="825" t="s">
        <v>2719</v>
      </c>
      <c r="F76" s="839" t="s">
        <v>2720</v>
      </c>
      <c r="G76" s="825" t="s">
        <v>2727</v>
      </c>
      <c r="H76" s="825" t="s">
        <v>2728</v>
      </c>
      <c r="I76" s="831">
        <v>3.4800000190734863</v>
      </c>
      <c r="J76" s="831">
        <v>100</v>
      </c>
      <c r="K76" s="832">
        <v>348</v>
      </c>
    </row>
    <row r="77" spans="1:11" ht="14.45" customHeight="1" x14ac:dyDescent="0.2">
      <c r="A77" s="821" t="s">
        <v>576</v>
      </c>
      <c r="B77" s="822" t="s">
        <v>577</v>
      </c>
      <c r="C77" s="825" t="s">
        <v>594</v>
      </c>
      <c r="D77" s="839" t="s">
        <v>595</v>
      </c>
      <c r="E77" s="825" t="s">
        <v>2719</v>
      </c>
      <c r="F77" s="839" t="s">
        <v>2720</v>
      </c>
      <c r="G77" s="825" t="s">
        <v>2729</v>
      </c>
      <c r="H77" s="825" t="s">
        <v>2730</v>
      </c>
      <c r="I77" s="831">
        <v>17.979999542236328</v>
      </c>
      <c r="J77" s="831">
        <v>20</v>
      </c>
      <c r="K77" s="832">
        <v>359.60000610351563</v>
      </c>
    </row>
    <row r="78" spans="1:11" ht="14.45" customHeight="1" x14ac:dyDescent="0.2">
      <c r="A78" s="821" t="s">
        <v>576</v>
      </c>
      <c r="B78" s="822" t="s">
        <v>577</v>
      </c>
      <c r="C78" s="825" t="s">
        <v>594</v>
      </c>
      <c r="D78" s="839" t="s">
        <v>595</v>
      </c>
      <c r="E78" s="825" t="s">
        <v>2719</v>
      </c>
      <c r="F78" s="839" t="s">
        <v>2720</v>
      </c>
      <c r="G78" s="825" t="s">
        <v>2731</v>
      </c>
      <c r="H78" s="825" t="s">
        <v>2732</v>
      </c>
      <c r="I78" s="831">
        <v>17.979999542236328</v>
      </c>
      <c r="J78" s="831">
        <v>20</v>
      </c>
      <c r="K78" s="832">
        <v>359.60000610351563</v>
      </c>
    </row>
    <row r="79" spans="1:11" ht="14.45" customHeight="1" x14ac:dyDescent="0.2">
      <c r="A79" s="821" t="s">
        <v>576</v>
      </c>
      <c r="B79" s="822" t="s">
        <v>577</v>
      </c>
      <c r="C79" s="825" t="s">
        <v>594</v>
      </c>
      <c r="D79" s="839" t="s">
        <v>595</v>
      </c>
      <c r="E79" s="825" t="s">
        <v>2719</v>
      </c>
      <c r="F79" s="839" t="s">
        <v>2720</v>
      </c>
      <c r="G79" s="825" t="s">
        <v>2739</v>
      </c>
      <c r="H79" s="825" t="s">
        <v>2740</v>
      </c>
      <c r="I79" s="831">
        <v>81.730003356933594</v>
      </c>
      <c r="J79" s="831">
        <v>3</v>
      </c>
      <c r="K79" s="832">
        <v>245.19000244140625</v>
      </c>
    </row>
    <row r="80" spans="1:11" ht="14.45" customHeight="1" x14ac:dyDescent="0.2">
      <c r="A80" s="821" t="s">
        <v>576</v>
      </c>
      <c r="B80" s="822" t="s">
        <v>577</v>
      </c>
      <c r="C80" s="825" t="s">
        <v>594</v>
      </c>
      <c r="D80" s="839" t="s">
        <v>595</v>
      </c>
      <c r="E80" s="825" t="s">
        <v>2719</v>
      </c>
      <c r="F80" s="839" t="s">
        <v>2720</v>
      </c>
      <c r="G80" s="825" t="s">
        <v>2743</v>
      </c>
      <c r="H80" s="825" t="s">
        <v>2744</v>
      </c>
      <c r="I80" s="831">
        <v>4.9800000190734863</v>
      </c>
      <c r="J80" s="831">
        <v>30</v>
      </c>
      <c r="K80" s="832">
        <v>149.39999389648438</v>
      </c>
    </row>
    <row r="81" spans="1:11" ht="14.45" customHeight="1" x14ac:dyDescent="0.2">
      <c r="A81" s="821" t="s">
        <v>576</v>
      </c>
      <c r="B81" s="822" t="s">
        <v>577</v>
      </c>
      <c r="C81" s="825" t="s">
        <v>594</v>
      </c>
      <c r="D81" s="839" t="s">
        <v>595</v>
      </c>
      <c r="E81" s="825" t="s">
        <v>2719</v>
      </c>
      <c r="F81" s="839" t="s">
        <v>2720</v>
      </c>
      <c r="G81" s="825" t="s">
        <v>2747</v>
      </c>
      <c r="H81" s="825" t="s">
        <v>2748</v>
      </c>
      <c r="I81" s="831">
        <v>2.2849999666213989</v>
      </c>
      <c r="J81" s="831">
        <v>250</v>
      </c>
      <c r="K81" s="832">
        <v>571</v>
      </c>
    </row>
    <row r="82" spans="1:11" ht="14.45" customHeight="1" x14ac:dyDescent="0.2">
      <c r="A82" s="821" t="s">
        <v>576</v>
      </c>
      <c r="B82" s="822" t="s">
        <v>577</v>
      </c>
      <c r="C82" s="825" t="s">
        <v>594</v>
      </c>
      <c r="D82" s="839" t="s">
        <v>595</v>
      </c>
      <c r="E82" s="825" t="s">
        <v>2719</v>
      </c>
      <c r="F82" s="839" t="s">
        <v>2720</v>
      </c>
      <c r="G82" s="825" t="s">
        <v>2827</v>
      </c>
      <c r="H82" s="825" t="s">
        <v>2828</v>
      </c>
      <c r="I82" s="831">
        <v>19.360000610351563</v>
      </c>
      <c r="J82" s="831">
        <v>5</v>
      </c>
      <c r="K82" s="832">
        <v>96.800003051757813</v>
      </c>
    </row>
    <row r="83" spans="1:11" ht="14.45" customHeight="1" x14ac:dyDescent="0.2">
      <c r="A83" s="821" t="s">
        <v>576</v>
      </c>
      <c r="B83" s="822" t="s">
        <v>577</v>
      </c>
      <c r="C83" s="825" t="s">
        <v>594</v>
      </c>
      <c r="D83" s="839" t="s">
        <v>595</v>
      </c>
      <c r="E83" s="825" t="s">
        <v>2719</v>
      </c>
      <c r="F83" s="839" t="s">
        <v>2720</v>
      </c>
      <c r="G83" s="825" t="s">
        <v>2829</v>
      </c>
      <c r="H83" s="825" t="s">
        <v>2830</v>
      </c>
      <c r="I83" s="831">
        <v>28.379999160766602</v>
      </c>
      <c r="J83" s="831">
        <v>2</v>
      </c>
      <c r="K83" s="832">
        <v>56.759998321533203</v>
      </c>
    </row>
    <row r="84" spans="1:11" ht="14.45" customHeight="1" x14ac:dyDescent="0.2">
      <c r="A84" s="821" t="s">
        <v>576</v>
      </c>
      <c r="B84" s="822" t="s">
        <v>577</v>
      </c>
      <c r="C84" s="825" t="s">
        <v>594</v>
      </c>
      <c r="D84" s="839" t="s">
        <v>595</v>
      </c>
      <c r="E84" s="825" t="s">
        <v>2719</v>
      </c>
      <c r="F84" s="839" t="s">
        <v>2720</v>
      </c>
      <c r="G84" s="825" t="s">
        <v>2749</v>
      </c>
      <c r="H84" s="825" t="s">
        <v>2750</v>
      </c>
      <c r="I84" s="831">
        <v>9.1999998092651367</v>
      </c>
      <c r="J84" s="831">
        <v>150</v>
      </c>
      <c r="K84" s="832">
        <v>1380</v>
      </c>
    </row>
    <row r="85" spans="1:11" ht="14.45" customHeight="1" x14ac:dyDescent="0.2">
      <c r="A85" s="821" t="s">
        <v>576</v>
      </c>
      <c r="B85" s="822" t="s">
        <v>577</v>
      </c>
      <c r="C85" s="825" t="s">
        <v>594</v>
      </c>
      <c r="D85" s="839" t="s">
        <v>595</v>
      </c>
      <c r="E85" s="825" t="s">
        <v>2719</v>
      </c>
      <c r="F85" s="839" t="s">
        <v>2720</v>
      </c>
      <c r="G85" s="825" t="s">
        <v>2763</v>
      </c>
      <c r="H85" s="825" t="s">
        <v>2764</v>
      </c>
      <c r="I85" s="831">
        <v>0.47499999403953552</v>
      </c>
      <c r="J85" s="831">
        <v>40</v>
      </c>
      <c r="K85" s="832">
        <v>19.09999942779541</v>
      </c>
    </row>
    <row r="86" spans="1:11" ht="14.45" customHeight="1" x14ac:dyDescent="0.2">
      <c r="A86" s="821" t="s">
        <v>576</v>
      </c>
      <c r="B86" s="822" t="s">
        <v>577</v>
      </c>
      <c r="C86" s="825" t="s">
        <v>594</v>
      </c>
      <c r="D86" s="839" t="s">
        <v>595</v>
      </c>
      <c r="E86" s="825" t="s">
        <v>2719</v>
      </c>
      <c r="F86" s="839" t="s">
        <v>2720</v>
      </c>
      <c r="G86" s="825" t="s">
        <v>2767</v>
      </c>
      <c r="H86" s="825" t="s">
        <v>2768</v>
      </c>
      <c r="I86" s="831">
        <v>3.0699999332427979</v>
      </c>
      <c r="J86" s="831">
        <v>200</v>
      </c>
      <c r="K86" s="832">
        <v>614</v>
      </c>
    </row>
    <row r="87" spans="1:11" ht="14.45" customHeight="1" x14ac:dyDescent="0.2">
      <c r="A87" s="821" t="s">
        <v>576</v>
      </c>
      <c r="B87" s="822" t="s">
        <v>577</v>
      </c>
      <c r="C87" s="825" t="s">
        <v>594</v>
      </c>
      <c r="D87" s="839" t="s">
        <v>595</v>
      </c>
      <c r="E87" s="825" t="s">
        <v>2719</v>
      </c>
      <c r="F87" s="839" t="s">
        <v>2720</v>
      </c>
      <c r="G87" s="825" t="s">
        <v>2773</v>
      </c>
      <c r="H87" s="825" t="s">
        <v>2774</v>
      </c>
      <c r="I87" s="831">
        <v>1.9900000095367432</v>
      </c>
      <c r="J87" s="831">
        <v>100</v>
      </c>
      <c r="K87" s="832">
        <v>199</v>
      </c>
    </row>
    <row r="88" spans="1:11" ht="14.45" customHeight="1" x14ac:dyDescent="0.2">
      <c r="A88" s="821" t="s">
        <v>576</v>
      </c>
      <c r="B88" s="822" t="s">
        <v>577</v>
      </c>
      <c r="C88" s="825" t="s">
        <v>594</v>
      </c>
      <c r="D88" s="839" t="s">
        <v>595</v>
      </c>
      <c r="E88" s="825" t="s">
        <v>2719</v>
      </c>
      <c r="F88" s="839" t="s">
        <v>2720</v>
      </c>
      <c r="G88" s="825" t="s">
        <v>2775</v>
      </c>
      <c r="H88" s="825" t="s">
        <v>2776</v>
      </c>
      <c r="I88" s="831">
        <v>2.7750000953674316</v>
      </c>
      <c r="J88" s="831">
        <v>40</v>
      </c>
      <c r="K88" s="832">
        <v>111</v>
      </c>
    </row>
    <row r="89" spans="1:11" ht="14.45" customHeight="1" x14ac:dyDescent="0.2">
      <c r="A89" s="821" t="s">
        <v>576</v>
      </c>
      <c r="B89" s="822" t="s">
        <v>577</v>
      </c>
      <c r="C89" s="825" t="s">
        <v>594</v>
      </c>
      <c r="D89" s="839" t="s">
        <v>595</v>
      </c>
      <c r="E89" s="825" t="s">
        <v>2719</v>
      </c>
      <c r="F89" s="839" t="s">
        <v>2720</v>
      </c>
      <c r="G89" s="825" t="s">
        <v>2831</v>
      </c>
      <c r="H89" s="825" t="s">
        <v>2832</v>
      </c>
      <c r="I89" s="831">
        <v>44.080001831054688</v>
      </c>
      <c r="J89" s="831">
        <v>50</v>
      </c>
      <c r="K89" s="832">
        <v>2204</v>
      </c>
    </row>
    <row r="90" spans="1:11" ht="14.45" customHeight="1" x14ac:dyDescent="0.2">
      <c r="A90" s="821" t="s">
        <v>576</v>
      </c>
      <c r="B90" s="822" t="s">
        <v>577</v>
      </c>
      <c r="C90" s="825" t="s">
        <v>594</v>
      </c>
      <c r="D90" s="839" t="s">
        <v>595</v>
      </c>
      <c r="E90" s="825" t="s">
        <v>2783</v>
      </c>
      <c r="F90" s="839" t="s">
        <v>2784</v>
      </c>
      <c r="G90" s="825" t="s">
        <v>2833</v>
      </c>
      <c r="H90" s="825" t="s">
        <v>2834</v>
      </c>
      <c r="I90" s="831">
        <v>0.47999998927116394</v>
      </c>
      <c r="J90" s="831">
        <v>200</v>
      </c>
      <c r="K90" s="832">
        <v>96</v>
      </c>
    </row>
    <row r="91" spans="1:11" ht="14.45" customHeight="1" x14ac:dyDescent="0.2">
      <c r="A91" s="821" t="s">
        <v>576</v>
      </c>
      <c r="B91" s="822" t="s">
        <v>577</v>
      </c>
      <c r="C91" s="825" t="s">
        <v>594</v>
      </c>
      <c r="D91" s="839" t="s">
        <v>595</v>
      </c>
      <c r="E91" s="825" t="s">
        <v>2783</v>
      </c>
      <c r="F91" s="839" t="s">
        <v>2784</v>
      </c>
      <c r="G91" s="825" t="s">
        <v>2835</v>
      </c>
      <c r="H91" s="825" t="s">
        <v>2836</v>
      </c>
      <c r="I91" s="831">
        <v>1.7999999523162842</v>
      </c>
      <c r="J91" s="831">
        <v>200</v>
      </c>
      <c r="K91" s="832">
        <v>360</v>
      </c>
    </row>
    <row r="92" spans="1:11" ht="14.45" customHeight="1" x14ac:dyDescent="0.2">
      <c r="A92" s="821" t="s">
        <v>576</v>
      </c>
      <c r="B92" s="822" t="s">
        <v>577</v>
      </c>
      <c r="C92" s="825" t="s">
        <v>594</v>
      </c>
      <c r="D92" s="839" t="s">
        <v>595</v>
      </c>
      <c r="E92" s="825" t="s">
        <v>2789</v>
      </c>
      <c r="F92" s="839" t="s">
        <v>2790</v>
      </c>
      <c r="G92" s="825" t="s">
        <v>2837</v>
      </c>
      <c r="H92" s="825" t="s">
        <v>2838</v>
      </c>
      <c r="I92" s="831">
        <v>3.0299999713897705</v>
      </c>
      <c r="J92" s="831">
        <v>200</v>
      </c>
      <c r="K92" s="832">
        <v>606</v>
      </c>
    </row>
    <row r="93" spans="1:11" ht="14.45" customHeight="1" x14ac:dyDescent="0.2">
      <c r="A93" s="821" t="s">
        <v>576</v>
      </c>
      <c r="B93" s="822" t="s">
        <v>577</v>
      </c>
      <c r="C93" s="825" t="s">
        <v>594</v>
      </c>
      <c r="D93" s="839" t="s">
        <v>595</v>
      </c>
      <c r="E93" s="825" t="s">
        <v>2789</v>
      </c>
      <c r="F93" s="839" t="s">
        <v>2790</v>
      </c>
      <c r="G93" s="825" t="s">
        <v>2815</v>
      </c>
      <c r="H93" s="825" t="s">
        <v>2816</v>
      </c>
      <c r="I93" s="831">
        <v>3.0299999713897705</v>
      </c>
      <c r="J93" s="831">
        <v>500</v>
      </c>
      <c r="K93" s="832">
        <v>1515</v>
      </c>
    </row>
    <row r="94" spans="1:11" ht="14.45" customHeight="1" x14ac:dyDescent="0.2">
      <c r="A94" s="821" t="s">
        <v>576</v>
      </c>
      <c r="B94" s="822" t="s">
        <v>577</v>
      </c>
      <c r="C94" s="825" t="s">
        <v>594</v>
      </c>
      <c r="D94" s="839" t="s">
        <v>595</v>
      </c>
      <c r="E94" s="825" t="s">
        <v>2789</v>
      </c>
      <c r="F94" s="839" t="s">
        <v>2790</v>
      </c>
      <c r="G94" s="825" t="s">
        <v>2797</v>
      </c>
      <c r="H94" s="825" t="s">
        <v>2798</v>
      </c>
      <c r="I94" s="831">
        <v>3.3900001049041748</v>
      </c>
      <c r="J94" s="831">
        <v>600</v>
      </c>
      <c r="K94" s="832">
        <v>2034</v>
      </c>
    </row>
    <row r="95" spans="1:11" ht="14.45" customHeight="1" x14ac:dyDescent="0.2">
      <c r="A95" s="821" t="s">
        <v>576</v>
      </c>
      <c r="B95" s="822" t="s">
        <v>577</v>
      </c>
      <c r="C95" s="825" t="s">
        <v>594</v>
      </c>
      <c r="D95" s="839" t="s">
        <v>595</v>
      </c>
      <c r="E95" s="825" t="s">
        <v>2789</v>
      </c>
      <c r="F95" s="839" t="s">
        <v>2790</v>
      </c>
      <c r="G95" s="825" t="s">
        <v>2839</v>
      </c>
      <c r="H95" s="825" t="s">
        <v>2840</v>
      </c>
      <c r="I95" s="831">
        <v>4.119999885559082</v>
      </c>
      <c r="J95" s="831">
        <v>300</v>
      </c>
      <c r="K95" s="832">
        <v>1236</v>
      </c>
    </row>
    <row r="96" spans="1:11" ht="14.45" customHeight="1" x14ac:dyDescent="0.2">
      <c r="A96" s="821" t="s">
        <v>576</v>
      </c>
      <c r="B96" s="822" t="s">
        <v>577</v>
      </c>
      <c r="C96" s="825" t="s">
        <v>594</v>
      </c>
      <c r="D96" s="839" t="s">
        <v>595</v>
      </c>
      <c r="E96" s="825" t="s">
        <v>2789</v>
      </c>
      <c r="F96" s="839" t="s">
        <v>2790</v>
      </c>
      <c r="G96" s="825" t="s">
        <v>2801</v>
      </c>
      <c r="H96" s="825" t="s">
        <v>2802</v>
      </c>
      <c r="I96" s="831">
        <v>3.869999885559082</v>
      </c>
      <c r="J96" s="831">
        <v>200</v>
      </c>
      <c r="K96" s="832">
        <v>774</v>
      </c>
    </row>
    <row r="97" spans="1:11" ht="14.45" customHeight="1" x14ac:dyDescent="0.2">
      <c r="A97" s="821" t="s">
        <v>576</v>
      </c>
      <c r="B97" s="822" t="s">
        <v>577</v>
      </c>
      <c r="C97" s="825" t="s">
        <v>594</v>
      </c>
      <c r="D97" s="839" t="s">
        <v>595</v>
      </c>
      <c r="E97" s="825" t="s">
        <v>2789</v>
      </c>
      <c r="F97" s="839" t="s">
        <v>2790</v>
      </c>
      <c r="G97" s="825" t="s">
        <v>2841</v>
      </c>
      <c r="H97" s="825" t="s">
        <v>2842</v>
      </c>
      <c r="I97" s="831">
        <v>3.880000114440918</v>
      </c>
      <c r="J97" s="831">
        <v>300</v>
      </c>
      <c r="K97" s="832">
        <v>1164</v>
      </c>
    </row>
    <row r="98" spans="1:11" ht="14.45" customHeight="1" x14ac:dyDescent="0.2">
      <c r="A98" s="821" t="s">
        <v>576</v>
      </c>
      <c r="B98" s="822" t="s">
        <v>577</v>
      </c>
      <c r="C98" s="825" t="s">
        <v>594</v>
      </c>
      <c r="D98" s="839" t="s">
        <v>595</v>
      </c>
      <c r="E98" s="825" t="s">
        <v>2789</v>
      </c>
      <c r="F98" s="839" t="s">
        <v>2790</v>
      </c>
      <c r="G98" s="825" t="s">
        <v>2803</v>
      </c>
      <c r="H98" s="825" t="s">
        <v>2804</v>
      </c>
      <c r="I98" s="831">
        <v>3.0199999809265137</v>
      </c>
      <c r="J98" s="831">
        <v>300</v>
      </c>
      <c r="K98" s="832">
        <v>906</v>
      </c>
    </row>
    <row r="99" spans="1:11" ht="14.45" customHeight="1" x14ac:dyDescent="0.2">
      <c r="A99" s="821" t="s">
        <v>576</v>
      </c>
      <c r="B99" s="822" t="s">
        <v>577</v>
      </c>
      <c r="C99" s="825" t="s">
        <v>594</v>
      </c>
      <c r="D99" s="839" t="s">
        <v>595</v>
      </c>
      <c r="E99" s="825" t="s">
        <v>2789</v>
      </c>
      <c r="F99" s="839" t="s">
        <v>2790</v>
      </c>
      <c r="G99" s="825" t="s">
        <v>2843</v>
      </c>
      <c r="H99" s="825" t="s">
        <v>2844</v>
      </c>
      <c r="I99" s="831">
        <v>3.630000114440918</v>
      </c>
      <c r="J99" s="831">
        <v>200</v>
      </c>
      <c r="K99" s="832">
        <v>726</v>
      </c>
    </row>
    <row r="100" spans="1:11" ht="14.45" customHeight="1" x14ac:dyDescent="0.2">
      <c r="A100" s="821" t="s">
        <v>576</v>
      </c>
      <c r="B100" s="822" t="s">
        <v>577</v>
      </c>
      <c r="C100" s="825" t="s">
        <v>594</v>
      </c>
      <c r="D100" s="839" t="s">
        <v>595</v>
      </c>
      <c r="E100" s="825" t="s">
        <v>2789</v>
      </c>
      <c r="F100" s="839" t="s">
        <v>2790</v>
      </c>
      <c r="G100" s="825" t="s">
        <v>2845</v>
      </c>
      <c r="H100" s="825" t="s">
        <v>2846</v>
      </c>
      <c r="I100" s="831">
        <v>4.690000057220459</v>
      </c>
      <c r="J100" s="831">
        <v>500</v>
      </c>
      <c r="K100" s="832">
        <v>2345</v>
      </c>
    </row>
    <row r="101" spans="1:11" ht="14.45" customHeight="1" x14ac:dyDescent="0.2">
      <c r="A101" s="821" t="s">
        <v>576</v>
      </c>
      <c r="B101" s="822" t="s">
        <v>577</v>
      </c>
      <c r="C101" s="825" t="s">
        <v>594</v>
      </c>
      <c r="D101" s="839" t="s">
        <v>595</v>
      </c>
      <c r="E101" s="825" t="s">
        <v>2847</v>
      </c>
      <c r="F101" s="839" t="s">
        <v>2848</v>
      </c>
      <c r="G101" s="825" t="s">
        <v>2849</v>
      </c>
      <c r="H101" s="825" t="s">
        <v>2850</v>
      </c>
      <c r="I101" s="831">
        <v>36.830001831054688</v>
      </c>
      <c r="J101" s="831">
        <v>5</v>
      </c>
      <c r="K101" s="832">
        <v>184.16000366210938</v>
      </c>
    </row>
    <row r="102" spans="1:11" ht="14.45" customHeight="1" x14ac:dyDescent="0.2">
      <c r="A102" s="821" t="s">
        <v>576</v>
      </c>
      <c r="B102" s="822" t="s">
        <v>577</v>
      </c>
      <c r="C102" s="825" t="s">
        <v>597</v>
      </c>
      <c r="D102" s="839" t="s">
        <v>598</v>
      </c>
      <c r="E102" s="825" t="s">
        <v>2697</v>
      </c>
      <c r="F102" s="839" t="s">
        <v>2698</v>
      </c>
      <c r="G102" s="825" t="s">
        <v>2851</v>
      </c>
      <c r="H102" s="825" t="s">
        <v>2852</v>
      </c>
      <c r="I102" s="831">
        <v>1.3500000238418579</v>
      </c>
      <c r="J102" s="831">
        <v>20</v>
      </c>
      <c r="K102" s="832">
        <v>27</v>
      </c>
    </row>
    <row r="103" spans="1:11" ht="14.45" customHeight="1" x14ac:dyDescent="0.2">
      <c r="A103" s="821" t="s">
        <v>576</v>
      </c>
      <c r="B103" s="822" t="s">
        <v>577</v>
      </c>
      <c r="C103" s="825" t="s">
        <v>597</v>
      </c>
      <c r="D103" s="839" t="s">
        <v>598</v>
      </c>
      <c r="E103" s="825" t="s">
        <v>2697</v>
      </c>
      <c r="F103" s="839" t="s">
        <v>2698</v>
      </c>
      <c r="G103" s="825" t="s">
        <v>2853</v>
      </c>
      <c r="H103" s="825" t="s">
        <v>2854</v>
      </c>
      <c r="I103" s="831">
        <v>13.020000457763672</v>
      </c>
      <c r="J103" s="831">
        <v>8</v>
      </c>
      <c r="K103" s="832">
        <v>104.16000366210938</v>
      </c>
    </row>
    <row r="104" spans="1:11" ht="14.45" customHeight="1" x14ac:dyDescent="0.2">
      <c r="A104" s="821" t="s">
        <v>576</v>
      </c>
      <c r="B104" s="822" t="s">
        <v>577</v>
      </c>
      <c r="C104" s="825" t="s">
        <v>597</v>
      </c>
      <c r="D104" s="839" t="s">
        <v>598</v>
      </c>
      <c r="E104" s="825" t="s">
        <v>2697</v>
      </c>
      <c r="F104" s="839" t="s">
        <v>2698</v>
      </c>
      <c r="G104" s="825" t="s">
        <v>2855</v>
      </c>
      <c r="H104" s="825" t="s">
        <v>2856</v>
      </c>
      <c r="I104" s="831">
        <v>7.820000171661377</v>
      </c>
      <c r="J104" s="831">
        <v>3</v>
      </c>
      <c r="K104" s="832">
        <v>23.459999084472656</v>
      </c>
    </row>
    <row r="105" spans="1:11" ht="14.45" customHeight="1" x14ac:dyDescent="0.2">
      <c r="A105" s="821" t="s">
        <v>576</v>
      </c>
      <c r="B105" s="822" t="s">
        <v>577</v>
      </c>
      <c r="C105" s="825" t="s">
        <v>597</v>
      </c>
      <c r="D105" s="839" t="s">
        <v>598</v>
      </c>
      <c r="E105" s="825" t="s">
        <v>2697</v>
      </c>
      <c r="F105" s="839" t="s">
        <v>2698</v>
      </c>
      <c r="G105" s="825" t="s">
        <v>2711</v>
      </c>
      <c r="H105" s="825" t="s">
        <v>2712</v>
      </c>
      <c r="I105" s="831">
        <v>3.309999942779541</v>
      </c>
      <c r="J105" s="831">
        <v>10</v>
      </c>
      <c r="K105" s="832">
        <v>33.099998474121094</v>
      </c>
    </row>
    <row r="106" spans="1:11" ht="14.45" customHeight="1" x14ac:dyDescent="0.2">
      <c r="A106" s="821" t="s">
        <v>576</v>
      </c>
      <c r="B106" s="822" t="s">
        <v>577</v>
      </c>
      <c r="C106" s="825" t="s">
        <v>597</v>
      </c>
      <c r="D106" s="839" t="s">
        <v>598</v>
      </c>
      <c r="E106" s="825" t="s">
        <v>2697</v>
      </c>
      <c r="F106" s="839" t="s">
        <v>2698</v>
      </c>
      <c r="G106" s="825" t="s">
        <v>2713</v>
      </c>
      <c r="H106" s="825" t="s">
        <v>2714</v>
      </c>
      <c r="I106" s="831">
        <v>31.430000305175781</v>
      </c>
      <c r="J106" s="831">
        <v>1</v>
      </c>
      <c r="K106" s="832">
        <v>31.430000305175781</v>
      </c>
    </row>
    <row r="107" spans="1:11" ht="14.45" customHeight="1" x14ac:dyDescent="0.2">
      <c r="A107" s="821" t="s">
        <v>576</v>
      </c>
      <c r="B107" s="822" t="s">
        <v>577</v>
      </c>
      <c r="C107" s="825" t="s">
        <v>597</v>
      </c>
      <c r="D107" s="839" t="s">
        <v>598</v>
      </c>
      <c r="E107" s="825" t="s">
        <v>2719</v>
      </c>
      <c r="F107" s="839" t="s">
        <v>2720</v>
      </c>
      <c r="G107" s="825" t="s">
        <v>2743</v>
      </c>
      <c r="H107" s="825" t="s">
        <v>2744</v>
      </c>
      <c r="I107" s="831">
        <v>4.976666609446208</v>
      </c>
      <c r="J107" s="831">
        <v>250</v>
      </c>
      <c r="K107" s="832">
        <v>1244.5</v>
      </c>
    </row>
    <row r="108" spans="1:11" ht="14.45" customHeight="1" x14ac:dyDescent="0.2">
      <c r="A108" s="821" t="s">
        <v>576</v>
      </c>
      <c r="B108" s="822" t="s">
        <v>577</v>
      </c>
      <c r="C108" s="825" t="s">
        <v>597</v>
      </c>
      <c r="D108" s="839" t="s">
        <v>598</v>
      </c>
      <c r="E108" s="825" t="s">
        <v>2719</v>
      </c>
      <c r="F108" s="839" t="s">
        <v>2720</v>
      </c>
      <c r="G108" s="825" t="s">
        <v>2755</v>
      </c>
      <c r="H108" s="825" t="s">
        <v>2756</v>
      </c>
      <c r="I108" s="831">
        <v>0.43999999761581421</v>
      </c>
      <c r="J108" s="831">
        <v>200</v>
      </c>
      <c r="K108" s="832">
        <v>88</v>
      </c>
    </row>
    <row r="109" spans="1:11" ht="14.45" customHeight="1" x14ac:dyDescent="0.2">
      <c r="A109" s="821" t="s">
        <v>576</v>
      </c>
      <c r="B109" s="822" t="s">
        <v>577</v>
      </c>
      <c r="C109" s="825" t="s">
        <v>597</v>
      </c>
      <c r="D109" s="839" t="s">
        <v>598</v>
      </c>
      <c r="E109" s="825" t="s">
        <v>2719</v>
      </c>
      <c r="F109" s="839" t="s">
        <v>2720</v>
      </c>
      <c r="G109" s="825" t="s">
        <v>2757</v>
      </c>
      <c r="H109" s="825" t="s">
        <v>2758</v>
      </c>
      <c r="I109" s="831">
        <v>1.1299999952316284</v>
      </c>
      <c r="J109" s="831">
        <v>20</v>
      </c>
      <c r="K109" s="832">
        <v>22.600000381469727</v>
      </c>
    </row>
    <row r="110" spans="1:11" ht="14.45" customHeight="1" x14ac:dyDescent="0.2">
      <c r="A110" s="821" t="s">
        <v>576</v>
      </c>
      <c r="B110" s="822" t="s">
        <v>577</v>
      </c>
      <c r="C110" s="825" t="s">
        <v>597</v>
      </c>
      <c r="D110" s="839" t="s">
        <v>598</v>
      </c>
      <c r="E110" s="825" t="s">
        <v>2719</v>
      </c>
      <c r="F110" s="839" t="s">
        <v>2720</v>
      </c>
      <c r="G110" s="825" t="s">
        <v>2857</v>
      </c>
      <c r="H110" s="825" t="s">
        <v>2858</v>
      </c>
      <c r="I110" s="831">
        <v>0.57999998331069946</v>
      </c>
      <c r="J110" s="831">
        <v>100</v>
      </c>
      <c r="K110" s="832">
        <v>58</v>
      </c>
    </row>
    <row r="111" spans="1:11" ht="14.45" customHeight="1" x14ac:dyDescent="0.2">
      <c r="A111" s="821" t="s">
        <v>576</v>
      </c>
      <c r="B111" s="822" t="s">
        <v>577</v>
      </c>
      <c r="C111" s="825" t="s">
        <v>597</v>
      </c>
      <c r="D111" s="839" t="s">
        <v>598</v>
      </c>
      <c r="E111" s="825" t="s">
        <v>2719</v>
      </c>
      <c r="F111" s="839" t="s">
        <v>2720</v>
      </c>
      <c r="G111" s="825" t="s">
        <v>2859</v>
      </c>
      <c r="H111" s="825" t="s">
        <v>2860</v>
      </c>
      <c r="I111" s="831">
        <v>179.08000183105469</v>
      </c>
      <c r="J111" s="831">
        <v>25</v>
      </c>
      <c r="K111" s="832">
        <v>4477</v>
      </c>
    </row>
    <row r="112" spans="1:11" ht="14.45" customHeight="1" x14ac:dyDescent="0.2">
      <c r="A112" s="821" t="s">
        <v>576</v>
      </c>
      <c r="B112" s="822" t="s">
        <v>577</v>
      </c>
      <c r="C112" s="825" t="s">
        <v>597</v>
      </c>
      <c r="D112" s="839" t="s">
        <v>598</v>
      </c>
      <c r="E112" s="825" t="s">
        <v>2719</v>
      </c>
      <c r="F112" s="839" t="s">
        <v>2720</v>
      </c>
      <c r="G112" s="825" t="s">
        <v>2767</v>
      </c>
      <c r="H112" s="825" t="s">
        <v>2768</v>
      </c>
      <c r="I112" s="831">
        <v>3.0699999332427979</v>
      </c>
      <c r="J112" s="831">
        <v>100</v>
      </c>
      <c r="K112" s="832">
        <v>307</v>
      </c>
    </row>
    <row r="113" spans="1:11" ht="14.45" customHeight="1" x14ac:dyDescent="0.2">
      <c r="A113" s="821" t="s">
        <v>576</v>
      </c>
      <c r="B113" s="822" t="s">
        <v>577</v>
      </c>
      <c r="C113" s="825" t="s">
        <v>597</v>
      </c>
      <c r="D113" s="839" t="s">
        <v>598</v>
      </c>
      <c r="E113" s="825" t="s">
        <v>2719</v>
      </c>
      <c r="F113" s="839" t="s">
        <v>2720</v>
      </c>
      <c r="G113" s="825" t="s">
        <v>2773</v>
      </c>
      <c r="H113" s="825" t="s">
        <v>2774</v>
      </c>
      <c r="I113" s="831">
        <v>1.9800000190734863</v>
      </c>
      <c r="J113" s="831">
        <v>50</v>
      </c>
      <c r="K113" s="832">
        <v>99</v>
      </c>
    </row>
    <row r="114" spans="1:11" ht="14.45" customHeight="1" x14ac:dyDescent="0.2">
      <c r="A114" s="821" t="s">
        <v>576</v>
      </c>
      <c r="B114" s="822" t="s">
        <v>577</v>
      </c>
      <c r="C114" s="825" t="s">
        <v>597</v>
      </c>
      <c r="D114" s="839" t="s">
        <v>598</v>
      </c>
      <c r="E114" s="825" t="s">
        <v>2783</v>
      </c>
      <c r="F114" s="839" t="s">
        <v>2784</v>
      </c>
      <c r="G114" s="825" t="s">
        <v>2785</v>
      </c>
      <c r="H114" s="825" t="s">
        <v>2786</v>
      </c>
      <c r="I114" s="831">
        <v>0.31000000238418579</v>
      </c>
      <c r="J114" s="831">
        <v>100</v>
      </c>
      <c r="K114" s="832">
        <v>31</v>
      </c>
    </row>
    <row r="115" spans="1:11" ht="14.45" customHeight="1" x14ac:dyDescent="0.2">
      <c r="A115" s="821" t="s">
        <v>576</v>
      </c>
      <c r="B115" s="822" t="s">
        <v>577</v>
      </c>
      <c r="C115" s="825" t="s">
        <v>597</v>
      </c>
      <c r="D115" s="839" t="s">
        <v>598</v>
      </c>
      <c r="E115" s="825" t="s">
        <v>2783</v>
      </c>
      <c r="F115" s="839" t="s">
        <v>2784</v>
      </c>
      <c r="G115" s="825" t="s">
        <v>2861</v>
      </c>
      <c r="H115" s="825" t="s">
        <v>2862</v>
      </c>
      <c r="I115" s="831">
        <v>0.31000000238418579</v>
      </c>
      <c r="J115" s="831">
        <v>100</v>
      </c>
      <c r="K115" s="832">
        <v>31</v>
      </c>
    </row>
    <row r="116" spans="1:11" ht="14.45" customHeight="1" x14ac:dyDescent="0.2">
      <c r="A116" s="821" t="s">
        <v>576</v>
      </c>
      <c r="B116" s="822" t="s">
        <v>577</v>
      </c>
      <c r="C116" s="825" t="s">
        <v>597</v>
      </c>
      <c r="D116" s="839" t="s">
        <v>598</v>
      </c>
      <c r="E116" s="825" t="s">
        <v>2789</v>
      </c>
      <c r="F116" s="839" t="s">
        <v>2790</v>
      </c>
      <c r="G116" s="825" t="s">
        <v>2863</v>
      </c>
      <c r="H116" s="825" t="s">
        <v>2864</v>
      </c>
      <c r="I116" s="831">
        <v>1.7000000476837158</v>
      </c>
      <c r="J116" s="831">
        <v>200</v>
      </c>
      <c r="K116" s="832">
        <v>340</v>
      </c>
    </row>
    <row r="117" spans="1:11" ht="14.45" customHeight="1" x14ac:dyDescent="0.2">
      <c r="A117" s="821" t="s">
        <v>576</v>
      </c>
      <c r="B117" s="822" t="s">
        <v>577</v>
      </c>
      <c r="C117" s="825" t="s">
        <v>597</v>
      </c>
      <c r="D117" s="839" t="s">
        <v>598</v>
      </c>
      <c r="E117" s="825" t="s">
        <v>2789</v>
      </c>
      <c r="F117" s="839" t="s">
        <v>2790</v>
      </c>
      <c r="G117" s="825" t="s">
        <v>2865</v>
      </c>
      <c r="H117" s="825" t="s">
        <v>2866</v>
      </c>
      <c r="I117" s="831">
        <v>1.690000057220459</v>
      </c>
      <c r="J117" s="831">
        <v>300</v>
      </c>
      <c r="K117" s="832">
        <v>507</v>
      </c>
    </row>
    <row r="118" spans="1:11" ht="14.45" customHeight="1" x14ac:dyDescent="0.2">
      <c r="A118" s="821" t="s">
        <v>576</v>
      </c>
      <c r="B118" s="822" t="s">
        <v>577</v>
      </c>
      <c r="C118" s="825" t="s">
        <v>597</v>
      </c>
      <c r="D118" s="839" t="s">
        <v>598</v>
      </c>
      <c r="E118" s="825" t="s">
        <v>2789</v>
      </c>
      <c r="F118" s="839" t="s">
        <v>2790</v>
      </c>
      <c r="G118" s="825" t="s">
        <v>2867</v>
      </c>
      <c r="H118" s="825" t="s">
        <v>2868</v>
      </c>
      <c r="I118" s="831">
        <v>1.690000057220459</v>
      </c>
      <c r="J118" s="831">
        <v>200</v>
      </c>
      <c r="K118" s="832">
        <v>338</v>
      </c>
    </row>
    <row r="119" spans="1:11" ht="14.45" customHeight="1" x14ac:dyDescent="0.2">
      <c r="A119" s="821" t="s">
        <v>576</v>
      </c>
      <c r="B119" s="822" t="s">
        <v>577</v>
      </c>
      <c r="C119" s="825" t="s">
        <v>597</v>
      </c>
      <c r="D119" s="839" t="s">
        <v>598</v>
      </c>
      <c r="E119" s="825" t="s">
        <v>2789</v>
      </c>
      <c r="F119" s="839" t="s">
        <v>2790</v>
      </c>
      <c r="G119" s="825" t="s">
        <v>2795</v>
      </c>
      <c r="H119" s="825" t="s">
        <v>2796</v>
      </c>
      <c r="I119" s="831">
        <v>3.3900001049041748</v>
      </c>
      <c r="J119" s="831">
        <v>400</v>
      </c>
      <c r="K119" s="832">
        <v>1356</v>
      </c>
    </row>
    <row r="120" spans="1:11" ht="14.45" customHeight="1" x14ac:dyDescent="0.2">
      <c r="A120" s="821" t="s">
        <v>576</v>
      </c>
      <c r="B120" s="822" t="s">
        <v>577</v>
      </c>
      <c r="C120" s="825" t="s">
        <v>597</v>
      </c>
      <c r="D120" s="839" t="s">
        <v>598</v>
      </c>
      <c r="E120" s="825" t="s">
        <v>2789</v>
      </c>
      <c r="F120" s="839" t="s">
        <v>2790</v>
      </c>
      <c r="G120" s="825" t="s">
        <v>2797</v>
      </c>
      <c r="H120" s="825" t="s">
        <v>2798</v>
      </c>
      <c r="I120" s="831">
        <v>3.3900001049041748</v>
      </c>
      <c r="J120" s="831">
        <v>400</v>
      </c>
      <c r="K120" s="832">
        <v>1356</v>
      </c>
    </row>
    <row r="121" spans="1:11" ht="14.45" customHeight="1" x14ac:dyDescent="0.2">
      <c r="A121" s="821" t="s">
        <v>576</v>
      </c>
      <c r="B121" s="822" t="s">
        <v>577</v>
      </c>
      <c r="C121" s="825" t="s">
        <v>597</v>
      </c>
      <c r="D121" s="839" t="s">
        <v>598</v>
      </c>
      <c r="E121" s="825" t="s">
        <v>2789</v>
      </c>
      <c r="F121" s="839" t="s">
        <v>2790</v>
      </c>
      <c r="G121" s="825" t="s">
        <v>2869</v>
      </c>
      <c r="H121" s="825" t="s">
        <v>2870</v>
      </c>
      <c r="I121" s="831">
        <v>0</v>
      </c>
      <c r="J121" s="831">
        <v>0</v>
      </c>
      <c r="K121" s="832">
        <v>0</v>
      </c>
    </row>
    <row r="122" spans="1:11" ht="14.45" customHeight="1" x14ac:dyDescent="0.2">
      <c r="A122" s="821" t="s">
        <v>576</v>
      </c>
      <c r="B122" s="822" t="s">
        <v>577</v>
      </c>
      <c r="C122" s="825" t="s">
        <v>597</v>
      </c>
      <c r="D122" s="839" t="s">
        <v>598</v>
      </c>
      <c r="E122" s="825" t="s">
        <v>2789</v>
      </c>
      <c r="F122" s="839" t="s">
        <v>2790</v>
      </c>
      <c r="G122" s="825" t="s">
        <v>2871</v>
      </c>
      <c r="H122" s="825" t="s">
        <v>2872</v>
      </c>
      <c r="I122" s="831">
        <v>4.119999885559082</v>
      </c>
      <c r="J122" s="831">
        <v>200</v>
      </c>
      <c r="K122" s="832">
        <v>824</v>
      </c>
    </row>
    <row r="123" spans="1:11" ht="14.45" customHeight="1" x14ac:dyDescent="0.2">
      <c r="A123" s="821" t="s">
        <v>576</v>
      </c>
      <c r="B123" s="822" t="s">
        <v>577</v>
      </c>
      <c r="C123" s="825" t="s">
        <v>597</v>
      </c>
      <c r="D123" s="839" t="s">
        <v>598</v>
      </c>
      <c r="E123" s="825" t="s">
        <v>2789</v>
      </c>
      <c r="F123" s="839" t="s">
        <v>2790</v>
      </c>
      <c r="G123" s="825" t="s">
        <v>2843</v>
      </c>
      <c r="H123" s="825" t="s">
        <v>2844</v>
      </c>
      <c r="I123" s="831">
        <v>3.630000114440918</v>
      </c>
      <c r="J123" s="831">
        <v>400</v>
      </c>
      <c r="K123" s="832">
        <v>1452</v>
      </c>
    </row>
    <row r="124" spans="1:11" ht="14.45" customHeight="1" x14ac:dyDescent="0.2">
      <c r="A124" s="821" t="s">
        <v>576</v>
      </c>
      <c r="B124" s="822" t="s">
        <v>577</v>
      </c>
      <c r="C124" s="825" t="s">
        <v>597</v>
      </c>
      <c r="D124" s="839" t="s">
        <v>598</v>
      </c>
      <c r="E124" s="825" t="s">
        <v>2789</v>
      </c>
      <c r="F124" s="839" t="s">
        <v>2790</v>
      </c>
      <c r="G124" s="825" t="s">
        <v>2845</v>
      </c>
      <c r="H124" s="825" t="s">
        <v>2846</v>
      </c>
      <c r="I124" s="831">
        <v>4.690000057220459</v>
      </c>
      <c r="J124" s="831">
        <v>400</v>
      </c>
      <c r="K124" s="832">
        <v>1874.5</v>
      </c>
    </row>
    <row r="125" spans="1:11" ht="14.45" customHeight="1" thickBot="1" x14ac:dyDescent="0.25">
      <c r="A125" s="813" t="s">
        <v>576</v>
      </c>
      <c r="B125" s="814" t="s">
        <v>577</v>
      </c>
      <c r="C125" s="817" t="s">
        <v>597</v>
      </c>
      <c r="D125" s="840" t="s">
        <v>598</v>
      </c>
      <c r="E125" s="817" t="s">
        <v>2847</v>
      </c>
      <c r="F125" s="840" t="s">
        <v>2848</v>
      </c>
      <c r="G125" s="817" t="s">
        <v>2873</v>
      </c>
      <c r="H125" s="817" t="s">
        <v>2874</v>
      </c>
      <c r="I125" s="833">
        <v>16.389999389648438</v>
      </c>
      <c r="J125" s="833">
        <v>1</v>
      </c>
      <c r="K125" s="834">
        <v>16.389999389648438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1AB582C-C172-44DD-A450-C8C99C1431F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61.966666666666676</v>
      </c>
      <c r="D6" s="490"/>
      <c r="E6" s="490"/>
      <c r="F6" s="489"/>
      <c r="G6" s="491">
        <f ca="1">SUM(Tabulka[05 h_vram])/2</f>
        <v>28708.299999999996</v>
      </c>
      <c r="H6" s="490">
        <f ca="1">SUM(Tabulka[06 h_naduv])/2</f>
        <v>1652.95</v>
      </c>
      <c r="I6" s="490">
        <f ca="1">SUM(Tabulka[07 h_nadzk])/2</f>
        <v>711.2</v>
      </c>
      <c r="J6" s="489">
        <f ca="1">SUM(Tabulka[08 h_oon])/2</f>
        <v>16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76810</v>
      </c>
      <c r="N6" s="490">
        <f ca="1">SUM(Tabulka[12 m_oc])/2</f>
        <v>76810</v>
      </c>
      <c r="O6" s="489">
        <f ca="1">SUM(Tabulka[13 m_sk])/2</f>
        <v>10553261</v>
      </c>
      <c r="P6" s="488">
        <f ca="1">SUM(Tabulka[14_vzsk])/2</f>
        <v>93000</v>
      </c>
      <c r="Q6" s="488">
        <f ca="1">SUM(Tabulka[15_vzpl])/2</f>
        <v>57655.892928751331</v>
      </c>
      <c r="R6" s="487">
        <f ca="1">IF(Q6=0,0,P6/Q6)</f>
        <v>1.6130181196729603</v>
      </c>
      <c r="S6" s="486">
        <f ca="1">Q6-P6</f>
        <v>-35344.107071248669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13.149999999999999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6344.8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901.7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600.20000000000005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75648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75648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3611766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8" s="470">
        <f ca="1">IF(Tabulka[[#This Row],[15_vzpl]]=0,"",Tabulka[[#This Row],[14_vzsk]]/Tabulka[[#This Row],[15_vzpl]])</f>
        <v>1.75</v>
      </c>
      <c r="S8" s="469">
        <f ca="1">IF(Tabulka[[#This Row],[15_vzpl]]-Tabulka[[#This Row],[14_vzsk]]=0,"",Tabulka[[#This Row],[15_vzpl]]-Tabulka[[#This Row],[14_vzsk]])</f>
        <v>-30000</v>
      </c>
    </row>
    <row r="9" spans="1:19" x14ac:dyDescent="0.25">
      <c r="A9" s="468">
        <v>99</v>
      </c>
      <c r="B9" s="467" t="s">
        <v>2884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3.4000000000000004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228.2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289.59999999999997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646832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9" s="470">
        <f ca="1">IF(Tabulka[[#This Row],[15_vzpl]]=0,"",Tabulka[[#This Row],[14_vzsk]]/Tabulka[[#This Row],[15_vzpl]])</f>
        <v>1.75</v>
      </c>
      <c r="S9" s="469">
        <f ca="1">IF(Tabulka[[#This Row],[15_vzpl]]-Tabulka[[#This Row],[14_vzsk]]=0,"",Tabulka[[#This Row],[15_vzpl]]-Tabulka[[#This Row],[14_vzsk]])</f>
        <v>-30000</v>
      </c>
    </row>
    <row r="10" spans="1:19" x14ac:dyDescent="0.25">
      <c r="A10" s="468">
        <v>100</v>
      </c>
      <c r="B10" s="467" t="s">
        <v>2885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2.7999999999999994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1294.4000000000001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222.10000000000002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629152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2886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6.9499999999999993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3394.3999999999996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2335782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2876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1745.2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578022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7405.8929287513247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7405.8929287513247</v>
      </c>
    </row>
    <row r="13" spans="1:19" x14ac:dyDescent="0.25">
      <c r="A13" s="468">
        <v>520</v>
      </c>
      <c r="B13" s="467" t="s">
        <v>2887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1.6000000000000003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741.8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263586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521</v>
      </c>
      <c r="B14" s="467" t="s">
        <v>2888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2.0499999999999998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995.4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287868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522</v>
      </c>
      <c r="B15" s="467" t="s">
        <v>2889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526</v>
      </c>
      <c r="B16" s="467" t="s">
        <v>2890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7405.8929287513247</v>
      </c>
      <c r="R16" s="470">
        <f ca="1">IF(Tabulka[[#This Row],[15_vzpl]]=0,"",Tabulka[[#This Row],[14_vzsk]]/Tabulka[[#This Row],[15_vzpl]])</f>
        <v>0</v>
      </c>
      <c r="S16" s="469">
        <f ca="1">IF(Tabulka[[#This Row],[15_vzpl]]-Tabulka[[#This Row],[14_vzsk]]=0,"",Tabulka[[#This Row],[15_vzpl]]-Tabulka[[#This Row],[14_vzsk]])</f>
        <v>7405.8929287513247</v>
      </c>
    </row>
    <row r="17" spans="1:19" x14ac:dyDescent="0.25">
      <c r="A17" s="468" t="s">
        <v>2877</v>
      </c>
      <c r="B17" s="467"/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19617.5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751.25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6192233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</v>
      </c>
      <c r="R17" s="470">
        <f ca="1">IF(Tabulka[[#This Row],[15_vzpl]]=0,"",Tabulka[[#This Row],[14_vzsk]]/Tabulka[[#This Row],[15_vzpl]])</f>
        <v>2.2439024390243905</v>
      </c>
      <c r="S17" s="469">
        <f ca="1">IF(Tabulka[[#This Row],[15_vzpl]]-Tabulka[[#This Row],[14_vzsk]]=0,"",Tabulka[[#This Row],[15_vzpl]]-Tabulka[[#This Row],[14_vzsk]])</f>
        <v>-12750</v>
      </c>
    </row>
    <row r="18" spans="1:19" x14ac:dyDescent="0.25">
      <c r="A18" s="468">
        <v>303</v>
      </c>
      <c r="B18" s="467" t="s">
        <v>2891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6762.5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320.75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2152391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</v>
      </c>
      <c r="R18" s="470">
        <f ca="1">IF(Tabulka[[#This Row],[15_vzpl]]=0,"",Tabulka[[#This Row],[14_vzsk]]/Tabulka[[#This Row],[15_vzpl]])</f>
        <v>2.2439024390243905</v>
      </c>
      <c r="S18" s="469">
        <f ca="1">IF(Tabulka[[#This Row],[15_vzpl]]-Tabulka[[#This Row],[14_vzsk]]=0,"",Tabulka[[#This Row],[15_vzpl]]-Tabulka[[#This Row],[14_vzsk]])</f>
        <v>-12750</v>
      </c>
    </row>
    <row r="19" spans="1:19" x14ac:dyDescent="0.25">
      <c r="A19" s="468">
        <v>304</v>
      </c>
      <c r="B19" s="467" t="s">
        <v>2892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12.666666666666666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5961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2203887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305</v>
      </c>
      <c r="B20" s="467" t="s">
        <v>2893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533970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524</v>
      </c>
      <c r="B21" s="467" t="s">
        <v>2894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130113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642</v>
      </c>
      <c r="B22" s="467" t="s">
        <v>2895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11.666666666666666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5184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3.5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1171872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 t="s">
        <v>2878</v>
      </c>
      <c r="B23" s="467"/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1.9000000000000001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853.6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110.2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142376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30</v>
      </c>
      <c r="B24" s="467" t="s">
        <v>2896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1.9000000000000001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853.6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110.2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142376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 t="s">
        <v>2881</v>
      </c>
      <c r="B25" s="467"/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0.26666666666666666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147.19999999999999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28864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423</v>
      </c>
      <c r="B26" s="467" t="s">
        <v>2881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0.26666666666666666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147.19999999999999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28864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295</v>
      </c>
    </row>
    <row r="28" spans="1:19" x14ac:dyDescent="0.25">
      <c r="A28" s="222" t="s">
        <v>201</v>
      </c>
    </row>
    <row r="29" spans="1:19" x14ac:dyDescent="0.25">
      <c r="A29" s="223" t="s">
        <v>265</v>
      </c>
    </row>
    <row r="30" spans="1:19" x14ac:dyDescent="0.25">
      <c r="A30" s="460" t="s">
        <v>264</v>
      </c>
    </row>
    <row r="31" spans="1:19" x14ac:dyDescent="0.25">
      <c r="A31" s="373" t="s">
        <v>233</v>
      </c>
    </row>
    <row r="32" spans="1:19" x14ac:dyDescent="0.25">
      <c r="A32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4B49887-C646-479B-9337-E719A346AB8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2883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13.149999999999999</v>
      </c>
      <c r="F4" s="497"/>
      <c r="G4" s="497"/>
      <c r="H4" s="497"/>
      <c r="I4" s="497">
        <v>2022.8000000000002</v>
      </c>
      <c r="J4" s="497">
        <v>317</v>
      </c>
      <c r="K4" s="497">
        <v>188.4</v>
      </c>
      <c r="L4" s="497"/>
      <c r="M4" s="497"/>
      <c r="N4" s="497"/>
      <c r="O4" s="497">
        <v>45387</v>
      </c>
      <c r="P4" s="497">
        <v>45387</v>
      </c>
      <c r="Q4" s="497">
        <v>1232630</v>
      </c>
      <c r="R4" s="497"/>
      <c r="S4" s="497">
        <v>13333.333333333334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3.4000000000000004</v>
      </c>
      <c r="I5">
        <v>542.4</v>
      </c>
      <c r="J5">
        <v>91</v>
      </c>
      <c r="K5">
        <v>97.6</v>
      </c>
      <c r="O5">
        <v>1813</v>
      </c>
      <c r="P5">
        <v>1813</v>
      </c>
      <c r="Q5">
        <v>224557</v>
      </c>
      <c r="S5">
        <v>13333.333333333334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2.8</v>
      </c>
      <c r="I6">
        <v>355.20000000000005</v>
      </c>
      <c r="J6">
        <v>90</v>
      </c>
      <c r="K6">
        <v>59.300000000000004</v>
      </c>
      <c r="Q6">
        <v>212275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6.9499999999999993</v>
      </c>
      <c r="I7">
        <v>1125.2</v>
      </c>
      <c r="J7">
        <v>136</v>
      </c>
      <c r="K7">
        <v>31.5</v>
      </c>
      <c r="O7">
        <v>43574</v>
      </c>
      <c r="P7">
        <v>43574</v>
      </c>
      <c r="Q7">
        <v>795798</v>
      </c>
    </row>
    <row r="8" spans="1:19" x14ac:dyDescent="0.25">
      <c r="A8" s="504" t="s">
        <v>215</v>
      </c>
      <c r="B8" s="503">
        <v>5</v>
      </c>
      <c r="C8">
        <v>1</v>
      </c>
      <c r="D8" t="s">
        <v>2876</v>
      </c>
      <c r="E8">
        <v>3.65</v>
      </c>
      <c r="I8">
        <v>568.20000000000005</v>
      </c>
      <c r="O8">
        <v>412</v>
      </c>
      <c r="P8">
        <v>412</v>
      </c>
      <c r="Q8">
        <v>210940</v>
      </c>
      <c r="S8">
        <v>2468.6309762504416</v>
      </c>
    </row>
    <row r="9" spans="1:19" x14ac:dyDescent="0.25">
      <c r="A9" s="502" t="s">
        <v>216</v>
      </c>
      <c r="B9" s="501">
        <v>6</v>
      </c>
      <c r="C9">
        <v>1</v>
      </c>
      <c r="D9">
        <v>520</v>
      </c>
      <c r="E9">
        <v>1.6</v>
      </c>
      <c r="I9">
        <v>228.8</v>
      </c>
      <c r="Q9">
        <v>87993</v>
      </c>
    </row>
    <row r="10" spans="1:19" x14ac:dyDescent="0.25">
      <c r="A10" s="504" t="s">
        <v>217</v>
      </c>
      <c r="B10" s="503">
        <v>7</v>
      </c>
      <c r="C10">
        <v>1</v>
      </c>
      <c r="D10">
        <v>521</v>
      </c>
      <c r="E10">
        <v>2.0499999999999998</v>
      </c>
      <c r="I10">
        <v>331.4</v>
      </c>
      <c r="O10">
        <v>412</v>
      </c>
      <c r="P10">
        <v>412</v>
      </c>
      <c r="Q10">
        <v>96379</v>
      </c>
    </row>
    <row r="11" spans="1:19" x14ac:dyDescent="0.25">
      <c r="A11" s="502" t="s">
        <v>218</v>
      </c>
      <c r="B11" s="501">
        <v>8</v>
      </c>
      <c r="C11">
        <v>1</v>
      </c>
      <c r="D11">
        <v>522</v>
      </c>
      <c r="I11">
        <v>8</v>
      </c>
      <c r="Q11">
        <v>26568</v>
      </c>
    </row>
    <row r="12" spans="1:19" x14ac:dyDescent="0.25">
      <c r="A12" s="504" t="s">
        <v>219</v>
      </c>
      <c r="B12" s="503">
        <v>9</v>
      </c>
      <c r="C12">
        <v>1</v>
      </c>
      <c r="D12">
        <v>526</v>
      </c>
      <c r="S12">
        <v>2468.6309762504416</v>
      </c>
    </row>
    <row r="13" spans="1:19" x14ac:dyDescent="0.25">
      <c r="A13" s="502" t="s">
        <v>220</v>
      </c>
      <c r="B13" s="501">
        <v>10</v>
      </c>
      <c r="C13">
        <v>1</v>
      </c>
      <c r="D13" t="s">
        <v>2877</v>
      </c>
      <c r="E13">
        <v>44</v>
      </c>
      <c r="I13">
        <v>6555.5</v>
      </c>
      <c r="J13">
        <v>243.5</v>
      </c>
      <c r="Q13">
        <v>2150102</v>
      </c>
      <c r="S13">
        <v>3416.6666666666665</v>
      </c>
    </row>
    <row r="14" spans="1:19" x14ac:dyDescent="0.25">
      <c r="A14" s="504" t="s">
        <v>221</v>
      </c>
      <c r="B14" s="503">
        <v>11</v>
      </c>
      <c r="C14">
        <v>1</v>
      </c>
      <c r="D14">
        <v>303</v>
      </c>
      <c r="E14">
        <v>15</v>
      </c>
      <c r="I14">
        <v>2259.5</v>
      </c>
      <c r="J14">
        <v>84</v>
      </c>
      <c r="Q14">
        <v>718723</v>
      </c>
      <c r="S14">
        <v>3416.6666666666665</v>
      </c>
    </row>
    <row r="15" spans="1:19" x14ac:dyDescent="0.25">
      <c r="A15" s="502" t="s">
        <v>222</v>
      </c>
      <c r="B15" s="501">
        <v>12</v>
      </c>
      <c r="C15">
        <v>1</v>
      </c>
      <c r="D15">
        <v>304</v>
      </c>
      <c r="E15">
        <v>13</v>
      </c>
      <c r="I15">
        <v>1984</v>
      </c>
      <c r="J15">
        <v>102</v>
      </c>
      <c r="Q15">
        <v>777957</v>
      </c>
    </row>
    <row r="16" spans="1:19" x14ac:dyDescent="0.25">
      <c r="A16" s="500" t="s">
        <v>210</v>
      </c>
      <c r="B16" s="499">
        <v>2021</v>
      </c>
      <c r="C16">
        <v>1</v>
      </c>
      <c r="D16">
        <v>305</v>
      </c>
      <c r="E16">
        <v>3</v>
      </c>
      <c r="I16">
        <v>398</v>
      </c>
      <c r="J16">
        <v>54</v>
      </c>
      <c r="Q16">
        <v>192492</v>
      </c>
    </row>
    <row r="17" spans="3:19" x14ac:dyDescent="0.25">
      <c r="C17">
        <v>1</v>
      </c>
      <c r="D17">
        <v>524</v>
      </c>
      <c r="E17">
        <v>1</v>
      </c>
      <c r="I17">
        <v>156</v>
      </c>
      <c r="Q17">
        <v>43286</v>
      </c>
    </row>
    <row r="18" spans="3:19" x14ac:dyDescent="0.25">
      <c r="C18">
        <v>1</v>
      </c>
      <c r="D18">
        <v>642</v>
      </c>
      <c r="E18">
        <v>12</v>
      </c>
      <c r="I18">
        <v>1758</v>
      </c>
      <c r="J18">
        <v>3.5</v>
      </c>
      <c r="Q18">
        <v>417644</v>
      </c>
    </row>
    <row r="19" spans="3:19" x14ac:dyDescent="0.25">
      <c r="C19">
        <v>1</v>
      </c>
      <c r="D19" t="s">
        <v>2878</v>
      </c>
      <c r="E19">
        <v>1.9000000000000001</v>
      </c>
      <c r="I19">
        <v>284.64999999999998</v>
      </c>
      <c r="K19">
        <v>41</v>
      </c>
      <c r="Q19">
        <v>47858</v>
      </c>
    </row>
    <row r="20" spans="3:19" x14ac:dyDescent="0.25">
      <c r="C20">
        <v>1</v>
      </c>
      <c r="D20">
        <v>30</v>
      </c>
      <c r="E20">
        <v>1.9000000000000001</v>
      </c>
      <c r="I20">
        <v>284.64999999999998</v>
      </c>
      <c r="K20">
        <v>41</v>
      </c>
      <c r="Q20">
        <v>47858</v>
      </c>
    </row>
    <row r="21" spans="3:19" x14ac:dyDescent="0.25">
      <c r="C21" t="s">
        <v>2879</v>
      </c>
      <c r="E21">
        <v>62.699999999999996</v>
      </c>
      <c r="I21">
        <v>9431.15</v>
      </c>
      <c r="J21">
        <v>560.5</v>
      </c>
      <c r="K21">
        <v>229.4</v>
      </c>
      <c r="O21">
        <v>45799</v>
      </c>
      <c r="P21">
        <v>45799</v>
      </c>
      <c r="Q21">
        <v>3641530</v>
      </c>
      <c r="S21">
        <v>19218.630976250442</v>
      </c>
    </row>
    <row r="22" spans="3:19" x14ac:dyDescent="0.25">
      <c r="C22">
        <v>2</v>
      </c>
      <c r="D22" t="s">
        <v>266</v>
      </c>
      <c r="E22">
        <v>13.149999999999999</v>
      </c>
      <c r="I22">
        <v>1968</v>
      </c>
      <c r="J22">
        <v>268.5</v>
      </c>
      <c r="K22">
        <v>200.6</v>
      </c>
      <c r="O22">
        <v>30261</v>
      </c>
      <c r="P22">
        <v>30261</v>
      </c>
      <c r="Q22">
        <v>1209931</v>
      </c>
      <c r="R22">
        <v>30000</v>
      </c>
      <c r="S22">
        <v>13333.333333333334</v>
      </c>
    </row>
    <row r="23" spans="3:19" x14ac:dyDescent="0.25">
      <c r="C23">
        <v>2</v>
      </c>
      <c r="D23">
        <v>99</v>
      </c>
      <c r="E23">
        <v>3.4000000000000004</v>
      </c>
      <c r="I23">
        <v>494.40000000000003</v>
      </c>
      <c r="J23">
        <v>93.6</v>
      </c>
      <c r="K23">
        <v>83.199999999999989</v>
      </c>
      <c r="O23">
        <v>5946</v>
      </c>
      <c r="P23">
        <v>5946</v>
      </c>
      <c r="Q23">
        <v>230562</v>
      </c>
      <c r="R23">
        <v>30000</v>
      </c>
      <c r="S23">
        <v>13333.333333333334</v>
      </c>
    </row>
    <row r="24" spans="3:19" x14ac:dyDescent="0.25">
      <c r="C24">
        <v>2</v>
      </c>
      <c r="D24">
        <v>100</v>
      </c>
      <c r="E24">
        <v>2.8</v>
      </c>
      <c r="I24">
        <v>441.6</v>
      </c>
      <c r="J24">
        <v>46.4</v>
      </c>
      <c r="K24">
        <v>77.400000000000006</v>
      </c>
      <c r="Q24">
        <v>198569</v>
      </c>
    </row>
    <row r="25" spans="3:19" x14ac:dyDescent="0.25">
      <c r="C25">
        <v>2</v>
      </c>
      <c r="D25">
        <v>101</v>
      </c>
      <c r="E25">
        <v>6.9499999999999993</v>
      </c>
      <c r="I25">
        <v>1032</v>
      </c>
      <c r="J25">
        <v>128.5</v>
      </c>
      <c r="K25">
        <v>40</v>
      </c>
      <c r="O25">
        <v>24315</v>
      </c>
      <c r="P25">
        <v>24315</v>
      </c>
      <c r="Q25">
        <v>780800</v>
      </c>
    </row>
    <row r="26" spans="3:19" x14ac:dyDescent="0.25">
      <c r="C26">
        <v>2</v>
      </c>
      <c r="D26" t="s">
        <v>2876</v>
      </c>
      <c r="E26">
        <v>3.65</v>
      </c>
      <c r="I26">
        <v>501</v>
      </c>
      <c r="Q26">
        <v>182810</v>
      </c>
      <c r="S26">
        <v>2468.6309762504416</v>
      </c>
    </row>
    <row r="27" spans="3:19" x14ac:dyDescent="0.25">
      <c r="C27">
        <v>2</v>
      </c>
      <c r="D27">
        <v>520</v>
      </c>
      <c r="E27">
        <v>1.6</v>
      </c>
      <c r="I27">
        <v>221</v>
      </c>
      <c r="Q27">
        <v>87451</v>
      </c>
    </row>
    <row r="28" spans="3:19" x14ac:dyDescent="0.25">
      <c r="C28">
        <v>2</v>
      </c>
      <c r="D28">
        <v>521</v>
      </c>
      <c r="E28">
        <v>2.0499999999999998</v>
      </c>
      <c r="I28">
        <v>280</v>
      </c>
      <c r="Q28">
        <v>95359</v>
      </c>
    </row>
    <row r="29" spans="3:19" x14ac:dyDescent="0.25">
      <c r="C29">
        <v>2</v>
      </c>
      <c r="D29">
        <v>526</v>
      </c>
      <c r="S29">
        <v>2468.6309762504416</v>
      </c>
    </row>
    <row r="30" spans="3:19" x14ac:dyDescent="0.25">
      <c r="C30">
        <v>2</v>
      </c>
      <c r="D30" t="s">
        <v>2877</v>
      </c>
      <c r="E30">
        <v>43</v>
      </c>
      <c r="I30">
        <v>6208</v>
      </c>
      <c r="J30">
        <v>154</v>
      </c>
      <c r="O30">
        <v>750</v>
      </c>
      <c r="P30">
        <v>750</v>
      </c>
      <c r="Q30">
        <v>2047056</v>
      </c>
      <c r="R30">
        <v>10500</v>
      </c>
      <c r="S30">
        <v>3416.6666666666665</v>
      </c>
    </row>
    <row r="31" spans="3:19" x14ac:dyDescent="0.25">
      <c r="C31">
        <v>2</v>
      </c>
      <c r="D31">
        <v>303</v>
      </c>
      <c r="E31">
        <v>15</v>
      </c>
      <c r="I31">
        <v>2155.5</v>
      </c>
      <c r="J31">
        <v>74.5</v>
      </c>
      <c r="O31">
        <v>750</v>
      </c>
      <c r="P31">
        <v>750</v>
      </c>
      <c r="Q31">
        <v>725710</v>
      </c>
      <c r="R31">
        <v>10500</v>
      </c>
      <c r="S31">
        <v>3416.6666666666665</v>
      </c>
    </row>
    <row r="32" spans="3:19" x14ac:dyDescent="0.25">
      <c r="C32">
        <v>2</v>
      </c>
      <c r="D32">
        <v>304</v>
      </c>
      <c r="E32">
        <v>12</v>
      </c>
      <c r="I32">
        <v>1790.5</v>
      </c>
      <c r="J32">
        <v>47.5</v>
      </c>
      <c r="Q32">
        <v>694271</v>
      </c>
    </row>
    <row r="33" spans="3:19" x14ac:dyDescent="0.25">
      <c r="C33">
        <v>2</v>
      </c>
      <c r="D33">
        <v>305</v>
      </c>
      <c r="E33">
        <v>3</v>
      </c>
      <c r="I33">
        <v>420</v>
      </c>
      <c r="J33">
        <v>32</v>
      </c>
      <c r="Q33">
        <v>183704</v>
      </c>
    </row>
    <row r="34" spans="3:19" x14ac:dyDescent="0.25">
      <c r="C34">
        <v>2</v>
      </c>
      <c r="D34">
        <v>524</v>
      </c>
      <c r="E34">
        <v>1</v>
      </c>
      <c r="I34">
        <v>152</v>
      </c>
      <c r="Q34">
        <v>43191</v>
      </c>
    </row>
    <row r="35" spans="3:19" x14ac:dyDescent="0.25">
      <c r="C35">
        <v>2</v>
      </c>
      <c r="D35">
        <v>642</v>
      </c>
      <c r="E35">
        <v>12</v>
      </c>
      <c r="I35">
        <v>1690</v>
      </c>
      <c r="Q35">
        <v>400180</v>
      </c>
    </row>
    <row r="36" spans="3:19" x14ac:dyDescent="0.25">
      <c r="C36">
        <v>2</v>
      </c>
      <c r="D36" t="s">
        <v>2878</v>
      </c>
      <c r="E36">
        <v>1.9000000000000001</v>
      </c>
      <c r="I36">
        <v>246.35</v>
      </c>
      <c r="K36">
        <v>36.4</v>
      </c>
      <c r="Q36">
        <v>47528</v>
      </c>
    </row>
    <row r="37" spans="3:19" x14ac:dyDescent="0.25">
      <c r="C37">
        <v>2</v>
      </c>
      <c r="D37">
        <v>30</v>
      </c>
      <c r="E37">
        <v>1.9000000000000001</v>
      </c>
      <c r="I37">
        <v>246.35</v>
      </c>
      <c r="K37">
        <v>36.4</v>
      </c>
      <c r="Q37">
        <v>47528</v>
      </c>
    </row>
    <row r="38" spans="3:19" x14ac:dyDescent="0.25">
      <c r="C38" t="s">
        <v>2880</v>
      </c>
      <c r="E38">
        <v>61.699999999999996</v>
      </c>
      <c r="I38">
        <v>8923.35</v>
      </c>
      <c r="J38">
        <v>422.5</v>
      </c>
      <c r="K38">
        <v>237</v>
      </c>
      <c r="O38">
        <v>31011</v>
      </c>
      <c r="P38">
        <v>31011</v>
      </c>
      <c r="Q38">
        <v>3487325</v>
      </c>
      <c r="R38">
        <v>40500</v>
      </c>
      <c r="S38">
        <v>19218.630976250442</v>
      </c>
    </row>
    <row r="39" spans="3:19" x14ac:dyDescent="0.25">
      <c r="C39">
        <v>3</v>
      </c>
      <c r="D39" t="s">
        <v>266</v>
      </c>
      <c r="E39">
        <v>13.149999999999999</v>
      </c>
      <c r="I39">
        <v>2354</v>
      </c>
      <c r="J39">
        <v>316.2</v>
      </c>
      <c r="K39">
        <v>211.2</v>
      </c>
      <c r="L39">
        <v>16</v>
      </c>
      <c r="Q39">
        <v>1169205</v>
      </c>
      <c r="R39">
        <v>40000</v>
      </c>
      <c r="S39">
        <v>13333.333333333334</v>
      </c>
    </row>
    <row r="40" spans="3:19" x14ac:dyDescent="0.25">
      <c r="C40">
        <v>3</v>
      </c>
      <c r="D40">
        <v>99</v>
      </c>
      <c r="E40">
        <v>3.4000000000000004</v>
      </c>
      <c r="I40">
        <v>619.20000000000005</v>
      </c>
      <c r="J40">
        <v>43.599999999999994</v>
      </c>
      <c r="K40">
        <v>108.8</v>
      </c>
      <c r="Q40">
        <v>191713</v>
      </c>
      <c r="R40">
        <v>40000</v>
      </c>
      <c r="S40">
        <v>13333.333333333334</v>
      </c>
    </row>
    <row r="41" spans="3:19" x14ac:dyDescent="0.25">
      <c r="C41">
        <v>3</v>
      </c>
      <c r="D41">
        <v>100</v>
      </c>
      <c r="E41">
        <v>2.8</v>
      </c>
      <c r="I41">
        <v>497.59999999999997</v>
      </c>
      <c r="J41">
        <v>89.6</v>
      </c>
      <c r="K41">
        <v>85.4</v>
      </c>
      <c r="Q41">
        <v>218308</v>
      </c>
    </row>
    <row r="42" spans="3:19" x14ac:dyDescent="0.25">
      <c r="C42">
        <v>3</v>
      </c>
      <c r="D42">
        <v>101</v>
      </c>
      <c r="E42">
        <v>6.9499999999999993</v>
      </c>
      <c r="I42">
        <v>1237.2</v>
      </c>
      <c r="J42">
        <v>183</v>
      </c>
      <c r="K42">
        <v>17</v>
      </c>
      <c r="L42">
        <v>16</v>
      </c>
      <c r="Q42">
        <v>759184</v>
      </c>
    </row>
    <row r="43" spans="3:19" x14ac:dyDescent="0.25">
      <c r="C43">
        <v>3</v>
      </c>
      <c r="D43" t="s">
        <v>2876</v>
      </c>
      <c r="E43">
        <v>3.65</v>
      </c>
      <c r="I43">
        <v>676</v>
      </c>
      <c r="K43">
        <v>0.8</v>
      </c>
      <c r="Q43">
        <v>184272</v>
      </c>
      <c r="S43">
        <v>2468.6309762504416</v>
      </c>
    </row>
    <row r="44" spans="3:19" x14ac:dyDescent="0.25">
      <c r="C44">
        <v>3</v>
      </c>
      <c r="D44">
        <v>520</v>
      </c>
      <c r="E44">
        <v>1.6</v>
      </c>
      <c r="I44">
        <v>292</v>
      </c>
      <c r="Q44">
        <v>88142</v>
      </c>
    </row>
    <row r="45" spans="3:19" x14ac:dyDescent="0.25">
      <c r="C45">
        <v>3</v>
      </c>
      <c r="D45">
        <v>521</v>
      </c>
      <c r="E45">
        <v>2.0499999999999998</v>
      </c>
      <c r="I45">
        <v>384</v>
      </c>
      <c r="K45">
        <v>0.8</v>
      </c>
      <c r="Q45">
        <v>96130</v>
      </c>
    </row>
    <row r="46" spans="3:19" x14ac:dyDescent="0.25">
      <c r="C46">
        <v>3</v>
      </c>
      <c r="D46">
        <v>526</v>
      </c>
      <c r="S46">
        <v>2468.6309762504416</v>
      </c>
    </row>
    <row r="47" spans="3:19" x14ac:dyDescent="0.25">
      <c r="C47">
        <v>3</v>
      </c>
      <c r="D47" t="s">
        <v>2877</v>
      </c>
      <c r="E47">
        <v>42</v>
      </c>
      <c r="I47">
        <v>6854</v>
      </c>
      <c r="J47">
        <v>353.75</v>
      </c>
      <c r="Q47">
        <v>1995075</v>
      </c>
      <c r="R47">
        <v>12500</v>
      </c>
      <c r="S47">
        <v>3416.6666666666665</v>
      </c>
    </row>
    <row r="48" spans="3:19" x14ac:dyDescent="0.25">
      <c r="C48">
        <v>3</v>
      </c>
      <c r="D48">
        <v>303</v>
      </c>
      <c r="E48">
        <v>14</v>
      </c>
      <c r="I48">
        <v>2347.5</v>
      </c>
      <c r="J48">
        <v>162.25</v>
      </c>
      <c r="Q48">
        <v>707958</v>
      </c>
      <c r="R48">
        <v>12500</v>
      </c>
      <c r="S48">
        <v>3416.6666666666665</v>
      </c>
    </row>
    <row r="49" spans="3:19" x14ac:dyDescent="0.25">
      <c r="C49">
        <v>3</v>
      </c>
      <c r="D49">
        <v>304</v>
      </c>
      <c r="E49">
        <v>13</v>
      </c>
      <c r="I49">
        <v>2186.5</v>
      </c>
      <c r="J49">
        <v>149</v>
      </c>
      <c r="Q49">
        <v>731659</v>
      </c>
    </row>
    <row r="50" spans="3:19" x14ac:dyDescent="0.25">
      <c r="C50">
        <v>3</v>
      </c>
      <c r="D50">
        <v>305</v>
      </c>
      <c r="E50">
        <v>3</v>
      </c>
      <c r="I50">
        <v>416</v>
      </c>
      <c r="J50">
        <v>42.5</v>
      </c>
      <c r="Q50">
        <v>157774</v>
      </c>
    </row>
    <row r="51" spans="3:19" x14ac:dyDescent="0.25">
      <c r="C51">
        <v>3</v>
      </c>
      <c r="D51">
        <v>524</v>
      </c>
      <c r="E51">
        <v>1</v>
      </c>
      <c r="I51">
        <v>168</v>
      </c>
      <c r="Q51">
        <v>43636</v>
      </c>
    </row>
    <row r="52" spans="3:19" x14ac:dyDescent="0.25">
      <c r="C52">
        <v>3</v>
      </c>
      <c r="D52">
        <v>642</v>
      </c>
      <c r="E52">
        <v>11</v>
      </c>
      <c r="I52">
        <v>1736</v>
      </c>
      <c r="Q52">
        <v>354048</v>
      </c>
    </row>
    <row r="53" spans="3:19" x14ac:dyDescent="0.25">
      <c r="C53">
        <v>3</v>
      </c>
      <c r="D53" t="s">
        <v>2878</v>
      </c>
      <c r="E53">
        <v>1.9000000000000001</v>
      </c>
      <c r="I53">
        <v>322.60000000000002</v>
      </c>
      <c r="K53">
        <v>32.799999999999997</v>
      </c>
      <c r="Q53">
        <v>46990</v>
      </c>
    </row>
    <row r="54" spans="3:19" x14ac:dyDescent="0.25">
      <c r="C54">
        <v>3</v>
      </c>
      <c r="D54">
        <v>30</v>
      </c>
      <c r="E54">
        <v>1.9000000000000001</v>
      </c>
      <c r="I54">
        <v>322.60000000000002</v>
      </c>
      <c r="K54">
        <v>32.799999999999997</v>
      </c>
      <c r="Q54">
        <v>46990</v>
      </c>
    </row>
    <row r="55" spans="3:19" x14ac:dyDescent="0.25">
      <c r="C55">
        <v>3</v>
      </c>
      <c r="D55" t="s">
        <v>2881</v>
      </c>
      <c r="E55">
        <v>0.8</v>
      </c>
      <c r="I55">
        <v>147.19999999999999</v>
      </c>
      <c r="Q55">
        <v>28864</v>
      </c>
    </row>
    <row r="56" spans="3:19" x14ac:dyDescent="0.25">
      <c r="C56">
        <v>3</v>
      </c>
      <c r="D56">
        <v>423</v>
      </c>
      <c r="E56">
        <v>0.8</v>
      </c>
      <c r="I56">
        <v>147.19999999999999</v>
      </c>
      <c r="Q56">
        <v>28864</v>
      </c>
    </row>
    <row r="57" spans="3:19" x14ac:dyDescent="0.25">
      <c r="C57" t="s">
        <v>2882</v>
      </c>
      <c r="E57">
        <v>61.499999999999993</v>
      </c>
      <c r="I57">
        <v>10353.800000000001</v>
      </c>
      <c r="J57">
        <v>669.95</v>
      </c>
      <c r="K57">
        <v>244.8</v>
      </c>
      <c r="L57">
        <v>16</v>
      </c>
      <c r="Q57">
        <v>3424406</v>
      </c>
      <c r="R57">
        <v>52500</v>
      </c>
      <c r="S57">
        <v>19218.630976250442</v>
      </c>
    </row>
  </sheetData>
  <hyperlinks>
    <hyperlink ref="A2" location="Obsah!A1" display="Zpět na Obsah  KL 01  1.-4.měsíc" xr:uid="{254A0716-9AC8-4E87-B288-8752567A901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2905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12929114.859999999</v>
      </c>
      <c r="C3" s="343">
        <f t="shared" ref="C3:Z3" si="0">SUBTOTAL(9,C6:C1048576)</f>
        <v>0</v>
      </c>
      <c r="D3" s="343"/>
      <c r="E3" s="343">
        <f>SUBTOTAL(9,E6:E1048576)/4</f>
        <v>14153921.749999991</v>
      </c>
      <c r="F3" s="343"/>
      <c r="G3" s="343">
        <f t="shared" si="0"/>
        <v>0</v>
      </c>
      <c r="H3" s="343">
        <f>SUBTOTAL(9,H6:H1048576)/4</f>
        <v>2925139.3900000011</v>
      </c>
      <c r="I3" s="346">
        <f>IF(B3&lt;&gt;0,H3/B3,"")</f>
        <v>0.22624436565644379</v>
      </c>
      <c r="J3" s="344">
        <f>IF(E3&lt;&gt;0,H3/E3,"")</f>
        <v>0.20666635309044315</v>
      </c>
      <c r="K3" s="345">
        <f t="shared" si="0"/>
        <v>5817613.9799999995</v>
      </c>
      <c r="L3" s="345"/>
      <c r="M3" s="343">
        <f t="shared" si="0"/>
        <v>0</v>
      </c>
      <c r="N3" s="343">
        <f t="shared" si="0"/>
        <v>6590649.2999999998</v>
      </c>
      <c r="O3" s="343"/>
      <c r="P3" s="343">
        <f t="shared" si="0"/>
        <v>0</v>
      </c>
      <c r="Q3" s="343">
        <f t="shared" si="0"/>
        <v>1033772.9800000002</v>
      </c>
      <c r="R3" s="346">
        <f>IF(K3&lt;&gt;0,Q3/K3,"")</f>
        <v>0.17769707367211743</v>
      </c>
      <c r="S3" s="346">
        <f>IF(N3&lt;&gt;0,Q3/N3,"")</f>
        <v>0.15685449687028563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2897</v>
      </c>
      <c r="B6" s="847">
        <v>12929114.860000001</v>
      </c>
      <c r="C6" s="848"/>
      <c r="D6" s="848"/>
      <c r="E6" s="847">
        <v>14153921.749999996</v>
      </c>
      <c r="F6" s="848"/>
      <c r="G6" s="848"/>
      <c r="H6" s="847">
        <v>2925139.3900000015</v>
      </c>
      <c r="I6" s="848"/>
      <c r="J6" s="848"/>
      <c r="K6" s="847">
        <v>2908806.9899999993</v>
      </c>
      <c r="L6" s="848"/>
      <c r="M6" s="848"/>
      <c r="N6" s="847">
        <v>3295324.65</v>
      </c>
      <c r="O6" s="848"/>
      <c r="P6" s="848"/>
      <c r="Q6" s="847">
        <v>516886.49000000005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2898</v>
      </c>
      <c r="B7" s="850">
        <v>6270005.540000001</v>
      </c>
      <c r="C7" s="851"/>
      <c r="D7" s="851"/>
      <c r="E7" s="850">
        <v>7501941.0599999968</v>
      </c>
      <c r="F7" s="851"/>
      <c r="G7" s="851"/>
      <c r="H7" s="850">
        <v>1455282.6500000018</v>
      </c>
      <c r="I7" s="851"/>
      <c r="J7" s="851"/>
      <c r="K7" s="850">
        <v>2814261.4599999995</v>
      </c>
      <c r="L7" s="851"/>
      <c r="M7" s="851"/>
      <c r="N7" s="850">
        <v>3131797.1</v>
      </c>
      <c r="O7" s="851"/>
      <c r="P7" s="851"/>
      <c r="Q7" s="850">
        <v>488464.15000000008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2899</v>
      </c>
      <c r="B8" s="850">
        <v>4254</v>
      </c>
      <c r="C8" s="851"/>
      <c r="D8" s="851"/>
      <c r="E8" s="850"/>
      <c r="F8" s="851"/>
      <c r="G8" s="851"/>
      <c r="H8" s="850"/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2900</v>
      </c>
      <c r="B9" s="850">
        <v>2808015.6300000004</v>
      </c>
      <c r="C9" s="851"/>
      <c r="D9" s="851"/>
      <c r="E9" s="850">
        <v>3312804.5799999996</v>
      </c>
      <c r="F9" s="851"/>
      <c r="G9" s="851"/>
      <c r="H9" s="850">
        <v>680607.50999999989</v>
      </c>
      <c r="I9" s="851"/>
      <c r="J9" s="851"/>
      <c r="K9" s="850">
        <v>71828</v>
      </c>
      <c r="L9" s="851"/>
      <c r="M9" s="851"/>
      <c r="N9" s="850">
        <v>131271.49999999997</v>
      </c>
      <c r="O9" s="851"/>
      <c r="P9" s="851"/>
      <c r="Q9" s="850">
        <v>21832.660000000003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6" t="s">
        <v>2901</v>
      </c>
      <c r="B10" s="850">
        <v>666327</v>
      </c>
      <c r="C10" s="851"/>
      <c r="D10" s="851"/>
      <c r="E10" s="850">
        <v>671377.34999999986</v>
      </c>
      <c r="F10" s="851"/>
      <c r="G10" s="851"/>
      <c r="H10" s="850">
        <v>145646.79</v>
      </c>
      <c r="I10" s="851"/>
      <c r="J10" s="851"/>
      <c r="K10" s="850">
        <v>22717.53</v>
      </c>
      <c r="L10" s="851"/>
      <c r="M10" s="851"/>
      <c r="N10" s="850">
        <v>32256.050000000003</v>
      </c>
      <c r="O10" s="851"/>
      <c r="P10" s="851"/>
      <c r="Q10" s="850">
        <v>6589.68</v>
      </c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6" t="s">
        <v>2902</v>
      </c>
      <c r="B11" s="850">
        <v>0</v>
      </c>
      <c r="C11" s="851"/>
      <c r="D11" s="851"/>
      <c r="E11" s="850">
        <v>744.33</v>
      </c>
      <c r="F11" s="851"/>
      <c r="G11" s="851"/>
      <c r="H11" s="850">
        <v>768</v>
      </c>
      <c r="I11" s="851"/>
      <c r="J11" s="851"/>
      <c r="K11" s="850"/>
      <c r="L11" s="851"/>
      <c r="M11" s="851"/>
      <c r="N11" s="850"/>
      <c r="O11" s="851"/>
      <c r="P11" s="851"/>
      <c r="Q11" s="850"/>
      <c r="R11" s="851"/>
      <c r="S11" s="851"/>
      <c r="T11" s="850"/>
      <c r="U11" s="851"/>
      <c r="V11" s="851"/>
      <c r="W11" s="850"/>
      <c r="X11" s="851"/>
      <c r="Y11" s="851"/>
      <c r="Z11" s="850"/>
      <c r="AA11" s="851"/>
      <c r="AB11" s="852"/>
    </row>
    <row r="12" spans="1:28" ht="14.45" customHeight="1" x14ac:dyDescent="0.25">
      <c r="A12" s="856" t="s">
        <v>2903</v>
      </c>
      <c r="B12" s="850">
        <v>2932918.69</v>
      </c>
      <c r="C12" s="851"/>
      <c r="D12" s="851"/>
      <c r="E12" s="850">
        <v>2667054.4300000006</v>
      </c>
      <c r="F12" s="851"/>
      <c r="G12" s="851"/>
      <c r="H12" s="850">
        <v>642834.43999999983</v>
      </c>
      <c r="I12" s="851"/>
      <c r="J12" s="851"/>
      <c r="K12" s="850"/>
      <c r="L12" s="851"/>
      <c r="M12" s="851"/>
      <c r="N12" s="850"/>
      <c r="O12" s="851"/>
      <c r="P12" s="851"/>
      <c r="Q12" s="850"/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thickBot="1" x14ac:dyDescent="0.3">
      <c r="A13" s="857" t="s">
        <v>2904</v>
      </c>
      <c r="B13" s="853">
        <v>247594</v>
      </c>
      <c r="C13" s="854"/>
      <c r="D13" s="854"/>
      <c r="E13" s="853"/>
      <c r="F13" s="854"/>
      <c r="G13" s="854"/>
      <c r="H13" s="853"/>
      <c r="I13" s="854"/>
      <c r="J13" s="854"/>
      <c r="K13" s="853"/>
      <c r="L13" s="854"/>
      <c r="M13" s="854"/>
      <c r="N13" s="853"/>
      <c r="O13" s="854"/>
      <c r="P13" s="854"/>
      <c r="Q13" s="853"/>
      <c r="R13" s="854"/>
      <c r="S13" s="854"/>
      <c r="T13" s="853"/>
      <c r="U13" s="854"/>
      <c r="V13" s="854"/>
      <c r="W13" s="853"/>
      <c r="X13" s="854"/>
      <c r="Y13" s="854"/>
      <c r="Z13" s="853"/>
      <c r="AA13" s="854"/>
      <c r="AB13" s="855"/>
    </row>
    <row r="14" spans="1:28" ht="14.45" customHeight="1" thickBot="1" x14ac:dyDescent="0.25"/>
    <row r="15" spans="1:28" ht="14.45" customHeight="1" x14ac:dyDescent="0.25">
      <c r="A15" s="846" t="s">
        <v>586</v>
      </c>
      <c r="B15" s="847"/>
      <c r="C15" s="848"/>
      <c r="D15" s="848"/>
      <c r="E15" s="847">
        <v>744.33</v>
      </c>
      <c r="F15" s="848"/>
      <c r="G15" s="848"/>
      <c r="H15" s="847"/>
      <c r="I15" s="848"/>
      <c r="J15" s="849"/>
    </row>
    <row r="16" spans="1:28" ht="14.45" customHeight="1" x14ac:dyDescent="0.25">
      <c r="A16" s="856" t="s">
        <v>2906</v>
      </c>
      <c r="B16" s="850"/>
      <c r="C16" s="851"/>
      <c r="D16" s="851"/>
      <c r="E16" s="850">
        <v>744.33</v>
      </c>
      <c r="F16" s="851"/>
      <c r="G16" s="851"/>
      <c r="H16" s="850"/>
      <c r="I16" s="851"/>
      <c r="J16" s="852"/>
    </row>
    <row r="17" spans="1:10" ht="14.45" customHeight="1" x14ac:dyDescent="0.25">
      <c r="A17" s="858" t="s">
        <v>594</v>
      </c>
      <c r="B17" s="859">
        <v>0</v>
      </c>
      <c r="C17" s="860"/>
      <c r="D17" s="860"/>
      <c r="E17" s="859"/>
      <c r="F17" s="860"/>
      <c r="G17" s="860"/>
      <c r="H17" s="859">
        <v>768</v>
      </c>
      <c r="I17" s="860"/>
      <c r="J17" s="861"/>
    </row>
    <row r="18" spans="1:10" ht="14.45" customHeight="1" x14ac:dyDescent="0.25">
      <c r="A18" s="856" t="s">
        <v>2906</v>
      </c>
      <c r="B18" s="850">
        <v>0</v>
      </c>
      <c r="C18" s="851"/>
      <c r="D18" s="851"/>
      <c r="E18" s="850"/>
      <c r="F18" s="851"/>
      <c r="G18" s="851"/>
      <c r="H18" s="850">
        <v>768</v>
      </c>
      <c r="I18" s="851"/>
      <c r="J18" s="852"/>
    </row>
    <row r="19" spans="1:10" ht="14.45" customHeight="1" x14ac:dyDescent="0.25">
      <c r="A19" s="858" t="s">
        <v>597</v>
      </c>
      <c r="B19" s="859">
        <v>6102929.5600000015</v>
      </c>
      <c r="C19" s="860"/>
      <c r="D19" s="860"/>
      <c r="E19" s="859">
        <v>7588815.7599999923</v>
      </c>
      <c r="F19" s="860"/>
      <c r="G19" s="860"/>
      <c r="H19" s="859">
        <v>1508209.440000002</v>
      </c>
      <c r="I19" s="860"/>
      <c r="J19" s="861"/>
    </row>
    <row r="20" spans="1:10" ht="14.45" customHeight="1" x14ac:dyDescent="0.25">
      <c r="A20" s="856" t="s">
        <v>2907</v>
      </c>
      <c r="B20" s="850">
        <v>11126</v>
      </c>
      <c r="C20" s="851"/>
      <c r="D20" s="851"/>
      <c r="E20" s="850">
        <v>8195.2200000000012</v>
      </c>
      <c r="F20" s="851"/>
      <c r="G20" s="851"/>
      <c r="H20" s="850">
        <v>915.56</v>
      </c>
      <c r="I20" s="851"/>
      <c r="J20" s="852"/>
    </row>
    <row r="21" spans="1:10" ht="14.45" customHeight="1" x14ac:dyDescent="0.25">
      <c r="A21" s="856" t="s">
        <v>2906</v>
      </c>
      <c r="B21" s="850">
        <v>6091803.5600000015</v>
      </c>
      <c r="C21" s="851"/>
      <c r="D21" s="851"/>
      <c r="E21" s="850">
        <v>7580620.5399999926</v>
      </c>
      <c r="F21" s="851"/>
      <c r="G21" s="851"/>
      <c r="H21" s="850">
        <v>1507293.880000002</v>
      </c>
      <c r="I21" s="851"/>
      <c r="J21" s="852"/>
    </row>
    <row r="22" spans="1:10" ht="14.45" customHeight="1" x14ac:dyDescent="0.25">
      <c r="A22" s="858" t="s">
        <v>2908</v>
      </c>
      <c r="B22" s="859">
        <v>2932918.69</v>
      </c>
      <c r="C22" s="860"/>
      <c r="D22" s="860"/>
      <c r="E22" s="859">
        <v>2667054.4300000006</v>
      </c>
      <c r="F22" s="860"/>
      <c r="G22" s="860"/>
      <c r="H22" s="859">
        <v>642834.43999999983</v>
      </c>
      <c r="I22" s="860"/>
      <c r="J22" s="861"/>
    </row>
    <row r="23" spans="1:10" ht="14.45" customHeight="1" x14ac:dyDescent="0.25">
      <c r="A23" s="856" t="s">
        <v>2906</v>
      </c>
      <c r="B23" s="850">
        <v>2932918.69</v>
      </c>
      <c r="C23" s="851"/>
      <c r="D23" s="851"/>
      <c r="E23" s="850">
        <v>2667054.4300000006</v>
      </c>
      <c r="F23" s="851"/>
      <c r="G23" s="851"/>
      <c r="H23" s="850">
        <v>642834.43999999983</v>
      </c>
      <c r="I23" s="851"/>
      <c r="J23" s="852"/>
    </row>
    <row r="24" spans="1:10" ht="14.45" customHeight="1" x14ac:dyDescent="0.25">
      <c r="A24" s="858" t="s">
        <v>600</v>
      </c>
      <c r="B24" s="859">
        <v>2808015.6300000004</v>
      </c>
      <c r="C24" s="860"/>
      <c r="D24" s="860"/>
      <c r="E24" s="859">
        <v>3312804.5800000005</v>
      </c>
      <c r="F24" s="860"/>
      <c r="G24" s="860"/>
      <c r="H24" s="859">
        <v>680607.51000000024</v>
      </c>
      <c r="I24" s="860"/>
      <c r="J24" s="861"/>
    </row>
    <row r="25" spans="1:10" ht="14.45" customHeight="1" x14ac:dyDescent="0.25">
      <c r="A25" s="856" t="s">
        <v>2907</v>
      </c>
      <c r="B25" s="850">
        <v>86859</v>
      </c>
      <c r="C25" s="851"/>
      <c r="D25" s="851"/>
      <c r="E25" s="850">
        <v>45249.899999999994</v>
      </c>
      <c r="F25" s="851"/>
      <c r="G25" s="851"/>
      <c r="H25" s="850">
        <v>28956.670000000002</v>
      </c>
      <c r="I25" s="851"/>
      <c r="J25" s="852"/>
    </row>
    <row r="26" spans="1:10" ht="14.45" customHeight="1" x14ac:dyDescent="0.25">
      <c r="A26" s="856" t="s">
        <v>2906</v>
      </c>
      <c r="B26" s="850">
        <v>2721156.6300000004</v>
      </c>
      <c r="C26" s="851"/>
      <c r="D26" s="851"/>
      <c r="E26" s="850">
        <v>3267554.6800000006</v>
      </c>
      <c r="F26" s="851"/>
      <c r="G26" s="851"/>
      <c r="H26" s="850">
        <v>651650.8400000002</v>
      </c>
      <c r="I26" s="851"/>
      <c r="J26" s="852"/>
    </row>
    <row r="27" spans="1:10" ht="14.45" customHeight="1" x14ac:dyDescent="0.25">
      <c r="A27" s="858" t="s">
        <v>2909</v>
      </c>
      <c r="B27" s="859">
        <v>837656.97999999975</v>
      </c>
      <c r="C27" s="860"/>
      <c r="D27" s="860"/>
      <c r="E27" s="859">
        <v>584502.64999999991</v>
      </c>
      <c r="F27" s="860"/>
      <c r="G27" s="860"/>
      <c r="H27" s="859">
        <v>92720</v>
      </c>
      <c r="I27" s="860"/>
      <c r="J27" s="861"/>
    </row>
    <row r="28" spans="1:10" ht="14.45" customHeight="1" x14ac:dyDescent="0.25">
      <c r="A28" s="856" t="s">
        <v>2906</v>
      </c>
      <c r="B28" s="850">
        <v>837656.97999999975</v>
      </c>
      <c r="C28" s="851"/>
      <c r="D28" s="851"/>
      <c r="E28" s="850">
        <v>584502.64999999991</v>
      </c>
      <c r="F28" s="851"/>
      <c r="G28" s="851"/>
      <c r="H28" s="850">
        <v>92720</v>
      </c>
      <c r="I28" s="851"/>
      <c r="J28" s="852"/>
    </row>
    <row r="29" spans="1:10" ht="14.45" customHeight="1" x14ac:dyDescent="0.25">
      <c r="A29" s="858" t="s">
        <v>2910</v>
      </c>
      <c r="B29" s="859">
        <v>247594</v>
      </c>
      <c r="C29" s="860"/>
      <c r="D29" s="860"/>
      <c r="E29" s="859"/>
      <c r="F29" s="860"/>
      <c r="G29" s="860"/>
      <c r="H29" s="859"/>
      <c r="I29" s="860"/>
      <c r="J29" s="861"/>
    </row>
    <row r="30" spans="1:10" ht="14.45" customHeight="1" x14ac:dyDescent="0.25">
      <c r="A30" s="856" t="s">
        <v>2907</v>
      </c>
      <c r="B30" s="850">
        <v>1811</v>
      </c>
      <c r="C30" s="851"/>
      <c r="D30" s="851"/>
      <c r="E30" s="850"/>
      <c r="F30" s="851"/>
      <c r="G30" s="851"/>
      <c r="H30" s="850"/>
      <c r="I30" s="851"/>
      <c r="J30" s="852"/>
    </row>
    <row r="31" spans="1:10" ht="14.45" customHeight="1" thickBot="1" x14ac:dyDescent="0.3">
      <c r="A31" s="857" t="s">
        <v>2906</v>
      </c>
      <c r="B31" s="853">
        <v>245783</v>
      </c>
      <c r="C31" s="854"/>
      <c r="D31" s="854"/>
      <c r="E31" s="853"/>
      <c r="F31" s="854"/>
      <c r="G31" s="854"/>
      <c r="H31" s="853"/>
      <c r="I31" s="854"/>
      <c r="J31" s="855"/>
    </row>
    <row r="32" spans="1:10" ht="14.45" customHeight="1" x14ac:dyDescent="0.2">
      <c r="A32" s="786" t="s">
        <v>295</v>
      </c>
    </row>
    <row r="33" spans="1:1" ht="14.45" customHeight="1" x14ac:dyDescent="0.2">
      <c r="A33" s="787" t="s">
        <v>1529</v>
      </c>
    </row>
    <row r="34" spans="1:1" ht="14.45" customHeight="1" x14ac:dyDescent="0.2">
      <c r="A34" s="786" t="s">
        <v>2911</v>
      </c>
    </row>
    <row r="35" spans="1:1" ht="14.45" customHeight="1" x14ac:dyDescent="0.2">
      <c r="A35" s="786" t="s">
        <v>2912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A2AB9E4-65ED-4D8C-A2AC-0831D3DDE9F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2927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52301</v>
      </c>
      <c r="C3" s="403">
        <f t="shared" si="0"/>
        <v>50572</v>
      </c>
      <c r="D3" s="437">
        <f t="shared" si="0"/>
        <v>9491</v>
      </c>
      <c r="E3" s="345">
        <f t="shared" si="0"/>
        <v>12929114.860000001</v>
      </c>
      <c r="F3" s="343">
        <f t="shared" si="0"/>
        <v>14153921.750000004</v>
      </c>
      <c r="G3" s="404">
        <f t="shared" si="0"/>
        <v>2925139.3900000006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2907</v>
      </c>
      <c r="B6" s="225">
        <v>708</v>
      </c>
      <c r="C6" s="225">
        <v>446</v>
      </c>
      <c r="D6" s="225">
        <v>95</v>
      </c>
      <c r="E6" s="863">
        <v>99796</v>
      </c>
      <c r="F6" s="863">
        <v>53445.119999999995</v>
      </c>
      <c r="G6" s="864">
        <v>29872.23</v>
      </c>
    </row>
    <row r="7" spans="1:7" ht="14.45" customHeight="1" x14ac:dyDescent="0.2">
      <c r="A7" s="836" t="s">
        <v>1531</v>
      </c>
      <c r="B7" s="831"/>
      <c r="C7" s="831">
        <v>93</v>
      </c>
      <c r="D7" s="831">
        <v>102</v>
      </c>
      <c r="E7" s="865"/>
      <c r="F7" s="865">
        <v>25300.02</v>
      </c>
      <c r="G7" s="866">
        <v>31935.68</v>
      </c>
    </row>
    <row r="8" spans="1:7" ht="14.45" customHeight="1" x14ac:dyDescent="0.2">
      <c r="A8" s="836" t="s">
        <v>1532</v>
      </c>
      <c r="B8" s="831">
        <v>105</v>
      </c>
      <c r="C8" s="831">
        <v>1182</v>
      </c>
      <c r="D8" s="831">
        <v>129</v>
      </c>
      <c r="E8" s="865">
        <v>32532.32</v>
      </c>
      <c r="F8" s="865">
        <v>334459.43</v>
      </c>
      <c r="G8" s="866">
        <v>34426.160000000003</v>
      </c>
    </row>
    <row r="9" spans="1:7" ht="14.45" customHeight="1" x14ac:dyDescent="0.2">
      <c r="A9" s="836" t="s">
        <v>2913</v>
      </c>
      <c r="B9" s="831">
        <v>1</v>
      </c>
      <c r="C9" s="831"/>
      <c r="D9" s="831"/>
      <c r="E9" s="865">
        <v>5</v>
      </c>
      <c r="F9" s="865"/>
      <c r="G9" s="866"/>
    </row>
    <row r="10" spans="1:7" ht="14.45" customHeight="1" x14ac:dyDescent="0.2">
      <c r="A10" s="836" t="s">
        <v>1533</v>
      </c>
      <c r="B10" s="831">
        <v>985</v>
      </c>
      <c r="C10" s="831">
        <v>436</v>
      </c>
      <c r="D10" s="831">
        <v>28</v>
      </c>
      <c r="E10" s="865">
        <v>241497.34999999998</v>
      </c>
      <c r="F10" s="865">
        <v>105786.44</v>
      </c>
      <c r="G10" s="866">
        <v>6292.9000000000005</v>
      </c>
    </row>
    <row r="11" spans="1:7" ht="14.45" customHeight="1" x14ac:dyDescent="0.2">
      <c r="A11" s="836" t="s">
        <v>2914</v>
      </c>
      <c r="B11" s="831">
        <v>2086</v>
      </c>
      <c r="C11" s="831">
        <v>2281</v>
      </c>
      <c r="D11" s="831"/>
      <c r="E11" s="865">
        <v>545182.01</v>
      </c>
      <c r="F11" s="865">
        <v>647683.88</v>
      </c>
      <c r="G11" s="866"/>
    </row>
    <row r="12" spans="1:7" ht="14.45" customHeight="1" x14ac:dyDescent="0.2">
      <c r="A12" s="836" t="s">
        <v>1534</v>
      </c>
      <c r="B12" s="831">
        <v>850</v>
      </c>
      <c r="C12" s="831">
        <v>2446</v>
      </c>
      <c r="D12" s="831">
        <v>441</v>
      </c>
      <c r="E12" s="865">
        <v>260748.32000000004</v>
      </c>
      <c r="F12" s="865">
        <v>713344.47</v>
      </c>
      <c r="G12" s="866">
        <v>145792.69999999998</v>
      </c>
    </row>
    <row r="13" spans="1:7" ht="14.45" customHeight="1" x14ac:dyDescent="0.2">
      <c r="A13" s="836" t="s">
        <v>2915</v>
      </c>
      <c r="B13" s="831">
        <v>356</v>
      </c>
      <c r="C13" s="831">
        <v>840</v>
      </c>
      <c r="D13" s="831">
        <v>100</v>
      </c>
      <c r="E13" s="865">
        <v>120972.67</v>
      </c>
      <c r="F13" s="865">
        <v>304743.44</v>
      </c>
      <c r="G13" s="866">
        <v>38855.11</v>
      </c>
    </row>
    <row r="14" spans="1:7" ht="14.45" customHeight="1" x14ac:dyDescent="0.2">
      <c r="A14" s="836" t="s">
        <v>1535</v>
      </c>
      <c r="B14" s="831">
        <v>2069</v>
      </c>
      <c r="C14" s="831">
        <v>2113</v>
      </c>
      <c r="D14" s="831">
        <v>455</v>
      </c>
      <c r="E14" s="865">
        <v>666255.99999999988</v>
      </c>
      <c r="F14" s="865">
        <v>667350.8899999999</v>
      </c>
      <c r="G14" s="866">
        <v>145059.22999999998</v>
      </c>
    </row>
    <row r="15" spans="1:7" ht="14.45" customHeight="1" x14ac:dyDescent="0.2">
      <c r="A15" s="836" t="s">
        <v>1536</v>
      </c>
      <c r="B15" s="831">
        <v>1818</v>
      </c>
      <c r="C15" s="831">
        <v>1878</v>
      </c>
      <c r="D15" s="831">
        <v>18</v>
      </c>
      <c r="E15" s="865">
        <v>541758.98999999987</v>
      </c>
      <c r="F15" s="865">
        <v>523565.30000000022</v>
      </c>
      <c r="G15" s="866">
        <v>5926.79</v>
      </c>
    </row>
    <row r="16" spans="1:7" ht="14.45" customHeight="1" x14ac:dyDescent="0.2">
      <c r="A16" s="836" t="s">
        <v>1537</v>
      </c>
      <c r="B16" s="831">
        <v>1420</v>
      </c>
      <c r="C16" s="831">
        <v>845</v>
      </c>
      <c r="D16" s="831">
        <v>168</v>
      </c>
      <c r="E16" s="865">
        <v>385562.63</v>
      </c>
      <c r="F16" s="865">
        <v>242520.02000000002</v>
      </c>
      <c r="G16" s="866">
        <v>41432.67</v>
      </c>
    </row>
    <row r="17" spans="1:7" ht="14.45" customHeight="1" x14ac:dyDescent="0.2">
      <c r="A17" s="836" t="s">
        <v>2916</v>
      </c>
      <c r="B17" s="831">
        <v>36</v>
      </c>
      <c r="C17" s="831">
        <v>16</v>
      </c>
      <c r="D17" s="831">
        <v>2</v>
      </c>
      <c r="E17" s="865">
        <v>12661.66</v>
      </c>
      <c r="F17" s="865">
        <v>5912.4500000000007</v>
      </c>
      <c r="G17" s="866">
        <v>813.56</v>
      </c>
    </row>
    <row r="18" spans="1:7" ht="14.45" customHeight="1" x14ac:dyDescent="0.2">
      <c r="A18" s="836" t="s">
        <v>2917</v>
      </c>
      <c r="B18" s="831">
        <v>1181</v>
      </c>
      <c r="C18" s="831">
        <v>1036</v>
      </c>
      <c r="D18" s="831">
        <v>291</v>
      </c>
      <c r="E18" s="865">
        <v>444794.99000000005</v>
      </c>
      <c r="F18" s="865">
        <v>376315.66</v>
      </c>
      <c r="G18" s="866">
        <v>116379.55</v>
      </c>
    </row>
    <row r="19" spans="1:7" ht="14.45" customHeight="1" x14ac:dyDescent="0.2">
      <c r="A19" s="836" t="s">
        <v>1538</v>
      </c>
      <c r="B19" s="831">
        <v>134</v>
      </c>
      <c r="C19" s="831">
        <v>120</v>
      </c>
      <c r="D19" s="831">
        <v>22</v>
      </c>
      <c r="E19" s="865">
        <v>29522.67</v>
      </c>
      <c r="F19" s="865">
        <v>33419.79</v>
      </c>
      <c r="G19" s="866">
        <v>5178</v>
      </c>
    </row>
    <row r="20" spans="1:7" ht="14.45" customHeight="1" x14ac:dyDescent="0.2">
      <c r="A20" s="836" t="s">
        <v>1539</v>
      </c>
      <c r="B20" s="831">
        <v>2487</v>
      </c>
      <c r="C20" s="831">
        <v>5570</v>
      </c>
      <c r="D20" s="831">
        <v>1180</v>
      </c>
      <c r="E20" s="865">
        <v>664462.98999999987</v>
      </c>
      <c r="F20" s="865">
        <v>1521663.77</v>
      </c>
      <c r="G20" s="866">
        <v>370516.48000000004</v>
      </c>
    </row>
    <row r="21" spans="1:7" ht="14.45" customHeight="1" x14ac:dyDescent="0.2">
      <c r="A21" s="836" t="s">
        <v>1540</v>
      </c>
      <c r="B21" s="831">
        <v>72</v>
      </c>
      <c r="C21" s="831">
        <v>745</v>
      </c>
      <c r="D21" s="831">
        <v>62</v>
      </c>
      <c r="E21" s="865">
        <v>19806.990000000005</v>
      </c>
      <c r="F21" s="865">
        <v>212831.66999999998</v>
      </c>
      <c r="G21" s="866">
        <v>20258.78</v>
      </c>
    </row>
    <row r="22" spans="1:7" ht="14.45" customHeight="1" x14ac:dyDescent="0.2">
      <c r="A22" s="836" t="s">
        <v>2918</v>
      </c>
      <c r="B22" s="831">
        <v>3644</v>
      </c>
      <c r="C22" s="831"/>
      <c r="D22" s="831"/>
      <c r="E22" s="865">
        <v>245783</v>
      </c>
      <c r="F22" s="865"/>
      <c r="G22" s="866"/>
    </row>
    <row r="23" spans="1:7" ht="14.45" customHeight="1" x14ac:dyDescent="0.2">
      <c r="A23" s="836" t="s">
        <v>1541</v>
      </c>
      <c r="B23" s="831">
        <v>388</v>
      </c>
      <c r="C23" s="831">
        <v>1069</v>
      </c>
      <c r="D23" s="831">
        <v>116</v>
      </c>
      <c r="E23" s="865">
        <v>131493.66</v>
      </c>
      <c r="F23" s="865">
        <v>328622.90999999997</v>
      </c>
      <c r="G23" s="866">
        <v>37557.790000000008</v>
      </c>
    </row>
    <row r="24" spans="1:7" ht="14.45" customHeight="1" x14ac:dyDescent="0.2">
      <c r="A24" s="836" t="s">
        <v>2919</v>
      </c>
      <c r="B24" s="831">
        <v>1316</v>
      </c>
      <c r="C24" s="831">
        <v>1592</v>
      </c>
      <c r="D24" s="831">
        <v>344</v>
      </c>
      <c r="E24" s="865">
        <v>462334.00999999995</v>
      </c>
      <c r="F24" s="865">
        <v>539252.1</v>
      </c>
      <c r="G24" s="866">
        <v>120581.56</v>
      </c>
    </row>
    <row r="25" spans="1:7" ht="14.45" customHeight="1" x14ac:dyDescent="0.2">
      <c r="A25" s="836" t="s">
        <v>2920</v>
      </c>
      <c r="B25" s="831">
        <v>8</v>
      </c>
      <c r="C25" s="831"/>
      <c r="D25" s="831"/>
      <c r="E25" s="865">
        <v>2961.34</v>
      </c>
      <c r="F25" s="865"/>
      <c r="G25" s="866"/>
    </row>
    <row r="26" spans="1:7" ht="14.45" customHeight="1" x14ac:dyDescent="0.2">
      <c r="A26" s="836" t="s">
        <v>2921</v>
      </c>
      <c r="B26" s="831">
        <v>2828</v>
      </c>
      <c r="C26" s="831">
        <v>2779</v>
      </c>
      <c r="D26" s="831">
        <v>642</v>
      </c>
      <c r="E26" s="865">
        <v>989462.68</v>
      </c>
      <c r="F26" s="865">
        <v>967062.12000000011</v>
      </c>
      <c r="G26" s="866">
        <v>244815.11</v>
      </c>
    </row>
    <row r="27" spans="1:7" ht="14.45" customHeight="1" x14ac:dyDescent="0.2">
      <c r="A27" s="836" t="s">
        <v>2922</v>
      </c>
      <c r="B27" s="831">
        <v>758</v>
      </c>
      <c r="C27" s="831">
        <v>1337</v>
      </c>
      <c r="D27" s="831">
        <v>318</v>
      </c>
      <c r="E27" s="865">
        <v>271493.33999999997</v>
      </c>
      <c r="F27" s="865">
        <v>479681.11</v>
      </c>
      <c r="G27" s="866">
        <v>122203.11</v>
      </c>
    </row>
    <row r="28" spans="1:7" ht="14.45" customHeight="1" x14ac:dyDescent="0.2">
      <c r="A28" s="836" t="s">
        <v>1542</v>
      </c>
      <c r="B28" s="831">
        <v>9525</v>
      </c>
      <c r="C28" s="831">
        <v>9058</v>
      </c>
      <c r="D28" s="831">
        <v>2011</v>
      </c>
      <c r="E28" s="865">
        <v>2273652.67</v>
      </c>
      <c r="F28" s="865">
        <v>2400055.5700000003</v>
      </c>
      <c r="G28" s="866">
        <v>620414.9</v>
      </c>
    </row>
    <row r="29" spans="1:7" ht="14.45" customHeight="1" x14ac:dyDescent="0.2">
      <c r="A29" s="836" t="s">
        <v>2923</v>
      </c>
      <c r="B29" s="831">
        <v>270</v>
      </c>
      <c r="C29" s="831">
        <v>74</v>
      </c>
      <c r="D29" s="831"/>
      <c r="E29" s="865">
        <v>73331.98</v>
      </c>
      <c r="F29" s="865">
        <v>24084</v>
      </c>
      <c r="G29" s="866"/>
    </row>
    <row r="30" spans="1:7" ht="14.45" customHeight="1" x14ac:dyDescent="0.2">
      <c r="A30" s="836" t="s">
        <v>2924</v>
      </c>
      <c r="B30" s="831">
        <v>10516</v>
      </c>
      <c r="C30" s="831">
        <v>4128</v>
      </c>
      <c r="D30" s="831"/>
      <c r="E30" s="865">
        <v>2066350.65</v>
      </c>
      <c r="F30" s="865">
        <v>819201.31999999983</v>
      </c>
      <c r="G30" s="866"/>
    </row>
    <row r="31" spans="1:7" ht="14.45" customHeight="1" x14ac:dyDescent="0.2">
      <c r="A31" s="836" t="s">
        <v>1543</v>
      </c>
      <c r="B31" s="831">
        <v>910</v>
      </c>
      <c r="C31" s="831">
        <v>1887</v>
      </c>
      <c r="D31" s="831">
        <v>177</v>
      </c>
      <c r="E31" s="865">
        <v>286185.31</v>
      </c>
      <c r="F31" s="865">
        <v>565375.55000000005</v>
      </c>
      <c r="G31" s="866">
        <v>54234.899999999994</v>
      </c>
    </row>
    <row r="32" spans="1:7" ht="14.45" customHeight="1" x14ac:dyDescent="0.2">
      <c r="A32" s="836" t="s">
        <v>2925</v>
      </c>
      <c r="B32" s="831">
        <v>1754</v>
      </c>
      <c r="C32" s="831"/>
      <c r="D32" s="831"/>
      <c r="E32" s="865">
        <v>636861</v>
      </c>
      <c r="F32" s="865"/>
      <c r="G32" s="866"/>
    </row>
    <row r="33" spans="1:7" ht="14.45" customHeight="1" x14ac:dyDescent="0.2">
      <c r="A33" s="836" t="s">
        <v>1544</v>
      </c>
      <c r="B33" s="831">
        <v>5411</v>
      </c>
      <c r="C33" s="831">
        <v>6068</v>
      </c>
      <c r="D33" s="831">
        <v>1399</v>
      </c>
      <c r="E33" s="865">
        <v>1247424.6599999997</v>
      </c>
      <c r="F33" s="865">
        <v>1608780.9100000001</v>
      </c>
      <c r="G33" s="866">
        <v>370539.81</v>
      </c>
    </row>
    <row r="34" spans="1:7" ht="14.45" customHeight="1" x14ac:dyDescent="0.2">
      <c r="A34" s="836" t="s">
        <v>2926</v>
      </c>
      <c r="B34" s="831"/>
      <c r="C34" s="831">
        <v>1</v>
      </c>
      <c r="D34" s="831"/>
      <c r="E34" s="865"/>
      <c r="F34" s="865">
        <v>38</v>
      </c>
      <c r="G34" s="866"/>
    </row>
    <row r="35" spans="1:7" ht="14.45" customHeight="1" thickBot="1" x14ac:dyDescent="0.25">
      <c r="A35" s="869" t="s">
        <v>1545</v>
      </c>
      <c r="B35" s="833">
        <v>665</v>
      </c>
      <c r="C35" s="833">
        <v>2532</v>
      </c>
      <c r="D35" s="833">
        <v>1391</v>
      </c>
      <c r="E35" s="867">
        <v>176219.97000000003</v>
      </c>
      <c r="F35" s="867">
        <v>653425.81000000017</v>
      </c>
      <c r="G35" s="868">
        <v>362052.37</v>
      </c>
    </row>
    <row r="36" spans="1:7" ht="14.45" customHeight="1" x14ac:dyDescent="0.2">
      <c r="A36" s="786" t="s">
        <v>295</v>
      </c>
    </row>
    <row r="37" spans="1:7" ht="14.45" customHeight="1" x14ac:dyDescent="0.2">
      <c r="A37" s="787" t="s">
        <v>1529</v>
      </c>
    </row>
    <row r="38" spans="1:7" ht="14.45" customHeight="1" x14ac:dyDescent="0.2">
      <c r="A38" s="786" t="s">
        <v>2911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DBC1753-246E-45DF-8696-83020BC8458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3074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53101.89</v>
      </c>
      <c r="H3" s="208">
        <f t="shared" si="0"/>
        <v>15837921.85</v>
      </c>
      <c r="I3" s="78"/>
      <c r="J3" s="78"/>
      <c r="K3" s="208">
        <f t="shared" si="0"/>
        <v>51421.599999999999</v>
      </c>
      <c r="L3" s="208">
        <f t="shared" si="0"/>
        <v>17449246.399999999</v>
      </c>
      <c r="M3" s="78"/>
      <c r="N3" s="78"/>
      <c r="O3" s="208">
        <f t="shared" si="0"/>
        <v>9645.75</v>
      </c>
      <c r="P3" s="208">
        <f t="shared" si="0"/>
        <v>3442025.88</v>
      </c>
      <c r="Q3" s="79">
        <f>IF(L3=0,0,P3/L3)</f>
        <v>0.19725928565029607</v>
      </c>
      <c r="R3" s="209">
        <f>IF(O3=0,0,P3/O3)</f>
        <v>356.84377886634007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2928</v>
      </c>
      <c r="C6" s="807" t="s">
        <v>586</v>
      </c>
      <c r="D6" s="807" t="s">
        <v>2929</v>
      </c>
      <c r="E6" s="807" t="s">
        <v>2930</v>
      </c>
      <c r="F6" s="807" t="s">
        <v>2931</v>
      </c>
      <c r="G6" s="225"/>
      <c r="H6" s="225"/>
      <c r="I6" s="807"/>
      <c r="J6" s="807"/>
      <c r="K6" s="225">
        <v>1</v>
      </c>
      <c r="L6" s="225">
        <v>33.33</v>
      </c>
      <c r="M6" s="807"/>
      <c r="N6" s="807">
        <v>33.33</v>
      </c>
      <c r="O6" s="225"/>
      <c r="P6" s="225"/>
      <c r="Q6" s="812"/>
      <c r="R6" s="830"/>
    </row>
    <row r="7" spans="1:18" ht="14.45" customHeight="1" x14ac:dyDescent="0.2">
      <c r="A7" s="821"/>
      <c r="B7" s="822" t="s">
        <v>2928</v>
      </c>
      <c r="C7" s="822" t="s">
        <v>586</v>
      </c>
      <c r="D7" s="822" t="s">
        <v>2929</v>
      </c>
      <c r="E7" s="822" t="s">
        <v>2932</v>
      </c>
      <c r="F7" s="822" t="s">
        <v>2933</v>
      </c>
      <c r="G7" s="831"/>
      <c r="H7" s="831"/>
      <c r="I7" s="822"/>
      <c r="J7" s="822"/>
      <c r="K7" s="831">
        <v>1</v>
      </c>
      <c r="L7" s="831">
        <v>711</v>
      </c>
      <c r="M7" s="822"/>
      <c r="N7" s="822">
        <v>711</v>
      </c>
      <c r="O7" s="831"/>
      <c r="P7" s="831"/>
      <c r="Q7" s="827"/>
      <c r="R7" s="832"/>
    </row>
    <row r="8" spans="1:18" ht="14.45" customHeight="1" x14ac:dyDescent="0.2">
      <c r="A8" s="821"/>
      <c r="B8" s="822" t="s">
        <v>2928</v>
      </c>
      <c r="C8" s="822" t="s">
        <v>594</v>
      </c>
      <c r="D8" s="822" t="s">
        <v>2929</v>
      </c>
      <c r="E8" s="822" t="s">
        <v>2932</v>
      </c>
      <c r="F8" s="822" t="s">
        <v>2933</v>
      </c>
      <c r="G8" s="831">
        <v>0</v>
      </c>
      <c r="H8" s="831">
        <v>0</v>
      </c>
      <c r="I8" s="822"/>
      <c r="J8" s="822"/>
      <c r="K8" s="831"/>
      <c r="L8" s="831"/>
      <c r="M8" s="822"/>
      <c r="N8" s="822"/>
      <c r="O8" s="831">
        <v>1</v>
      </c>
      <c r="P8" s="831">
        <v>768</v>
      </c>
      <c r="Q8" s="827"/>
      <c r="R8" s="832">
        <v>768</v>
      </c>
    </row>
    <row r="9" spans="1:18" ht="14.45" customHeight="1" x14ac:dyDescent="0.2">
      <c r="A9" s="821" t="s">
        <v>2934</v>
      </c>
      <c r="B9" s="822" t="s">
        <v>2935</v>
      </c>
      <c r="C9" s="822" t="s">
        <v>597</v>
      </c>
      <c r="D9" s="822" t="s">
        <v>2936</v>
      </c>
      <c r="E9" s="822" t="s">
        <v>2937</v>
      </c>
      <c r="F9" s="822" t="s">
        <v>2938</v>
      </c>
      <c r="G9" s="831">
        <v>74.000000000000014</v>
      </c>
      <c r="H9" s="831">
        <v>13064.7</v>
      </c>
      <c r="I9" s="822"/>
      <c r="J9" s="822">
        <v>176.54999999999998</v>
      </c>
      <c r="K9" s="831">
        <v>89.100000000000023</v>
      </c>
      <c r="L9" s="831">
        <v>15730.600000000008</v>
      </c>
      <c r="M9" s="822"/>
      <c r="N9" s="822">
        <v>176.54994388327725</v>
      </c>
      <c r="O9" s="831">
        <v>13.8</v>
      </c>
      <c r="P9" s="831">
        <v>2043.07</v>
      </c>
      <c r="Q9" s="827"/>
      <c r="R9" s="832">
        <v>148.04855072463766</v>
      </c>
    </row>
    <row r="10" spans="1:18" ht="14.45" customHeight="1" x14ac:dyDescent="0.2">
      <c r="A10" s="821" t="s">
        <v>2934</v>
      </c>
      <c r="B10" s="822" t="s">
        <v>2935</v>
      </c>
      <c r="C10" s="822" t="s">
        <v>597</v>
      </c>
      <c r="D10" s="822" t="s">
        <v>2936</v>
      </c>
      <c r="E10" s="822" t="s">
        <v>2939</v>
      </c>
      <c r="F10" s="822" t="s">
        <v>2940</v>
      </c>
      <c r="G10" s="831">
        <v>15.100000000000001</v>
      </c>
      <c r="H10" s="831">
        <v>7856.2100000000009</v>
      </c>
      <c r="I10" s="822"/>
      <c r="J10" s="822">
        <v>520.27880794701991</v>
      </c>
      <c r="K10" s="831">
        <v>15.200000000000001</v>
      </c>
      <c r="L10" s="831">
        <v>7952.6999999999989</v>
      </c>
      <c r="M10" s="822"/>
      <c r="N10" s="822">
        <v>523.20394736842093</v>
      </c>
      <c r="O10" s="831">
        <v>2.2999999999999998</v>
      </c>
      <c r="P10" s="831">
        <v>1045.9099999999999</v>
      </c>
      <c r="Q10" s="827"/>
      <c r="R10" s="832">
        <v>454.74347826086955</v>
      </c>
    </row>
    <row r="11" spans="1:18" ht="14.45" customHeight="1" x14ac:dyDescent="0.2">
      <c r="A11" s="821" t="s">
        <v>2934</v>
      </c>
      <c r="B11" s="822" t="s">
        <v>2935</v>
      </c>
      <c r="C11" s="822" t="s">
        <v>597</v>
      </c>
      <c r="D11" s="822" t="s">
        <v>2936</v>
      </c>
      <c r="E11" s="822" t="s">
        <v>2941</v>
      </c>
      <c r="F11" s="822" t="s">
        <v>1042</v>
      </c>
      <c r="G11" s="831">
        <v>15.899999999999997</v>
      </c>
      <c r="H11" s="831">
        <v>10881.340000000002</v>
      </c>
      <c r="I11" s="822"/>
      <c r="J11" s="822">
        <v>684.36100628930842</v>
      </c>
      <c r="K11" s="831">
        <v>11.400000000000002</v>
      </c>
      <c r="L11" s="831">
        <v>7888.5499999999984</v>
      </c>
      <c r="M11" s="822"/>
      <c r="N11" s="822">
        <v>691.97807017543835</v>
      </c>
      <c r="O11" s="831">
        <v>1.6</v>
      </c>
      <c r="P11" s="831">
        <v>975.14</v>
      </c>
      <c r="Q11" s="827"/>
      <c r="R11" s="832">
        <v>609.46249999999998</v>
      </c>
    </row>
    <row r="12" spans="1:18" ht="14.45" customHeight="1" x14ac:dyDescent="0.2">
      <c r="A12" s="821" t="s">
        <v>2934</v>
      </c>
      <c r="B12" s="822" t="s">
        <v>2935</v>
      </c>
      <c r="C12" s="822" t="s">
        <v>597</v>
      </c>
      <c r="D12" s="822" t="s">
        <v>2936</v>
      </c>
      <c r="E12" s="822" t="s">
        <v>2942</v>
      </c>
      <c r="F12" s="822" t="s">
        <v>2943</v>
      </c>
      <c r="G12" s="831">
        <v>44</v>
      </c>
      <c r="H12" s="831">
        <v>164534.18000000002</v>
      </c>
      <c r="I12" s="822"/>
      <c r="J12" s="822">
        <v>3739.4131818181822</v>
      </c>
      <c r="K12" s="831">
        <v>65</v>
      </c>
      <c r="L12" s="831">
        <v>233263.57000000007</v>
      </c>
      <c r="M12" s="822"/>
      <c r="N12" s="822">
        <v>3588.6703076923086</v>
      </c>
      <c r="O12" s="831">
        <v>16</v>
      </c>
      <c r="P12" s="831">
        <v>50039.519999999997</v>
      </c>
      <c r="Q12" s="827"/>
      <c r="R12" s="832">
        <v>3127.47</v>
      </c>
    </row>
    <row r="13" spans="1:18" ht="14.45" customHeight="1" x14ac:dyDescent="0.2">
      <c r="A13" s="821" t="s">
        <v>2934</v>
      </c>
      <c r="B13" s="822" t="s">
        <v>2935</v>
      </c>
      <c r="C13" s="822" t="s">
        <v>597</v>
      </c>
      <c r="D13" s="822" t="s">
        <v>2936</v>
      </c>
      <c r="E13" s="822" t="s">
        <v>2944</v>
      </c>
      <c r="F13" s="822" t="s">
        <v>2943</v>
      </c>
      <c r="G13" s="831">
        <v>54</v>
      </c>
      <c r="H13" s="831">
        <v>161636.44</v>
      </c>
      <c r="I13" s="822"/>
      <c r="J13" s="822">
        <v>2993.2674074074075</v>
      </c>
      <c r="K13" s="831">
        <v>56</v>
      </c>
      <c r="L13" s="831">
        <v>166248.78</v>
      </c>
      <c r="M13" s="822"/>
      <c r="N13" s="822">
        <v>2968.7282142857143</v>
      </c>
      <c r="O13" s="831">
        <v>8</v>
      </c>
      <c r="P13" s="831">
        <v>20749.2</v>
      </c>
      <c r="Q13" s="827"/>
      <c r="R13" s="832">
        <v>2593.65</v>
      </c>
    </row>
    <row r="14" spans="1:18" ht="14.45" customHeight="1" x14ac:dyDescent="0.2">
      <c r="A14" s="821" t="s">
        <v>2934</v>
      </c>
      <c r="B14" s="822" t="s">
        <v>2935</v>
      </c>
      <c r="C14" s="822" t="s">
        <v>597</v>
      </c>
      <c r="D14" s="822" t="s">
        <v>2936</v>
      </c>
      <c r="E14" s="822" t="s">
        <v>2945</v>
      </c>
      <c r="F14" s="822" t="s">
        <v>2943</v>
      </c>
      <c r="G14" s="831">
        <v>8</v>
      </c>
      <c r="H14" s="831">
        <v>16959.28</v>
      </c>
      <c r="I14" s="822"/>
      <c r="J14" s="822">
        <v>2119.91</v>
      </c>
      <c r="K14" s="831"/>
      <c r="L14" s="831"/>
      <c r="M14" s="822"/>
      <c r="N14" s="822"/>
      <c r="O14" s="831">
        <v>4</v>
      </c>
      <c r="P14" s="831">
        <v>8816.36</v>
      </c>
      <c r="Q14" s="827"/>
      <c r="R14" s="832">
        <v>2204.09</v>
      </c>
    </row>
    <row r="15" spans="1:18" ht="14.45" customHeight="1" x14ac:dyDescent="0.2">
      <c r="A15" s="821" t="s">
        <v>2934</v>
      </c>
      <c r="B15" s="822" t="s">
        <v>2935</v>
      </c>
      <c r="C15" s="822" t="s">
        <v>597</v>
      </c>
      <c r="D15" s="822" t="s">
        <v>2936</v>
      </c>
      <c r="E15" s="822" t="s">
        <v>2946</v>
      </c>
      <c r="F15" s="822" t="s">
        <v>2947</v>
      </c>
      <c r="G15" s="831">
        <v>30</v>
      </c>
      <c r="H15" s="831">
        <v>201343.5</v>
      </c>
      <c r="I15" s="822"/>
      <c r="J15" s="822">
        <v>6711.45</v>
      </c>
      <c r="K15" s="831">
        <v>57</v>
      </c>
      <c r="L15" s="831">
        <v>374689.72000000003</v>
      </c>
      <c r="M15" s="822"/>
      <c r="N15" s="822">
        <v>6573.5038596491231</v>
      </c>
      <c r="O15" s="831">
        <v>8</v>
      </c>
      <c r="P15" s="831">
        <v>45319.44</v>
      </c>
      <c r="Q15" s="827"/>
      <c r="R15" s="832">
        <v>5664.93</v>
      </c>
    </row>
    <row r="16" spans="1:18" ht="14.45" customHeight="1" x14ac:dyDescent="0.2">
      <c r="A16" s="821" t="s">
        <v>2934</v>
      </c>
      <c r="B16" s="822" t="s">
        <v>2935</v>
      </c>
      <c r="C16" s="822" t="s">
        <v>597</v>
      </c>
      <c r="D16" s="822" t="s">
        <v>2936</v>
      </c>
      <c r="E16" s="822" t="s">
        <v>2948</v>
      </c>
      <c r="F16" s="822" t="s">
        <v>2947</v>
      </c>
      <c r="G16" s="831">
        <v>140</v>
      </c>
      <c r="H16" s="831">
        <v>1119890.7999999998</v>
      </c>
      <c r="I16" s="822"/>
      <c r="J16" s="822">
        <v>7999.2199999999984</v>
      </c>
      <c r="K16" s="831">
        <v>102</v>
      </c>
      <c r="L16" s="831">
        <v>807715.7699999999</v>
      </c>
      <c r="M16" s="822"/>
      <c r="N16" s="822">
        <v>7918.7820588235281</v>
      </c>
      <c r="O16" s="831">
        <v>17</v>
      </c>
      <c r="P16" s="831">
        <v>118679.21</v>
      </c>
      <c r="Q16" s="827"/>
      <c r="R16" s="832">
        <v>6981.13</v>
      </c>
    </row>
    <row r="17" spans="1:18" ht="14.45" customHeight="1" x14ac:dyDescent="0.2">
      <c r="A17" s="821" t="s">
        <v>2934</v>
      </c>
      <c r="B17" s="822" t="s">
        <v>2935</v>
      </c>
      <c r="C17" s="822" t="s">
        <v>597</v>
      </c>
      <c r="D17" s="822" t="s">
        <v>2936</v>
      </c>
      <c r="E17" s="822" t="s">
        <v>2949</v>
      </c>
      <c r="F17" s="822" t="s">
        <v>1320</v>
      </c>
      <c r="G17" s="831">
        <v>92</v>
      </c>
      <c r="H17" s="831">
        <v>235383.93000000002</v>
      </c>
      <c r="I17" s="822"/>
      <c r="J17" s="822">
        <v>2558.5209782608699</v>
      </c>
      <c r="K17" s="831">
        <v>50</v>
      </c>
      <c r="L17" s="831">
        <v>121494.92000000001</v>
      </c>
      <c r="M17" s="822"/>
      <c r="N17" s="822">
        <v>2429.8984</v>
      </c>
      <c r="O17" s="831">
        <v>9</v>
      </c>
      <c r="P17" s="831">
        <v>19640.73</v>
      </c>
      <c r="Q17" s="827"/>
      <c r="R17" s="832">
        <v>2182.3033333333333</v>
      </c>
    </row>
    <row r="18" spans="1:18" ht="14.45" customHeight="1" x14ac:dyDescent="0.2">
      <c r="A18" s="821" t="s">
        <v>2934</v>
      </c>
      <c r="B18" s="822" t="s">
        <v>2935</v>
      </c>
      <c r="C18" s="822" t="s">
        <v>597</v>
      </c>
      <c r="D18" s="822" t="s">
        <v>2936</v>
      </c>
      <c r="E18" s="822" t="s">
        <v>2950</v>
      </c>
      <c r="F18" s="822" t="s">
        <v>1320</v>
      </c>
      <c r="G18" s="831">
        <v>138</v>
      </c>
      <c r="H18" s="831">
        <v>426079.3</v>
      </c>
      <c r="I18" s="822"/>
      <c r="J18" s="822">
        <v>3087.5311594202899</v>
      </c>
      <c r="K18" s="831">
        <v>150</v>
      </c>
      <c r="L18" s="831">
        <v>498438.48999999993</v>
      </c>
      <c r="M18" s="822"/>
      <c r="N18" s="822">
        <v>3322.9232666666662</v>
      </c>
      <c r="O18" s="831">
        <v>32</v>
      </c>
      <c r="P18" s="831">
        <v>93776.270000000019</v>
      </c>
      <c r="Q18" s="827"/>
      <c r="R18" s="832">
        <v>2930.5084375000006</v>
      </c>
    </row>
    <row r="19" spans="1:18" ht="14.45" customHeight="1" x14ac:dyDescent="0.2">
      <c r="A19" s="821" t="s">
        <v>2934</v>
      </c>
      <c r="B19" s="822" t="s">
        <v>2935</v>
      </c>
      <c r="C19" s="822" t="s">
        <v>597</v>
      </c>
      <c r="D19" s="822" t="s">
        <v>2936</v>
      </c>
      <c r="E19" s="822" t="s">
        <v>2951</v>
      </c>
      <c r="F19" s="822" t="s">
        <v>2952</v>
      </c>
      <c r="G19" s="831">
        <v>31.799999999999997</v>
      </c>
      <c r="H19" s="831">
        <v>11462.279999999999</v>
      </c>
      <c r="I19" s="822"/>
      <c r="J19" s="822">
        <v>360.44905660377356</v>
      </c>
      <c r="K19" s="831">
        <v>35.6</v>
      </c>
      <c r="L19" s="831">
        <v>12865.690000000002</v>
      </c>
      <c r="M19" s="822"/>
      <c r="N19" s="822">
        <v>361.395786516854</v>
      </c>
      <c r="O19" s="831">
        <v>5.9</v>
      </c>
      <c r="P19" s="831">
        <v>2125.39</v>
      </c>
      <c r="Q19" s="827"/>
      <c r="R19" s="832">
        <v>360.23559322033896</v>
      </c>
    </row>
    <row r="20" spans="1:18" ht="14.45" customHeight="1" x14ac:dyDescent="0.2">
      <c r="A20" s="821" t="s">
        <v>2934</v>
      </c>
      <c r="B20" s="822" t="s">
        <v>2935</v>
      </c>
      <c r="C20" s="822" t="s">
        <v>597</v>
      </c>
      <c r="D20" s="822" t="s">
        <v>2936</v>
      </c>
      <c r="E20" s="822" t="s">
        <v>2953</v>
      </c>
      <c r="F20" s="822" t="s">
        <v>2954</v>
      </c>
      <c r="G20" s="831">
        <v>38</v>
      </c>
      <c r="H20" s="831">
        <v>273296.68</v>
      </c>
      <c r="I20" s="822"/>
      <c r="J20" s="822">
        <v>7192.0178947368422</v>
      </c>
      <c r="K20" s="831">
        <v>86</v>
      </c>
      <c r="L20" s="831">
        <v>600741.74999999988</v>
      </c>
      <c r="M20" s="822"/>
      <c r="N20" s="822">
        <v>6985.3691860465105</v>
      </c>
      <c r="O20" s="831">
        <v>16</v>
      </c>
      <c r="P20" s="831">
        <v>92085.440000000002</v>
      </c>
      <c r="Q20" s="827"/>
      <c r="R20" s="832">
        <v>5755.34</v>
      </c>
    </row>
    <row r="21" spans="1:18" ht="14.45" customHeight="1" x14ac:dyDescent="0.2">
      <c r="A21" s="821" t="s">
        <v>2934</v>
      </c>
      <c r="B21" s="822" t="s">
        <v>2935</v>
      </c>
      <c r="C21" s="822" t="s">
        <v>597</v>
      </c>
      <c r="D21" s="822" t="s">
        <v>2936</v>
      </c>
      <c r="E21" s="822" t="s">
        <v>2955</v>
      </c>
      <c r="F21" s="822" t="s">
        <v>2954</v>
      </c>
      <c r="G21" s="831">
        <v>4</v>
      </c>
      <c r="H21" s="831">
        <v>32248.2</v>
      </c>
      <c r="I21" s="822"/>
      <c r="J21" s="822">
        <v>8062.05</v>
      </c>
      <c r="K21" s="831">
        <v>1</v>
      </c>
      <c r="L21" s="831">
        <v>8062.05</v>
      </c>
      <c r="M21" s="822"/>
      <c r="N21" s="822">
        <v>8062.05</v>
      </c>
      <c r="O21" s="831"/>
      <c r="P21" s="831"/>
      <c r="Q21" s="827"/>
      <c r="R21" s="832"/>
    </row>
    <row r="22" spans="1:18" ht="14.45" customHeight="1" x14ac:dyDescent="0.2">
      <c r="A22" s="821" t="s">
        <v>2934</v>
      </c>
      <c r="B22" s="822" t="s">
        <v>2935</v>
      </c>
      <c r="C22" s="822" t="s">
        <v>597</v>
      </c>
      <c r="D22" s="822" t="s">
        <v>2936</v>
      </c>
      <c r="E22" s="822" t="s">
        <v>2956</v>
      </c>
      <c r="F22" s="822" t="s">
        <v>1320</v>
      </c>
      <c r="G22" s="831">
        <v>10</v>
      </c>
      <c r="H22" s="831">
        <v>22664.100000000002</v>
      </c>
      <c r="I22" s="822"/>
      <c r="J22" s="822">
        <v>2266.4100000000003</v>
      </c>
      <c r="K22" s="831">
        <v>1</v>
      </c>
      <c r="L22" s="831">
        <v>1489.3</v>
      </c>
      <c r="M22" s="822"/>
      <c r="N22" s="822">
        <v>1489.3</v>
      </c>
      <c r="O22" s="831"/>
      <c r="P22" s="831"/>
      <c r="Q22" s="827"/>
      <c r="R22" s="832"/>
    </row>
    <row r="23" spans="1:18" ht="14.45" customHeight="1" x14ac:dyDescent="0.2">
      <c r="A23" s="821" t="s">
        <v>2934</v>
      </c>
      <c r="B23" s="822" t="s">
        <v>2935</v>
      </c>
      <c r="C23" s="822" t="s">
        <v>597</v>
      </c>
      <c r="D23" s="822" t="s">
        <v>2936</v>
      </c>
      <c r="E23" s="822" t="s">
        <v>2957</v>
      </c>
      <c r="F23" s="822" t="s">
        <v>1184</v>
      </c>
      <c r="G23" s="831">
        <v>0.99</v>
      </c>
      <c r="H23" s="831">
        <v>674.11</v>
      </c>
      <c r="I23" s="822"/>
      <c r="J23" s="822">
        <v>680.91919191919192</v>
      </c>
      <c r="K23" s="831">
        <v>0.33</v>
      </c>
      <c r="L23" s="831">
        <v>261.89</v>
      </c>
      <c r="M23" s="822"/>
      <c r="N23" s="822">
        <v>793.60606060606051</v>
      </c>
      <c r="O23" s="831"/>
      <c r="P23" s="831"/>
      <c r="Q23" s="827"/>
      <c r="R23" s="832"/>
    </row>
    <row r="24" spans="1:18" ht="14.45" customHeight="1" x14ac:dyDescent="0.2">
      <c r="A24" s="821" t="s">
        <v>2934</v>
      </c>
      <c r="B24" s="822" t="s">
        <v>2935</v>
      </c>
      <c r="C24" s="822" t="s">
        <v>597</v>
      </c>
      <c r="D24" s="822" t="s">
        <v>2936</v>
      </c>
      <c r="E24" s="822" t="s">
        <v>2958</v>
      </c>
      <c r="F24" s="822" t="s">
        <v>2947</v>
      </c>
      <c r="G24" s="831">
        <v>2</v>
      </c>
      <c r="H24" s="831">
        <v>11787.44</v>
      </c>
      <c r="I24" s="822"/>
      <c r="J24" s="822">
        <v>5893.72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2934</v>
      </c>
      <c r="B25" s="822" t="s">
        <v>2935</v>
      </c>
      <c r="C25" s="822" t="s">
        <v>597</v>
      </c>
      <c r="D25" s="822" t="s">
        <v>2936</v>
      </c>
      <c r="E25" s="822" t="s">
        <v>2959</v>
      </c>
      <c r="F25" s="822" t="s">
        <v>1184</v>
      </c>
      <c r="G25" s="831">
        <v>9.9400000000000013</v>
      </c>
      <c r="H25" s="831">
        <v>6174.97</v>
      </c>
      <c r="I25" s="822"/>
      <c r="J25" s="822">
        <v>621.22434607645869</v>
      </c>
      <c r="K25" s="831">
        <v>13.31</v>
      </c>
      <c r="L25" s="831">
        <v>8291.4599999999991</v>
      </c>
      <c r="M25" s="822"/>
      <c r="N25" s="822">
        <v>622.94966190833952</v>
      </c>
      <c r="O25" s="831">
        <v>2.99</v>
      </c>
      <c r="P25" s="831">
        <v>1853.2699999999998</v>
      </c>
      <c r="Q25" s="827"/>
      <c r="R25" s="832">
        <v>619.82274247491625</v>
      </c>
    </row>
    <row r="26" spans="1:18" ht="14.45" customHeight="1" x14ac:dyDescent="0.2">
      <c r="A26" s="821" t="s">
        <v>2934</v>
      </c>
      <c r="B26" s="822" t="s">
        <v>2935</v>
      </c>
      <c r="C26" s="822" t="s">
        <v>597</v>
      </c>
      <c r="D26" s="822" t="s">
        <v>2936</v>
      </c>
      <c r="E26" s="822" t="s">
        <v>2960</v>
      </c>
      <c r="F26" s="822" t="s">
        <v>2623</v>
      </c>
      <c r="G26" s="831"/>
      <c r="H26" s="831"/>
      <c r="I26" s="822"/>
      <c r="J26" s="822"/>
      <c r="K26" s="831">
        <v>3</v>
      </c>
      <c r="L26" s="831">
        <v>542.28</v>
      </c>
      <c r="M26" s="822"/>
      <c r="N26" s="822">
        <v>180.76</v>
      </c>
      <c r="O26" s="831"/>
      <c r="P26" s="831"/>
      <c r="Q26" s="827"/>
      <c r="R26" s="832"/>
    </row>
    <row r="27" spans="1:18" ht="14.45" customHeight="1" x14ac:dyDescent="0.2">
      <c r="A27" s="821" t="s">
        <v>2934</v>
      </c>
      <c r="B27" s="822" t="s">
        <v>2935</v>
      </c>
      <c r="C27" s="822" t="s">
        <v>597</v>
      </c>
      <c r="D27" s="822" t="s">
        <v>2936</v>
      </c>
      <c r="E27" s="822" t="s">
        <v>2961</v>
      </c>
      <c r="F27" s="822" t="s">
        <v>2947</v>
      </c>
      <c r="G27" s="831">
        <v>8</v>
      </c>
      <c r="H27" s="831">
        <v>98324</v>
      </c>
      <c r="I27" s="822"/>
      <c r="J27" s="822">
        <v>12290.5</v>
      </c>
      <c r="K27" s="831">
        <v>22</v>
      </c>
      <c r="L27" s="831">
        <v>266076.04000000004</v>
      </c>
      <c r="M27" s="822"/>
      <c r="N27" s="822">
        <v>12094.365454545456</v>
      </c>
      <c r="O27" s="831">
        <v>3</v>
      </c>
      <c r="P27" s="831">
        <v>31315.200000000001</v>
      </c>
      <c r="Q27" s="827"/>
      <c r="R27" s="832">
        <v>10438.4</v>
      </c>
    </row>
    <row r="28" spans="1:18" ht="14.45" customHeight="1" x14ac:dyDescent="0.2">
      <c r="A28" s="821" t="s">
        <v>2934</v>
      </c>
      <c r="B28" s="822" t="s">
        <v>2935</v>
      </c>
      <c r="C28" s="822" t="s">
        <v>597</v>
      </c>
      <c r="D28" s="822" t="s">
        <v>2936</v>
      </c>
      <c r="E28" s="822" t="s">
        <v>2962</v>
      </c>
      <c r="F28" s="822" t="s">
        <v>2286</v>
      </c>
      <c r="G28" s="831"/>
      <c r="H28" s="831"/>
      <c r="I28" s="822"/>
      <c r="J28" s="822"/>
      <c r="K28" s="831">
        <v>0.4</v>
      </c>
      <c r="L28" s="831">
        <v>43.54</v>
      </c>
      <c r="M28" s="822"/>
      <c r="N28" s="822">
        <v>108.85</v>
      </c>
      <c r="O28" s="831"/>
      <c r="P28" s="831"/>
      <c r="Q28" s="827"/>
      <c r="R28" s="832"/>
    </row>
    <row r="29" spans="1:18" ht="14.45" customHeight="1" x14ac:dyDescent="0.2">
      <c r="A29" s="821" t="s">
        <v>2934</v>
      </c>
      <c r="B29" s="822" t="s">
        <v>2935</v>
      </c>
      <c r="C29" s="822" t="s">
        <v>597</v>
      </c>
      <c r="D29" s="822" t="s">
        <v>2929</v>
      </c>
      <c r="E29" s="822" t="s">
        <v>2963</v>
      </c>
      <c r="F29" s="822" t="s">
        <v>2964</v>
      </c>
      <c r="G29" s="831">
        <v>1446</v>
      </c>
      <c r="H29" s="831">
        <v>54948</v>
      </c>
      <c r="I29" s="822"/>
      <c r="J29" s="822">
        <v>38</v>
      </c>
      <c r="K29" s="831">
        <v>1396</v>
      </c>
      <c r="L29" s="831">
        <v>53048</v>
      </c>
      <c r="M29" s="822"/>
      <c r="N29" s="822">
        <v>38</v>
      </c>
      <c r="O29" s="831">
        <v>229</v>
      </c>
      <c r="P29" s="831">
        <v>9160</v>
      </c>
      <c r="Q29" s="827"/>
      <c r="R29" s="832">
        <v>40</v>
      </c>
    </row>
    <row r="30" spans="1:18" ht="14.45" customHeight="1" x14ac:dyDescent="0.2">
      <c r="A30" s="821" t="s">
        <v>2934</v>
      </c>
      <c r="B30" s="822" t="s">
        <v>2935</v>
      </c>
      <c r="C30" s="822" t="s">
        <v>597</v>
      </c>
      <c r="D30" s="822" t="s">
        <v>2929</v>
      </c>
      <c r="E30" s="822" t="s">
        <v>2965</v>
      </c>
      <c r="F30" s="822" t="s">
        <v>2966</v>
      </c>
      <c r="G30" s="831">
        <v>85</v>
      </c>
      <c r="H30" s="831">
        <v>850</v>
      </c>
      <c r="I30" s="822"/>
      <c r="J30" s="822">
        <v>10</v>
      </c>
      <c r="K30" s="831">
        <v>1203</v>
      </c>
      <c r="L30" s="831">
        <v>12030</v>
      </c>
      <c r="M30" s="822"/>
      <c r="N30" s="822">
        <v>10</v>
      </c>
      <c r="O30" s="831">
        <v>393</v>
      </c>
      <c r="P30" s="831">
        <v>3930</v>
      </c>
      <c r="Q30" s="827"/>
      <c r="R30" s="832">
        <v>10</v>
      </c>
    </row>
    <row r="31" spans="1:18" ht="14.45" customHeight="1" x14ac:dyDescent="0.2">
      <c r="A31" s="821" t="s">
        <v>2934</v>
      </c>
      <c r="B31" s="822" t="s">
        <v>2935</v>
      </c>
      <c r="C31" s="822" t="s">
        <v>597</v>
      </c>
      <c r="D31" s="822" t="s">
        <v>2929</v>
      </c>
      <c r="E31" s="822" t="s">
        <v>2967</v>
      </c>
      <c r="F31" s="822" t="s">
        <v>2968</v>
      </c>
      <c r="G31" s="831">
        <v>45</v>
      </c>
      <c r="H31" s="831">
        <v>225</v>
      </c>
      <c r="I31" s="822"/>
      <c r="J31" s="822">
        <v>5</v>
      </c>
      <c r="K31" s="831">
        <v>49</v>
      </c>
      <c r="L31" s="831">
        <v>245</v>
      </c>
      <c r="M31" s="822"/>
      <c r="N31" s="822">
        <v>5</v>
      </c>
      <c r="O31" s="831">
        <v>6</v>
      </c>
      <c r="P31" s="831">
        <v>30</v>
      </c>
      <c r="Q31" s="827"/>
      <c r="R31" s="832">
        <v>5</v>
      </c>
    </row>
    <row r="32" spans="1:18" ht="14.45" customHeight="1" x14ac:dyDescent="0.2">
      <c r="A32" s="821" t="s">
        <v>2934</v>
      </c>
      <c r="B32" s="822" t="s">
        <v>2935</v>
      </c>
      <c r="C32" s="822" t="s">
        <v>597</v>
      </c>
      <c r="D32" s="822" t="s">
        <v>2929</v>
      </c>
      <c r="E32" s="822" t="s">
        <v>2969</v>
      </c>
      <c r="F32" s="822" t="s">
        <v>2970</v>
      </c>
      <c r="G32" s="831">
        <v>71</v>
      </c>
      <c r="H32" s="831">
        <v>355</v>
      </c>
      <c r="I32" s="822"/>
      <c r="J32" s="822">
        <v>5</v>
      </c>
      <c r="K32" s="831">
        <v>76</v>
      </c>
      <c r="L32" s="831">
        <v>380</v>
      </c>
      <c r="M32" s="822"/>
      <c r="N32" s="822">
        <v>5</v>
      </c>
      <c r="O32" s="831">
        <v>9</v>
      </c>
      <c r="P32" s="831">
        <v>45</v>
      </c>
      <c r="Q32" s="827"/>
      <c r="R32" s="832">
        <v>5</v>
      </c>
    </row>
    <row r="33" spans="1:18" ht="14.45" customHeight="1" x14ac:dyDescent="0.2">
      <c r="A33" s="821" t="s">
        <v>2934</v>
      </c>
      <c r="B33" s="822" t="s">
        <v>2935</v>
      </c>
      <c r="C33" s="822" t="s">
        <v>597</v>
      </c>
      <c r="D33" s="822" t="s">
        <v>2929</v>
      </c>
      <c r="E33" s="822" t="s">
        <v>2971</v>
      </c>
      <c r="F33" s="822" t="s">
        <v>2972</v>
      </c>
      <c r="G33" s="831">
        <v>10</v>
      </c>
      <c r="H33" s="831">
        <v>3500</v>
      </c>
      <c r="I33" s="822"/>
      <c r="J33" s="822">
        <v>350</v>
      </c>
      <c r="K33" s="831">
        <v>9</v>
      </c>
      <c r="L33" s="831">
        <v>3168</v>
      </c>
      <c r="M33" s="822"/>
      <c r="N33" s="822">
        <v>352</v>
      </c>
      <c r="O33" s="831"/>
      <c r="P33" s="831"/>
      <c r="Q33" s="827"/>
      <c r="R33" s="832"/>
    </row>
    <row r="34" spans="1:18" ht="14.45" customHeight="1" x14ac:dyDescent="0.2">
      <c r="A34" s="821" t="s">
        <v>2934</v>
      </c>
      <c r="B34" s="822" t="s">
        <v>2935</v>
      </c>
      <c r="C34" s="822" t="s">
        <v>597</v>
      </c>
      <c r="D34" s="822" t="s">
        <v>2929</v>
      </c>
      <c r="E34" s="822" t="s">
        <v>2973</v>
      </c>
      <c r="F34" s="822" t="s">
        <v>2974</v>
      </c>
      <c r="G34" s="831">
        <v>13</v>
      </c>
      <c r="H34" s="831">
        <v>5304</v>
      </c>
      <c r="I34" s="822"/>
      <c r="J34" s="822">
        <v>408</v>
      </c>
      <c r="K34" s="831">
        <v>7</v>
      </c>
      <c r="L34" s="831">
        <v>2877</v>
      </c>
      <c r="M34" s="822"/>
      <c r="N34" s="822">
        <v>411</v>
      </c>
      <c r="O34" s="831"/>
      <c r="P34" s="831"/>
      <c r="Q34" s="827"/>
      <c r="R34" s="832"/>
    </row>
    <row r="35" spans="1:18" ht="14.45" customHeight="1" x14ac:dyDescent="0.2">
      <c r="A35" s="821" t="s">
        <v>2934</v>
      </c>
      <c r="B35" s="822" t="s">
        <v>2935</v>
      </c>
      <c r="C35" s="822" t="s">
        <v>597</v>
      </c>
      <c r="D35" s="822" t="s">
        <v>2929</v>
      </c>
      <c r="E35" s="822" t="s">
        <v>2975</v>
      </c>
      <c r="F35" s="822" t="s">
        <v>2976</v>
      </c>
      <c r="G35" s="831">
        <v>13</v>
      </c>
      <c r="H35" s="831">
        <v>7462</v>
      </c>
      <c r="I35" s="822"/>
      <c r="J35" s="822">
        <v>574</v>
      </c>
      <c r="K35" s="831">
        <v>9</v>
      </c>
      <c r="L35" s="831">
        <v>5202</v>
      </c>
      <c r="M35" s="822"/>
      <c r="N35" s="822">
        <v>578</v>
      </c>
      <c r="O35" s="831"/>
      <c r="P35" s="831"/>
      <c r="Q35" s="827"/>
      <c r="R35" s="832"/>
    </row>
    <row r="36" spans="1:18" ht="14.45" customHeight="1" x14ac:dyDescent="0.2">
      <c r="A36" s="821" t="s">
        <v>2934</v>
      </c>
      <c r="B36" s="822" t="s">
        <v>2935</v>
      </c>
      <c r="C36" s="822" t="s">
        <v>597</v>
      </c>
      <c r="D36" s="822" t="s">
        <v>2929</v>
      </c>
      <c r="E36" s="822" t="s">
        <v>2977</v>
      </c>
      <c r="F36" s="822" t="s">
        <v>2978</v>
      </c>
      <c r="G36" s="831">
        <v>864</v>
      </c>
      <c r="H36" s="831">
        <v>64800</v>
      </c>
      <c r="I36" s="822"/>
      <c r="J36" s="822">
        <v>75</v>
      </c>
      <c r="K36" s="831">
        <v>1621</v>
      </c>
      <c r="L36" s="831">
        <v>123196</v>
      </c>
      <c r="M36" s="822"/>
      <c r="N36" s="822">
        <v>76</v>
      </c>
      <c r="O36" s="831">
        <v>535</v>
      </c>
      <c r="P36" s="831">
        <v>43335</v>
      </c>
      <c r="Q36" s="827"/>
      <c r="R36" s="832">
        <v>81</v>
      </c>
    </row>
    <row r="37" spans="1:18" ht="14.45" customHeight="1" x14ac:dyDescent="0.2">
      <c r="A37" s="821" t="s">
        <v>2934</v>
      </c>
      <c r="B37" s="822" t="s">
        <v>2935</v>
      </c>
      <c r="C37" s="822" t="s">
        <v>597</v>
      </c>
      <c r="D37" s="822" t="s">
        <v>2929</v>
      </c>
      <c r="E37" s="822" t="s">
        <v>2979</v>
      </c>
      <c r="F37" s="822" t="s">
        <v>2980</v>
      </c>
      <c r="G37" s="831">
        <v>12</v>
      </c>
      <c r="H37" s="831">
        <v>2796</v>
      </c>
      <c r="I37" s="822"/>
      <c r="J37" s="822">
        <v>233</v>
      </c>
      <c r="K37" s="831">
        <v>13</v>
      </c>
      <c r="L37" s="831">
        <v>3055</v>
      </c>
      <c r="M37" s="822"/>
      <c r="N37" s="822">
        <v>235</v>
      </c>
      <c r="O37" s="831"/>
      <c r="P37" s="831"/>
      <c r="Q37" s="827"/>
      <c r="R37" s="832"/>
    </row>
    <row r="38" spans="1:18" ht="14.45" customHeight="1" x14ac:dyDescent="0.2">
      <c r="A38" s="821" t="s">
        <v>2934</v>
      </c>
      <c r="B38" s="822" t="s">
        <v>2935</v>
      </c>
      <c r="C38" s="822" t="s">
        <v>597</v>
      </c>
      <c r="D38" s="822" t="s">
        <v>2929</v>
      </c>
      <c r="E38" s="822" t="s">
        <v>2981</v>
      </c>
      <c r="F38" s="822" t="s">
        <v>2982</v>
      </c>
      <c r="G38" s="831">
        <v>51</v>
      </c>
      <c r="H38" s="831">
        <v>4284</v>
      </c>
      <c r="I38" s="822"/>
      <c r="J38" s="822">
        <v>84</v>
      </c>
      <c r="K38" s="831">
        <v>124</v>
      </c>
      <c r="L38" s="831">
        <v>10416</v>
      </c>
      <c r="M38" s="822"/>
      <c r="N38" s="822">
        <v>84</v>
      </c>
      <c r="O38" s="831">
        <v>15</v>
      </c>
      <c r="P38" s="831">
        <v>1320</v>
      </c>
      <c r="Q38" s="827"/>
      <c r="R38" s="832">
        <v>88</v>
      </c>
    </row>
    <row r="39" spans="1:18" ht="14.45" customHeight="1" x14ac:dyDescent="0.2">
      <c r="A39" s="821" t="s">
        <v>2934</v>
      </c>
      <c r="B39" s="822" t="s">
        <v>2935</v>
      </c>
      <c r="C39" s="822" t="s">
        <v>597</v>
      </c>
      <c r="D39" s="822" t="s">
        <v>2929</v>
      </c>
      <c r="E39" s="822" t="s">
        <v>2930</v>
      </c>
      <c r="F39" s="822" t="s">
        <v>2931</v>
      </c>
      <c r="G39" s="831">
        <v>9407</v>
      </c>
      <c r="H39" s="831">
        <v>313566.56000000011</v>
      </c>
      <c r="I39" s="822"/>
      <c r="J39" s="822">
        <v>33.333321994259606</v>
      </c>
      <c r="K39" s="831">
        <v>9564</v>
      </c>
      <c r="L39" s="831">
        <v>358463.41000000009</v>
      </c>
      <c r="M39" s="822"/>
      <c r="N39" s="822">
        <v>37.480490380593906</v>
      </c>
      <c r="O39" s="831">
        <v>1475</v>
      </c>
      <c r="P39" s="831">
        <v>67194.649999999951</v>
      </c>
      <c r="Q39" s="827"/>
      <c r="R39" s="832">
        <v>45.5556949152542</v>
      </c>
    </row>
    <row r="40" spans="1:18" ht="14.45" customHeight="1" x14ac:dyDescent="0.2">
      <c r="A40" s="821" t="s">
        <v>2934</v>
      </c>
      <c r="B40" s="822" t="s">
        <v>2935</v>
      </c>
      <c r="C40" s="822" t="s">
        <v>597</v>
      </c>
      <c r="D40" s="822" t="s">
        <v>2929</v>
      </c>
      <c r="E40" s="822" t="s">
        <v>2983</v>
      </c>
      <c r="F40" s="822" t="s">
        <v>2984</v>
      </c>
      <c r="G40" s="831">
        <v>20</v>
      </c>
      <c r="H40" s="831">
        <v>760</v>
      </c>
      <c r="I40" s="822"/>
      <c r="J40" s="822">
        <v>38</v>
      </c>
      <c r="K40" s="831">
        <v>50</v>
      </c>
      <c r="L40" s="831">
        <v>1900</v>
      </c>
      <c r="M40" s="822"/>
      <c r="N40" s="822">
        <v>38</v>
      </c>
      <c r="O40" s="831">
        <v>8</v>
      </c>
      <c r="P40" s="831">
        <v>312</v>
      </c>
      <c r="Q40" s="827"/>
      <c r="R40" s="832">
        <v>39</v>
      </c>
    </row>
    <row r="41" spans="1:18" ht="14.45" customHeight="1" x14ac:dyDescent="0.2">
      <c r="A41" s="821" t="s">
        <v>2934</v>
      </c>
      <c r="B41" s="822" t="s">
        <v>2935</v>
      </c>
      <c r="C41" s="822" t="s">
        <v>597</v>
      </c>
      <c r="D41" s="822" t="s">
        <v>2929</v>
      </c>
      <c r="E41" s="822" t="s">
        <v>2985</v>
      </c>
      <c r="F41" s="822" t="s">
        <v>2986</v>
      </c>
      <c r="G41" s="831">
        <v>1321</v>
      </c>
      <c r="H41" s="831">
        <v>43593</v>
      </c>
      <c r="I41" s="822"/>
      <c r="J41" s="822">
        <v>33</v>
      </c>
      <c r="K41" s="831">
        <v>1319</v>
      </c>
      <c r="L41" s="831">
        <v>43527</v>
      </c>
      <c r="M41" s="822"/>
      <c r="N41" s="822">
        <v>33</v>
      </c>
      <c r="O41" s="831">
        <v>234</v>
      </c>
      <c r="P41" s="831">
        <v>7956</v>
      </c>
      <c r="Q41" s="827"/>
      <c r="R41" s="832">
        <v>34</v>
      </c>
    </row>
    <row r="42" spans="1:18" ht="14.45" customHeight="1" x14ac:dyDescent="0.2">
      <c r="A42" s="821" t="s">
        <v>2934</v>
      </c>
      <c r="B42" s="822" t="s">
        <v>2935</v>
      </c>
      <c r="C42" s="822" t="s">
        <v>597</v>
      </c>
      <c r="D42" s="822" t="s">
        <v>2929</v>
      </c>
      <c r="E42" s="822" t="s">
        <v>2987</v>
      </c>
      <c r="F42" s="822" t="s">
        <v>2988</v>
      </c>
      <c r="G42" s="831">
        <v>112</v>
      </c>
      <c r="H42" s="831">
        <v>0</v>
      </c>
      <c r="I42" s="822"/>
      <c r="J42" s="822">
        <v>0</v>
      </c>
      <c r="K42" s="831">
        <v>114</v>
      </c>
      <c r="L42" s="831">
        <v>0</v>
      </c>
      <c r="M42" s="822"/>
      <c r="N42" s="822">
        <v>0</v>
      </c>
      <c r="O42" s="831">
        <v>24</v>
      </c>
      <c r="P42" s="831">
        <v>0</v>
      </c>
      <c r="Q42" s="827"/>
      <c r="R42" s="832">
        <v>0</v>
      </c>
    </row>
    <row r="43" spans="1:18" ht="14.45" customHeight="1" x14ac:dyDescent="0.2">
      <c r="A43" s="821" t="s">
        <v>2934</v>
      </c>
      <c r="B43" s="822" t="s">
        <v>2935</v>
      </c>
      <c r="C43" s="822" t="s">
        <v>597</v>
      </c>
      <c r="D43" s="822" t="s">
        <v>2929</v>
      </c>
      <c r="E43" s="822" t="s">
        <v>2989</v>
      </c>
      <c r="F43" s="822" t="s">
        <v>2990</v>
      </c>
      <c r="G43" s="831">
        <v>16</v>
      </c>
      <c r="H43" s="831">
        <v>11472</v>
      </c>
      <c r="I43" s="822"/>
      <c r="J43" s="822">
        <v>717</v>
      </c>
      <c r="K43" s="831">
        <v>9</v>
      </c>
      <c r="L43" s="831">
        <v>6489</v>
      </c>
      <c r="M43" s="822"/>
      <c r="N43" s="822">
        <v>721</v>
      </c>
      <c r="O43" s="831"/>
      <c r="P43" s="831"/>
      <c r="Q43" s="827"/>
      <c r="R43" s="832"/>
    </row>
    <row r="44" spans="1:18" ht="14.45" customHeight="1" x14ac:dyDescent="0.2">
      <c r="A44" s="821" t="s">
        <v>2934</v>
      </c>
      <c r="B44" s="822" t="s">
        <v>2935</v>
      </c>
      <c r="C44" s="822" t="s">
        <v>597</v>
      </c>
      <c r="D44" s="822" t="s">
        <v>2929</v>
      </c>
      <c r="E44" s="822" t="s">
        <v>2991</v>
      </c>
      <c r="F44" s="822" t="s">
        <v>2992</v>
      </c>
      <c r="G44" s="831">
        <v>143</v>
      </c>
      <c r="H44" s="831">
        <v>28600</v>
      </c>
      <c r="I44" s="822"/>
      <c r="J44" s="822">
        <v>200</v>
      </c>
      <c r="K44" s="831">
        <v>243</v>
      </c>
      <c r="L44" s="831">
        <v>85050</v>
      </c>
      <c r="M44" s="822"/>
      <c r="N44" s="822">
        <v>350</v>
      </c>
      <c r="O44" s="831">
        <v>50</v>
      </c>
      <c r="P44" s="831">
        <v>17500</v>
      </c>
      <c r="Q44" s="827"/>
      <c r="R44" s="832">
        <v>350</v>
      </c>
    </row>
    <row r="45" spans="1:18" ht="14.45" customHeight="1" x14ac:dyDescent="0.2">
      <c r="A45" s="821" t="s">
        <v>2934</v>
      </c>
      <c r="B45" s="822" t="s">
        <v>2935</v>
      </c>
      <c r="C45" s="822" t="s">
        <v>597</v>
      </c>
      <c r="D45" s="822" t="s">
        <v>2929</v>
      </c>
      <c r="E45" s="822" t="s">
        <v>2993</v>
      </c>
      <c r="F45" s="822" t="s">
        <v>2994</v>
      </c>
      <c r="G45" s="831"/>
      <c r="H45" s="831"/>
      <c r="I45" s="822"/>
      <c r="J45" s="822"/>
      <c r="K45" s="831">
        <v>1</v>
      </c>
      <c r="L45" s="831">
        <v>76</v>
      </c>
      <c r="M45" s="822"/>
      <c r="N45" s="822">
        <v>76</v>
      </c>
      <c r="O45" s="831"/>
      <c r="P45" s="831"/>
      <c r="Q45" s="827"/>
      <c r="R45" s="832"/>
    </row>
    <row r="46" spans="1:18" ht="14.45" customHeight="1" x14ac:dyDescent="0.2">
      <c r="A46" s="821" t="s">
        <v>2934</v>
      </c>
      <c r="B46" s="822" t="s">
        <v>2935</v>
      </c>
      <c r="C46" s="822" t="s">
        <v>597</v>
      </c>
      <c r="D46" s="822" t="s">
        <v>2929</v>
      </c>
      <c r="E46" s="822" t="s">
        <v>2932</v>
      </c>
      <c r="F46" s="822" t="s">
        <v>2933</v>
      </c>
      <c r="G46" s="831">
        <v>2379</v>
      </c>
      <c r="H46" s="831">
        <v>1681953</v>
      </c>
      <c r="I46" s="822"/>
      <c r="J46" s="822">
        <v>707</v>
      </c>
      <c r="K46" s="831">
        <v>5996</v>
      </c>
      <c r="L46" s="831">
        <v>4263156</v>
      </c>
      <c r="M46" s="822"/>
      <c r="N46" s="822">
        <v>711</v>
      </c>
      <c r="O46" s="831">
        <v>1073</v>
      </c>
      <c r="P46" s="831">
        <v>824064</v>
      </c>
      <c r="Q46" s="827"/>
      <c r="R46" s="832">
        <v>768</v>
      </c>
    </row>
    <row r="47" spans="1:18" ht="14.45" customHeight="1" x14ac:dyDescent="0.2">
      <c r="A47" s="821" t="s">
        <v>2934</v>
      </c>
      <c r="B47" s="822" t="s">
        <v>2935</v>
      </c>
      <c r="C47" s="822" t="s">
        <v>597</v>
      </c>
      <c r="D47" s="822" t="s">
        <v>2929</v>
      </c>
      <c r="E47" s="822" t="s">
        <v>2995</v>
      </c>
      <c r="F47" s="822" t="s">
        <v>2996</v>
      </c>
      <c r="G47" s="831">
        <v>0</v>
      </c>
      <c r="H47" s="831">
        <v>0</v>
      </c>
      <c r="I47" s="822"/>
      <c r="J47" s="822"/>
      <c r="K47" s="831">
        <v>4</v>
      </c>
      <c r="L47" s="831">
        <v>0</v>
      </c>
      <c r="M47" s="822"/>
      <c r="N47" s="822">
        <v>0</v>
      </c>
      <c r="O47" s="831"/>
      <c r="P47" s="831"/>
      <c r="Q47" s="827"/>
      <c r="R47" s="832"/>
    </row>
    <row r="48" spans="1:18" ht="14.45" customHeight="1" x14ac:dyDescent="0.2">
      <c r="A48" s="821" t="s">
        <v>2934</v>
      </c>
      <c r="B48" s="822" t="s">
        <v>2935</v>
      </c>
      <c r="C48" s="822" t="s">
        <v>597</v>
      </c>
      <c r="D48" s="822" t="s">
        <v>2929</v>
      </c>
      <c r="E48" s="822" t="s">
        <v>2997</v>
      </c>
      <c r="F48" s="822" t="s">
        <v>2998</v>
      </c>
      <c r="G48" s="831">
        <v>120</v>
      </c>
      <c r="H48" s="831">
        <v>42000</v>
      </c>
      <c r="I48" s="822"/>
      <c r="J48" s="822">
        <v>350</v>
      </c>
      <c r="K48" s="831">
        <v>86</v>
      </c>
      <c r="L48" s="831">
        <v>30272</v>
      </c>
      <c r="M48" s="822"/>
      <c r="N48" s="822">
        <v>352</v>
      </c>
      <c r="O48" s="831">
        <v>9</v>
      </c>
      <c r="P48" s="831">
        <v>3420</v>
      </c>
      <c r="Q48" s="827"/>
      <c r="R48" s="832">
        <v>380</v>
      </c>
    </row>
    <row r="49" spans="1:18" ht="14.45" customHeight="1" x14ac:dyDescent="0.2">
      <c r="A49" s="821" t="s">
        <v>2934</v>
      </c>
      <c r="B49" s="822" t="s">
        <v>2935</v>
      </c>
      <c r="C49" s="822" t="s">
        <v>597</v>
      </c>
      <c r="D49" s="822" t="s">
        <v>2929</v>
      </c>
      <c r="E49" s="822" t="s">
        <v>2999</v>
      </c>
      <c r="F49" s="822" t="s">
        <v>3000</v>
      </c>
      <c r="G49" s="831">
        <v>525</v>
      </c>
      <c r="H49" s="831">
        <v>738150</v>
      </c>
      <c r="I49" s="822"/>
      <c r="J49" s="822">
        <v>1406</v>
      </c>
      <c r="K49" s="831">
        <v>430</v>
      </c>
      <c r="L49" s="831">
        <v>608450</v>
      </c>
      <c r="M49" s="822"/>
      <c r="N49" s="822">
        <v>1415</v>
      </c>
      <c r="O49" s="831">
        <v>91</v>
      </c>
      <c r="P49" s="831">
        <v>139048</v>
      </c>
      <c r="Q49" s="827"/>
      <c r="R49" s="832">
        <v>1528</v>
      </c>
    </row>
    <row r="50" spans="1:18" ht="14.45" customHeight="1" x14ac:dyDescent="0.2">
      <c r="A50" s="821" t="s">
        <v>2934</v>
      </c>
      <c r="B50" s="822" t="s">
        <v>2935</v>
      </c>
      <c r="C50" s="822" t="s">
        <v>597</v>
      </c>
      <c r="D50" s="822" t="s">
        <v>2929</v>
      </c>
      <c r="E50" s="822" t="s">
        <v>3001</v>
      </c>
      <c r="F50" s="822" t="s">
        <v>3002</v>
      </c>
      <c r="G50" s="831"/>
      <c r="H50" s="831"/>
      <c r="I50" s="822"/>
      <c r="J50" s="822"/>
      <c r="K50" s="831">
        <v>1</v>
      </c>
      <c r="L50" s="831">
        <v>62</v>
      </c>
      <c r="M50" s="822"/>
      <c r="N50" s="822">
        <v>62</v>
      </c>
      <c r="O50" s="831"/>
      <c r="P50" s="831"/>
      <c r="Q50" s="827"/>
      <c r="R50" s="832"/>
    </row>
    <row r="51" spans="1:18" ht="14.45" customHeight="1" x14ac:dyDescent="0.2">
      <c r="A51" s="821" t="s">
        <v>2934</v>
      </c>
      <c r="B51" s="822" t="s">
        <v>2935</v>
      </c>
      <c r="C51" s="822" t="s">
        <v>597</v>
      </c>
      <c r="D51" s="822" t="s">
        <v>2929</v>
      </c>
      <c r="E51" s="822" t="s">
        <v>3003</v>
      </c>
      <c r="F51" s="822" t="s">
        <v>3004</v>
      </c>
      <c r="G51" s="831">
        <v>6835</v>
      </c>
      <c r="H51" s="831">
        <v>2419590</v>
      </c>
      <c r="I51" s="822"/>
      <c r="J51" s="822">
        <v>354</v>
      </c>
      <c r="K51" s="831">
        <v>3459</v>
      </c>
      <c r="L51" s="831">
        <v>1231404</v>
      </c>
      <c r="M51" s="822"/>
      <c r="N51" s="822">
        <v>356</v>
      </c>
      <c r="O51" s="831">
        <v>360</v>
      </c>
      <c r="P51" s="831">
        <v>138240</v>
      </c>
      <c r="Q51" s="827"/>
      <c r="R51" s="832">
        <v>384</v>
      </c>
    </row>
    <row r="52" spans="1:18" ht="14.45" customHeight="1" x14ac:dyDescent="0.2">
      <c r="A52" s="821" t="s">
        <v>2934</v>
      </c>
      <c r="B52" s="822" t="s">
        <v>2935</v>
      </c>
      <c r="C52" s="822" t="s">
        <v>597</v>
      </c>
      <c r="D52" s="822" t="s">
        <v>2929</v>
      </c>
      <c r="E52" s="822" t="s">
        <v>3005</v>
      </c>
      <c r="F52" s="822" t="s">
        <v>3006</v>
      </c>
      <c r="G52" s="831">
        <v>12</v>
      </c>
      <c r="H52" s="831">
        <v>7176</v>
      </c>
      <c r="I52" s="822"/>
      <c r="J52" s="822">
        <v>598</v>
      </c>
      <c r="K52" s="831">
        <v>9</v>
      </c>
      <c r="L52" s="831">
        <v>5418</v>
      </c>
      <c r="M52" s="822"/>
      <c r="N52" s="822">
        <v>602</v>
      </c>
      <c r="O52" s="831"/>
      <c r="P52" s="831"/>
      <c r="Q52" s="827"/>
      <c r="R52" s="832"/>
    </row>
    <row r="53" spans="1:18" ht="14.45" customHeight="1" x14ac:dyDescent="0.2">
      <c r="A53" s="821" t="s">
        <v>2934</v>
      </c>
      <c r="B53" s="822" t="s">
        <v>2935</v>
      </c>
      <c r="C53" s="822" t="s">
        <v>597</v>
      </c>
      <c r="D53" s="822" t="s">
        <v>2929</v>
      </c>
      <c r="E53" s="822" t="s">
        <v>3007</v>
      </c>
      <c r="F53" s="822" t="s">
        <v>3008</v>
      </c>
      <c r="G53" s="831"/>
      <c r="H53" s="831"/>
      <c r="I53" s="822"/>
      <c r="J53" s="822"/>
      <c r="K53" s="831">
        <v>1</v>
      </c>
      <c r="L53" s="831">
        <v>649</v>
      </c>
      <c r="M53" s="822"/>
      <c r="N53" s="822">
        <v>649</v>
      </c>
      <c r="O53" s="831"/>
      <c r="P53" s="831"/>
      <c r="Q53" s="827"/>
      <c r="R53" s="832"/>
    </row>
    <row r="54" spans="1:18" ht="14.45" customHeight="1" x14ac:dyDescent="0.2">
      <c r="A54" s="821" t="s">
        <v>2934</v>
      </c>
      <c r="B54" s="822" t="s">
        <v>2935</v>
      </c>
      <c r="C54" s="822" t="s">
        <v>597</v>
      </c>
      <c r="D54" s="822" t="s">
        <v>2929</v>
      </c>
      <c r="E54" s="822" t="s">
        <v>3009</v>
      </c>
      <c r="F54" s="822" t="s">
        <v>3010</v>
      </c>
      <c r="G54" s="831">
        <v>5</v>
      </c>
      <c r="H54" s="831">
        <v>500</v>
      </c>
      <c r="I54" s="822"/>
      <c r="J54" s="822">
        <v>100</v>
      </c>
      <c r="K54" s="831">
        <v>5</v>
      </c>
      <c r="L54" s="831">
        <v>500</v>
      </c>
      <c r="M54" s="822"/>
      <c r="N54" s="822">
        <v>100</v>
      </c>
      <c r="O54" s="831"/>
      <c r="P54" s="831"/>
      <c r="Q54" s="827"/>
      <c r="R54" s="832"/>
    </row>
    <row r="55" spans="1:18" ht="14.45" customHeight="1" x14ac:dyDescent="0.2">
      <c r="A55" s="821" t="s">
        <v>2934</v>
      </c>
      <c r="B55" s="822" t="s">
        <v>2935</v>
      </c>
      <c r="C55" s="822" t="s">
        <v>597</v>
      </c>
      <c r="D55" s="822" t="s">
        <v>2929</v>
      </c>
      <c r="E55" s="822" t="s">
        <v>3011</v>
      </c>
      <c r="F55" s="822" t="s">
        <v>3012</v>
      </c>
      <c r="G55" s="831">
        <v>96</v>
      </c>
      <c r="H55" s="831">
        <v>0</v>
      </c>
      <c r="I55" s="822"/>
      <c r="J55" s="822">
        <v>0</v>
      </c>
      <c r="K55" s="831">
        <v>168</v>
      </c>
      <c r="L55" s="831">
        <v>0</v>
      </c>
      <c r="M55" s="822"/>
      <c r="N55" s="822">
        <v>0</v>
      </c>
      <c r="O55" s="831">
        <v>40</v>
      </c>
      <c r="P55" s="831">
        <v>0</v>
      </c>
      <c r="Q55" s="827"/>
      <c r="R55" s="832">
        <v>0</v>
      </c>
    </row>
    <row r="56" spans="1:18" ht="14.45" customHeight="1" x14ac:dyDescent="0.2">
      <c r="A56" s="821" t="s">
        <v>2934</v>
      </c>
      <c r="B56" s="822" t="s">
        <v>2935</v>
      </c>
      <c r="C56" s="822" t="s">
        <v>597</v>
      </c>
      <c r="D56" s="822" t="s">
        <v>2929</v>
      </c>
      <c r="E56" s="822" t="s">
        <v>3013</v>
      </c>
      <c r="F56" s="822" t="s">
        <v>3014</v>
      </c>
      <c r="G56" s="831">
        <v>4</v>
      </c>
      <c r="H56" s="831">
        <v>464</v>
      </c>
      <c r="I56" s="822"/>
      <c r="J56" s="822">
        <v>116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2934</v>
      </c>
      <c r="B57" s="822" t="s">
        <v>2935</v>
      </c>
      <c r="C57" s="822" t="s">
        <v>597</v>
      </c>
      <c r="D57" s="822" t="s">
        <v>2929</v>
      </c>
      <c r="E57" s="822" t="s">
        <v>3015</v>
      </c>
      <c r="F57" s="822" t="s">
        <v>3016</v>
      </c>
      <c r="G57" s="831"/>
      <c r="H57" s="831"/>
      <c r="I57" s="822"/>
      <c r="J57" s="822"/>
      <c r="K57" s="831">
        <v>119</v>
      </c>
      <c r="L57" s="831">
        <v>0</v>
      </c>
      <c r="M57" s="822"/>
      <c r="N57" s="822">
        <v>0</v>
      </c>
      <c r="O57" s="831">
        <v>12</v>
      </c>
      <c r="P57" s="831">
        <v>0</v>
      </c>
      <c r="Q57" s="827"/>
      <c r="R57" s="832">
        <v>0</v>
      </c>
    </row>
    <row r="58" spans="1:18" ht="14.45" customHeight="1" x14ac:dyDescent="0.2">
      <c r="A58" s="821" t="s">
        <v>2934</v>
      </c>
      <c r="B58" s="822" t="s">
        <v>2935</v>
      </c>
      <c r="C58" s="822" t="s">
        <v>597</v>
      </c>
      <c r="D58" s="822" t="s">
        <v>2929</v>
      </c>
      <c r="E58" s="822" t="s">
        <v>3017</v>
      </c>
      <c r="F58" s="822" t="s">
        <v>3018</v>
      </c>
      <c r="G58" s="831"/>
      <c r="H58" s="831"/>
      <c r="I58" s="822"/>
      <c r="J58" s="822"/>
      <c r="K58" s="831">
        <v>194</v>
      </c>
      <c r="L58" s="831">
        <v>68288</v>
      </c>
      <c r="M58" s="822"/>
      <c r="N58" s="822">
        <v>352</v>
      </c>
      <c r="O58" s="831">
        <v>304</v>
      </c>
      <c r="P58" s="831">
        <v>107008</v>
      </c>
      <c r="Q58" s="827"/>
      <c r="R58" s="832">
        <v>352</v>
      </c>
    </row>
    <row r="59" spans="1:18" ht="14.45" customHeight="1" x14ac:dyDescent="0.2">
      <c r="A59" s="821" t="s">
        <v>2934</v>
      </c>
      <c r="B59" s="822" t="s">
        <v>2935</v>
      </c>
      <c r="C59" s="822" t="s">
        <v>597</v>
      </c>
      <c r="D59" s="822" t="s">
        <v>2929</v>
      </c>
      <c r="E59" s="822" t="s">
        <v>3019</v>
      </c>
      <c r="F59" s="822" t="s">
        <v>3020</v>
      </c>
      <c r="G59" s="831"/>
      <c r="H59" s="831"/>
      <c r="I59" s="822"/>
      <c r="J59" s="822"/>
      <c r="K59" s="831">
        <v>1</v>
      </c>
      <c r="L59" s="831">
        <v>117</v>
      </c>
      <c r="M59" s="822"/>
      <c r="N59" s="822">
        <v>117</v>
      </c>
      <c r="O59" s="831"/>
      <c r="P59" s="831"/>
      <c r="Q59" s="827"/>
      <c r="R59" s="832"/>
    </row>
    <row r="60" spans="1:18" ht="14.45" customHeight="1" x14ac:dyDescent="0.2">
      <c r="A60" s="821" t="s">
        <v>2934</v>
      </c>
      <c r="B60" s="822" t="s">
        <v>2935</v>
      </c>
      <c r="C60" s="822" t="s">
        <v>2909</v>
      </c>
      <c r="D60" s="822" t="s">
        <v>2929</v>
      </c>
      <c r="E60" s="822" t="s">
        <v>3021</v>
      </c>
      <c r="F60" s="822" t="s">
        <v>3022</v>
      </c>
      <c r="G60" s="831">
        <v>1800</v>
      </c>
      <c r="H60" s="831">
        <v>630000</v>
      </c>
      <c r="I60" s="822"/>
      <c r="J60" s="822">
        <v>350</v>
      </c>
      <c r="K60" s="831">
        <v>1386</v>
      </c>
      <c r="L60" s="831">
        <v>487872</v>
      </c>
      <c r="M60" s="822"/>
      <c r="N60" s="822">
        <v>352</v>
      </c>
      <c r="O60" s="831">
        <v>244</v>
      </c>
      <c r="P60" s="831">
        <v>92720</v>
      </c>
      <c r="Q60" s="827"/>
      <c r="R60" s="832">
        <v>380</v>
      </c>
    </row>
    <row r="61" spans="1:18" ht="14.45" customHeight="1" x14ac:dyDescent="0.2">
      <c r="A61" s="821" t="s">
        <v>2934</v>
      </c>
      <c r="B61" s="822" t="s">
        <v>2935</v>
      </c>
      <c r="C61" s="822" t="s">
        <v>2909</v>
      </c>
      <c r="D61" s="822" t="s">
        <v>2929</v>
      </c>
      <c r="E61" s="822" t="s">
        <v>2979</v>
      </c>
      <c r="F61" s="822" t="s">
        <v>2980</v>
      </c>
      <c r="G61" s="831">
        <v>446</v>
      </c>
      <c r="H61" s="831">
        <v>103918</v>
      </c>
      <c r="I61" s="822"/>
      <c r="J61" s="822">
        <v>233</v>
      </c>
      <c r="K61" s="831">
        <v>217</v>
      </c>
      <c r="L61" s="831">
        <v>50995</v>
      </c>
      <c r="M61" s="822"/>
      <c r="N61" s="822">
        <v>235</v>
      </c>
      <c r="O61" s="831"/>
      <c r="P61" s="831"/>
      <c r="Q61" s="827"/>
      <c r="R61" s="832"/>
    </row>
    <row r="62" spans="1:18" ht="14.45" customHeight="1" x14ac:dyDescent="0.2">
      <c r="A62" s="821" t="s">
        <v>2934</v>
      </c>
      <c r="B62" s="822" t="s">
        <v>2935</v>
      </c>
      <c r="C62" s="822" t="s">
        <v>2909</v>
      </c>
      <c r="D62" s="822" t="s">
        <v>2929</v>
      </c>
      <c r="E62" s="822" t="s">
        <v>3023</v>
      </c>
      <c r="F62" s="822" t="s">
        <v>3024</v>
      </c>
      <c r="G62" s="831">
        <v>377</v>
      </c>
      <c r="H62" s="831">
        <v>65975</v>
      </c>
      <c r="I62" s="822"/>
      <c r="J62" s="822">
        <v>175</v>
      </c>
      <c r="K62" s="831">
        <v>138</v>
      </c>
      <c r="L62" s="831">
        <v>24150</v>
      </c>
      <c r="M62" s="822"/>
      <c r="N62" s="822">
        <v>175</v>
      </c>
      <c r="O62" s="831"/>
      <c r="P62" s="831"/>
      <c r="Q62" s="827"/>
      <c r="R62" s="832"/>
    </row>
    <row r="63" spans="1:18" ht="14.45" customHeight="1" x14ac:dyDescent="0.2">
      <c r="A63" s="821" t="s">
        <v>2934</v>
      </c>
      <c r="B63" s="822" t="s">
        <v>2935</v>
      </c>
      <c r="C63" s="822" t="s">
        <v>2909</v>
      </c>
      <c r="D63" s="822" t="s">
        <v>2929</v>
      </c>
      <c r="E63" s="822" t="s">
        <v>2930</v>
      </c>
      <c r="F63" s="822" t="s">
        <v>2931</v>
      </c>
      <c r="G63" s="831">
        <v>30</v>
      </c>
      <c r="H63" s="831">
        <v>999.98000000000025</v>
      </c>
      <c r="I63" s="822"/>
      <c r="J63" s="822">
        <v>33.332666666666675</v>
      </c>
      <c r="K63" s="831">
        <v>26</v>
      </c>
      <c r="L63" s="831">
        <v>866.6500000000002</v>
      </c>
      <c r="M63" s="822"/>
      <c r="N63" s="822">
        <v>33.332692307692312</v>
      </c>
      <c r="O63" s="831"/>
      <c r="P63" s="831"/>
      <c r="Q63" s="827"/>
      <c r="R63" s="832"/>
    </row>
    <row r="64" spans="1:18" ht="14.45" customHeight="1" x14ac:dyDescent="0.2">
      <c r="A64" s="821" t="s">
        <v>2934</v>
      </c>
      <c r="B64" s="822" t="s">
        <v>2935</v>
      </c>
      <c r="C64" s="822" t="s">
        <v>2909</v>
      </c>
      <c r="D64" s="822" t="s">
        <v>2929</v>
      </c>
      <c r="E64" s="822" t="s">
        <v>2932</v>
      </c>
      <c r="F64" s="822" t="s">
        <v>2933</v>
      </c>
      <c r="G64" s="831">
        <v>52</v>
      </c>
      <c r="H64" s="831">
        <v>36764</v>
      </c>
      <c r="I64" s="822"/>
      <c r="J64" s="822">
        <v>707</v>
      </c>
      <c r="K64" s="831">
        <v>29</v>
      </c>
      <c r="L64" s="831">
        <v>20619</v>
      </c>
      <c r="M64" s="822"/>
      <c r="N64" s="822">
        <v>711</v>
      </c>
      <c r="O64" s="831"/>
      <c r="P64" s="831"/>
      <c r="Q64" s="827"/>
      <c r="R64" s="832"/>
    </row>
    <row r="65" spans="1:18" ht="14.45" customHeight="1" x14ac:dyDescent="0.2">
      <c r="A65" s="821" t="s">
        <v>2934</v>
      </c>
      <c r="B65" s="822" t="s">
        <v>3025</v>
      </c>
      <c r="C65" s="822" t="s">
        <v>597</v>
      </c>
      <c r="D65" s="822" t="s">
        <v>2929</v>
      </c>
      <c r="E65" s="822" t="s">
        <v>2963</v>
      </c>
      <c r="F65" s="822" t="s">
        <v>2964</v>
      </c>
      <c r="G65" s="831">
        <v>4</v>
      </c>
      <c r="H65" s="831">
        <v>152</v>
      </c>
      <c r="I65" s="822"/>
      <c r="J65" s="822">
        <v>38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2934</v>
      </c>
      <c r="B66" s="822" t="s">
        <v>3025</v>
      </c>
      <c r="C66" s="822" t="s">
        <v>597</v>
      </c>
      <c r="D66" s="822" t="s">
        <v>2929</v>
      </c>
      <c r="E66" s="822" t="s">
        <v>3026</v>
      </c>
      <c r="F66" s="822" t="s">
        <v>3027</v>
      </c>
      <c r="G66" s="831">
        <v>2</v>
      </c>
      <c r="H66" s="831">
        <v>824</v>
      </c>
      <c r="I66" s="822"/>
      <c r="J66" s="822">
        <v>412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2934</v>
      </c>
      <c r="B67" s="822" t="s">
        <v>3025</v>
      </c>
      <c r="C67" s="822" t="s">
        <v>597</v>
      </c>
      <c r="D67" s="822" t="s">
        <v>2929</v>
      </c>
      <c r="E67" s="822" t="s">
        <v>3028</v>
      </c>
      <c r="F67" s="822" t="s">
        <v>3029</v>
      </c>
      <c r="G67" s="831">
        <v>2</v>
      </c>
      <c r="H67" s="831">
        <v>3278</v>
      </c>
      <c r="I67" s="822"/>
      <c r="J67" s="822">
        <v>1639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2934</v>
      </c>
      <c r="B68" s="822" t="s">
        <v>3030</v>
      </c>
      <c r="C68" s="822" t="s">
        <v>600</v>
      </c>
      <c r="D68" s="822" t="s">
        <v>2936</v>
      </c>
      <c r="E68" s="822" t="s">
        <v>2939</v>
      </c>
      <c r="F68" s="822" t="s">
        <v>2940</v>
      </c>
      <c r="G68" s="831">
        <v>0.30000000000000004</v>
      </c>
      <c r="H68" s="831">
        <v>156.18</v>
      </c>
      <c r="I68" s="822"/>
      <c r="J68" s="822">
        <v>520.59999999999991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2934</v>
      </c>
      <c r="B69" s="822" t="s">
        <v>3030</v>
      </c>
      <c r="C69" s="822" t="s">
        <v>600</v>
      </c>
      <c r="D69" s="822" t="s">
        <v>2936</v>
      </c>
      <c r="E69" s="822" t="s">
        <v>2941</v>
      </c>
      <c r="F69" s="822" t="s">
        <v>1042</v>
      </c>
      <c r="G69" s="831">
        <v>13.8</v>
      </c>
      <c r="H69" s="831">
        <v>9444.7999999999993</v>
      </c>
      <c r="I69" s="822"/>
      <c r="J69" s="822">
        <v>684.40579710144914</v>
      </c>
      <c r="K69" s="831">
        <v>9.1999999999999993</v>
      </c>
      <c r="L69" s="831">
        <v>5576.3299999999981</v>
      </c>
      <c r="M69" s="822"/>
      <c r="N69" s="822">
        <v>606.12282608695637</v>
      </c>
      <c r="O69" s="831">
        <v>1.4</v>
      </c>
      <c r="P69" s="831">
        <v>853.25</v>
      </c>
      <c r="Q69" s="827"/>
      <c r="R69" s="832">
        <v>609.46428571428578</v>
      </c>
    </row>
    <row r="70" spans="1:18" ht="14.45" customHeight="1" x14ac:dyDescent="0.2">
      <c r="A70" s="821" t="s">
        <v>2934</v>
      </c>
      <c r="B70" s="822" t="s">
        <v>3030</v>
      </c>
      <c r="C70" s="822" t="s">
        <v>600</v>
      </c>
      <c r="D70" s="822" t="s">
        <v>2936</v>
      </c>
      <c r="E70" s="822" t="s">
        <v>2945</v>
      </c>
      <c r="F70" s="822" t="s">
        <v>2943</v>
      </c>
      <c r="G70" s="831">
        <v>29</v>
      </c>
      <c r="H70" s="831">
        <v>60867.43</v>
      </c>
      <c r="I70" s="822"/>
      <c r="J70" s="822">
        <v>2098.8768965517243</v>
      </c>
      <c r="K70" s="831">
        <v>16</v>
      </c>
      <c r="L70" s="831">
        <v>35420</v>
      </c>
      <c r="M70" s="822"/>
      <c r="N70" s="822">
        <v>2213.75</v>
      </c>
      <c r="O70" s="831"/>
      <c r="P70" s="831"/>
      <c r="Q70" s="827"/>
      <c r="R70" s="832"/>
    </row>
    <row r="71" spans="1:18" ht="14.45" customHeight="1" x14ac:dyDescent="0.2">
      <c r="A71" s="821" t="s">
        <v>2934</v>
      </c>
      <c r="B71" s="822" t="s">
        <v>3030</v>
      </c>
      <c r="C71" s="822" t="s">
        <v>600</v>
      </c>
      <c r="D71" s="822" t="s">
        <v>2936</v>
      </c>
      <c r="E71" s="822" t="s">
        <v>2946</v>
      </c>
      <c r="F71" s="822" t="s">
        <v>2947</v>
      </c>
      <c r="G71" s="831"/>
      <c r="H71" s="831"/>
      <c r="I71" s="822"/>
      <c r="J71" s="822"/>
      <c r="K71" s="831">
        <v>4</v>
      </c>
      <c r="L71" s="831">
        <v>26845.8</v>
      </c>
      <c r="M71" s="822"/>
      <c r="N71" s="822">
        <v>6711.45</v>
      </c>
      <c r="O71" s="831"/>
      <c r="P71" s="831"/>
      <c r="Q71" s="827"/>
      <c r="R71" s="832"/>
    </row>
    <row r="72" spans="1:18" ht="14.45" customHeight="1" x14ac:dyDescent="0.2">
      <c r="A72" s="821" t="s">
        <v>2934</v>
      </c>
      <c r="B72" s="822" t="s">
        <v>3030</v>
      </c>
      <c r="C72" s="822" t="s">
        <v>600</v>
      </c>
      <c r="D72" s="822" t="s">
        <v>2936</v>
      </c>
      <c r="E72" s="822" t="s">
        <v>2948</v>
      </c>
      <c r="F72" s="822" t="s">
        <v>2947</v>
      </c>
      <c r="G72" s="831"/>
      <c r="H72" s="831"/>
      <c r="I72" s="822"/>
      <c r="J72" s="822"/>
      <c r="K72" s="831">
        <v>8</v>
      </c>
      <c r="L72" s="831">
        <v>62440.69</v>
      </c>
      <c r="M72" s="822"/>
      <c r="N72" s="822">
        <v>7805.0862500000003</v>
      </c>
      <c r="O72" s="831">
        <v>3</v>
      </c>
      <c r="P72" s="831">
        <v>20943.39</v>
      </c>
      <c r="Q72" s="827"/>
      <c r="R72" s="832">
        <v>6981.13</v>
      </c>
    </row>
    <row r="73" spans="1:18" ht="14.45" customHeight="1" x14ac:dyDescent="0.2">
      <c r="A73" s="821" t="s">
        <v>2934</v>
      </c>
      <c r="B73" s="822" t="s">
        <v>3030</v>
      </c>
      <c r="C73" s="822" t="s">
        <v>600</v>
      </c>
      <c r="D73" s="822" t="s">
        <v>2936</v>
      </c>
      <c r="E73" s="822" t="s">
        <v>2951</v>
      </c>
      <c r="F73" s="822" t="s">
        <v>2952</v>
      </c>
      <c r="G73" s="831">
        <v>3.2</v>
      </c>
      <c r="H73" s="831">
        <v>1153.5</v>
      </c>
      <c r="I73" s="822"/>
      <c r="J73" s="822">
        <v>360.46875</v>
      </c>
      <c r="K73" s="831">
        <v>2.1</v>
      </c>
      <c r="L73" s="831">
        <v>782.83</v>
      </c>
      <c r="M73" s="822"/>
      <c r="N73" s="822">
        <v>372.77619047619049</v>
      </c>
      <c r="O73" s="831">
        <v>0.1</v>
      </c>
      <c r="P73" s="831">
        <v>36.020000000000003</v>
      </c>
      <c r="Q73" s="827"/>
      <c r="R73" s="832">
        <v>360.2</v>
      </c>
    </row>
    <row r="74" spans="1:18" ht="14.45" customHeight="1" x14ac:dyDescent="0.2">
      <c r="A74" s="821" t="s">
        <v>2934</v>
      </c>
      <c r="B74" s="822" t="s">
        <v>3030</v>
      </c>
      <c r="C74" s="822" t="s">
        <v>600</v>
      </c>
      <c r="D74" s="822" t="s">
        <v>2936</v>
      </c>
      <c r="E74" s="822" t="s">
        <v>2959</v>
      </c>
      <c r="F74" s="822" t="s">
        <v>1184</v>
      </c>
      <c r="G74" s="831">
        <v>0.33</v>
      </c>
      <c r="H74" s="831">
        <v>206.09</v>
      </c>
      <c r="I74" s="822"/>
      <c r="J74" s="822">
        <v>624.5151515151515</v>
      </c>
      <c r="K74" s="831">
        <v>0.33</v>
      </c>
      <c r="L74" s="831">
        <v>205.85</v>
      </c>
      <c r="M74" s="822"/>
      <c r="N74" s="822">
        <v>623.78787878787875</v>
      </c>
      <c r="O74" s="831"/>
      <c r="P74" s="831"/>
      <c r="Q74" s="827"/>
      <c r="R74" s="832"/>
    </row>
    <row r="75" spans="1:18" ht="14.45" customHeight="1" x14ac:dyDescent="0.2">
      <c r="A75" s="821" t="s">
        <v>2934</v>
      </c>
      <c r="B75" s="822" t="s">
        <v>3030</v>
      </c>
      <c r="C75" s="822" t="s">
        <v>600</v>
      </c>
      <c r="D75" s="822" t="s">
        <v>2929</v>
      </c>
      <c r="E75" s="822" t="s">
        <v>2963</v>
      </c>
      <c r="F75" s="822" t="s">
        <v>2964</v>
      </c>
      <c r="G75" s="831">
        <v>3076</v>
      </c>
      <c r="H75" s="831">
        <v>116888</v>
      </c>
      <c r="I75" s="822"/>
      <c r="J75" s="822">
        <v>38</v>
      </c>
      <c r="K75" s="831">
        <v>2200</v>
      </c>
      <c r="L75" s="831">
        <v>83600</v>
      </c>
      <c r="M75" s="822"/>
      <c r="N75" s="822">
        <v>38</v>
      </c>
      <c r="O75" s="831">
        <v>385</v>
      </c>
      <c r="P75" s="831">
        <v>15400</v>
      </c>
      <c r="Q75" s="827"/>
      <c r="R75" s="832">
        <v>40</v>
      </c>
    </row>
    <row r="76" spans="1:18" ht="14.45" customHeight="1" x14ac:dyDescent="0.2">
      <c r="A76" s="821" t="s">
        <v>2934</v>
      </c>
      <c r="B76" s="822" t="s">
        <v>3030</v>
      </c>
      <c r="C76" s="822" t="s">
        <v>600</v>
      </c>
      <c r="D76" s="822" t="s">
        <v>2929</v>
      </c>
      <c r="E76" s="822" t="s">
        <v>2965</v>
      </c>
      <c r="F76" s="822" t="s">
        <v>2966</v>
      </c>
      <c r="G76" s="831">
        <v>11</v>
      </c>
      <c r="H76" s="831">
        <v>110</v>
      </c>
      <c r="I76" s="822"/>
      <c r="J76" s="822">
        <v>10</v>
      </c>
      <c r="K76" s="831">
        <v>319</v>
      </c>
      <c r="L76" s="831">
        <v>3190</v>
      </c>
      <c r="M76" s="822"/>
      <c r="N76" s="822">
        <v>10</v>
      </c>
      <c r="O76" s="831">
        <v>31</v>
      </c>
      <c r="P76" s="831">
        <v>310</v>
      </c>
      <c r="Q76" s="827"/>
      <c r="R76" s="832">
        <v>10</v>
      </c>
    </row>
    <row r="77" spans="1:18" ht="14.45" customHeight="1" x14ac:dyDescent="0.2">
      <c r="A77" s="821" t="s">
        <v>2934</v>
      </c>
      <c r="B77" s="822" t="s">
        <v>3030</v>
      </c>
      <c r="C77" s="822" t="s">
        <v>600</v>
      </c>
      <c r="D77" s="822" t="s">
        <v>2929</v>
      </c>
      <c r="E77" s="822" t="s">
        <v>2967</v>
      </c>
      <c r="F77" s="822" t="s">
        <v>2968</v>
      </c>
      <c r="G77" s="831">
        <v>20</v>
      </c>
      <c r="H77" s="831">
        <v>100</v>
      </c>
      <c r="I77" s="822"/>
      <c r="J77" s="822">
        <v>5</v>
      </c>
      <c r="K77" s="831">
        <v>22</v>
      </c>
      <c r="L77" s="831">
        <v>110</v>
      </c>
      <c r="M77" s="822"/>
      <c r="N77" s="822">
        <v>5</v>
      </c>
      <c r="O77" s="831">
        <v>4</v>
      </c>
      <c r="P77" s="831">
        <v>20</v>
      </c>
      <c r="Q77" s="827"/>
      <c r="R77" s="832">
        <v>5</v>
      </c>
    </row>
    <row r="78" spans="1:18" ht="14.45" customHeight="1" x14ac:dyDescent="0.2">
      <c r="A78" s="821" t="s">
        <v>2934</v>
      </c>
      <c r="B78" s="822" t="s">
        <v>3030</v>
      </c>
      <c r="C78" s="822" t="s">
        <v>600</v>
      </c>
      <c r="D78" s="822" t="s">
        <v>2929</v>
      </c>
      <c r="E78" s="822" t="s">
        <v>2969</v>
      </c>
      <c r="F78" s="822" t="s">
        <v>2970</v>
      </c>
      <c r="G78" s="831">
        <v>28</v>
      </c>
      <c r="H78" s="831">
        <v>140</v>
      </c>
      <c r="I78" s="822"/>
      <c r="J78" s="822">
        <v>5</v>
      </c>
      <c r="K78" s="831">
        <v>20</v>
      </c>
      <c r="L78" s="831">
        <v>100</v>
      </c>
      <c r="M78" s="822"/>
      <c r="N78" s="822">
        <v>5</v>
      </c>
      <c r="O78" s="831">
        <v>3</v>
      </c>
      <c r="P78" s="831">
        <v>15</v>
      </c>
      <c r="Q78" s="827"/>
      <c r="R78" s="832">
        <v>5</v>
      </c>
    </row>
    <row r="79" spans="1:18" ht="14.45" customHeight="1" x14ac:dyDescent="0.2">
      <c r="A79" s="821" t="s">
        <v>2934</v>
      </c>
      <c r="B79" s="822" t="s">
        <v>3030</v>
      </c>
      <c r="C79" s="822" t="s">
        <v>600</v>
      </c>
      <c r="D79" s="822" t="s">
        <v>2929</v>
      </c>
      <c r="E79" s="822" t="s">
        <v>2977</v>
      </c>
      <c r="F79" s="822" t="s">
        <v>2978</v>
      </c>
      <c r="G79" s="831">
        <v>287</v>
      </c>
      <c r="H79" s="831">
        <v>21525</v>
      </c>
      <c r="I79" s="822"/>
      <c r="J79" s="822">
        <v>75</v>
      </c>
      <c r="K79" s="831">
        <v>431</v>
      </c>
      <c r="L79" s="831">
        <v>32756</v>
      </c>
      <c r="M79" s="822"/>
      <c r="N79" s="822">
        <v>76</v>
      </c>
      <c r="O79" s="831">
        <v>37</v>
      </c>
      <c r="P79" s="831">
        <v>2997</v>
      </c>
      <c r="Q79" s="827"/>
      <c r="R79" s="832">
        <v>81</v>
      </c>
    </row>
    <row r="80" spans="1:18" ht="14.45" customHeight="1" x14ac:dyDescent="0.2">
      <c r="A80" s="821" t="s">
        <v>2934</v>
      </c>
      <c r="B80" s="822" t="s">
        <v>3030</v>
      </c>
      <c r="C80" s="822" t="s">
        <v>600</v>
      </c>
      <c r="D80" s="822" t="s">
        <v>2929</v>
      </c>
      <c r="E80" s="822" t="s">
        <v>3021</v>
      </c>
      <c r="F80" s="822" t="s">
        <v>3022</v>
      </c>
      <c r="G80" s="831">
        <v>5072</v>
      </c>
      <c r="H80" s="831">
        <v>1775200</v>
      </c>
      <c r="I80" s="822"/>
      <c r="J80" s="822">
        <v>350</v>
      </c>
      <c r="K80" s="831">
        <v>5540</v>
      </c>
      <c r="L80" s="831">
        <v>1950080</v>
      </c>
      <c r="M80" s="822"/>
      <c r="N80" s="822">
        <v>352</v>
      </c>
      <c r="O80" s="831">
        <v>1406</v>
      </c>
      <c r="P80" s="831">
        <v>534280</v>
      </c>
      <c r="Q80" s="827"/>
      <c r="R80" s="832">
        <v>380</v>
      </c>
    </row>
    <row r="81" spans="1:18" ht="14.45" customHeight="1" x14ac:dyDescent="0.2">
      <c r="A81" s="821" t="s">
        <v>2934</v>
      </c>
      <c r="B81" s="822" t="s">
        <v>3030</v>
      </c>
      <c r="C81" s="822" t="s">
        <v>600</v>
      </c>
      <c r="D81" s="822" t="s">
        <v>2929</v>
      </c>
      <c r="E81" s="822" t="s">
        <v>2979</v>
      </c>
      <c r="F81" s="822" t="s">
        <v>2980</v>
      </c>
      <c r="G81" s="831">
        <v>900</v>
      </c>
      <c r="H81" s="831">
        <v>209700</v>
      </c>
      <c r="I81" s="822"/>
      <c r="J81" s="822">
        <v>233</v>
      </c>
      <c r="K81" s="831">
        <v>304</v>
      </c>
      <c r="L81" s="831">
        <v>71440</v>
      </c>
      <c r="M81" s="822"/>
      <c r="N81" s="822">
        <v>235</v>
      </c>
      <c r="O81" s="831">
        <v>6</v>
      </c>
      <c r="P81" s="831">
        <v>1524</v>
      </c>
      <c r="Q81" s="827"/>
      <c r="R81" s="832">
        <v>254</v>
      </c>
    </row>
    <row r="82" spans="1:18" ht="14.45" customHeight="1" x14ac:dyDescent="0.2">
      <c r="A82" s="821" t="s">
        <v>2934</v>
      </c>
      <c r="B82" s="822" t="s">
        <v>3030</v>
      </c>
      <c r="C82" s="822" t="s">
        <v>600</v>
      </c>
      <c r="D82" s="822" t="s">
        <v>2929</v>
      </c>
      <c r="E82" s="822" t="s">
        <v>3031</v>
      </c>
      <c r="F82" s="822" t="s">
        <v>3032</v>
      </c>
      <c r="G82" s="831">
        <v>163</v>
      </c>
      <c r="H82" s="831">
        <v>57050</v>
      </c>
      <c r="I82" s="822"/>
      <c r="J82" s="822">
        <v>350</v>
      </c>
      <c r="K82" s="831">
        <v>175</v>
      </c>
      <c r="L82" s="831">
        <v>61600</v>
      </c>
      <c r="M82" s="822"/>
      <c r="N82" s="822">
        <v>352</v>
      </c>
      <c r="O82" s="831">
        <v>40</v>
      </c>
      <c r="P82" s="831">
        <v>15200</v>
      </c>
      <c r="Q82" s="827"/>
      <c r="R82" s="832">
        <v>380</v>
      </c>
    </row>
    <row r="83" spans="1:18" ht="14.45" customHeight="1" x14ac:dyDescent="0.2">
      <c r="A83" s="821" t="s">
        <v>2934</v>
      </c>
      <c r="B83" s="822" t="s">
        <v>3030</v>
      </c>
      <c r="C83" s="822" t="s">
        <v>600</v>
      </c>
      <c r="D83" s="822" t="s">
        <v>2929</v>
      </c>
      <c r="E83" s="822" t="s">
        <v>2981</v>
      </c>
      <c r="F83" s="822" t="s">
        <v>2982</v>
      </c>
      <c r="G83" s="831">
        <v>63</v>
      </c>
      <c r="H83" s="831">
        <v>5292</v>
      </c>
      <c r="I83" s="822"/>
      <c r="J83" s="822">
        <v>84</v>
      </c>
      <c r="K83" s="831">
        <v>54</v>
      </c>
      <c r="L83" s="831">
        <v>4536</v>
      </c>
      <c r="M83" s="822"/>
      <c r="N83" s="822">
        <v>84</v>
      </c>
      <c r="O83" s="831">
        <v>1</v>
      </c>
      <c r="P83" s="831">
        <v>88</v>
      </c>
      <c r="Q83" s="827"/>
      <c r="R83" s="832">
        <v>88</v>
      </c>
    </row>
    <row r="84" spans="1:18" ht="14.45" customHeight="1" x14ac:dyDescent="0.2">
      <c r="A84" s="821" t="s">
        <v>2934</v>
      </c>
      <c r="B84" s="822" t="s">
        <v>3030</v>
      </c>
      <c r="C84" s="822" t="s">
        <v>600</v>
      </c>
      <c r="D84" s="822" t="s">
        <v>2929</v>
      </c>
      <c r="E84" s="822" t="s">
        <v>2930</v>
      </c>
      <c r="F84" s="822" t="s">
        <v>2931</v>
      </c>
      <c r="G84" s="831">
        <v>983</v>
      </c>
      <c r="H84" s="831">
        <v>32766.630000000005</v>
      </c>
      <c r="I84" s="822"/>
      <c r="J84" s="822">
        <v>33.333296032553413</v>
      </c>
      <c r="K84" s="831">
        <v>1662</v>
      </c>
      <c r="L84" s="831">
        <v>61675.58</v>
      </c>
      <c r="M84" s="822"/>
      <c r="N84" s="822">
        <v>37.109253910950663</v>
      </c>
      <c r="O84" s="831">
        <v>134</v>
      </c>
      <c r="P84" s="831">
        <v>6104.510000000002</v>
      </c>
      <c r="Q84" s="827"/>
      <c r="R84" s="832">
        <v>45.556044776119421</v>
      </c>
    </row>
    <row r="85" spans="1:18" ht="14.45" customHeight="1" x14ac:dyDescent="0.2">
      <c r="A85" s="821" t="s">
        <v>2934</v>
      </c>
      <c r="B85" s="822" t="s">
        <v>3030</v>
      </c>
      <c r="C85" s="822" t="s">
        <v>600</v>
      </c>
      <c r="D85" s="822" t="s">
        <v>2929</v>
      </c>
      <c r="E85" s="822" t="s">
        <v>2983</v>
      </c>
      <c r="F85" s="822" t="s">
        <v>2984</v>
      </c>
      <c r="G85" s="831">
        <v>63</v>
      </c>
      <c r="H85" s="831">
        <v>2394</v>
      </c>
      <c r="I85" s="822"/>
      <c r="J85" s="822">
        <v>38</v>
      </c>
      <c r="K85" s="831">
        <v>38</v>
      </c>
      <c r="L85" s="831">
        <v>1444</v>
      </c>
      <c r="M85" s="822"/>
      <c r="N85" s="822">
        <v>38</v>
      </c>
      <c r="O85" s="831">
        <v>3</v>
      </c>
      <c r="P85" s="831">
        <v>117</v>
      </c>
      <c r="Q85" s="827"/>
      <c r="R85" s="832">
        <v>39</v>
      </c>
    </row>
    <row r="86" spans="1:18" ht="14.45" customHeight="1" x14ac:dyDescent="0.2">
      <c r="A86" s="821" t="s">
        <v>2934</v>
      </c>
      <c r="B86" s="822" t="s">
        <v>3030</v>
      </c>
      <c r="C86" s="822" t="s">
        <v>600</v>
      </c>
      <c r="D86" s="822" t="s">
        <v>2929</v>
      </c>
      <c r="E86" s="822" t="s">
        <v>2985</v>
      </c>
      <c r="F86" s="822" t="s">
        <v>2986</v>
      </c>
      <c r="G86" s="831">
        <v>137</v>
      </c>
      <c r="H86" s="831">
        <v>4521</v>
      </c>
      <c r="I86" s="822"/>
      <c r="J86" s="822">
        <v>33</v>
      </c>
      <c r="K86" s="831">
        <v>127</v>
      </c>
      <c r="L86" s="831">
        <v>4191</v>
      </c>
      <c r="M86" s="822"/>
      <c r="N86" s="822">
        <v>33</v>
      </c>
      <c r="O86" s="831">
        <v>14</v>
      </c>
      <c r="P86" s="831">
        <v>476</v>
      </c>
      <c r="Q86" s="827"/>
      <c r="R86" s="832">
        <v>34</v>
      </c>
    </row>
    <row r="87" spans="1:18" ht="14.45" customHeight="1" x14ac:dyDescent="0.2">
      <c r="A87" s="821" t="s">
        <v>2934</v>
      </c>
      <c r="B87" s="822" t="s">
        <v>3030</v>
      </c>
      <c r="C87" s="822" t="s">
        <v>600</v>
      </c>
      <c r="D87" s="822" t="s">
        <v>2929</v>
      </c>
      <c r="E87" s="822" t="s">
        <v>2993</v>
      </c>
      <c r="F87" s="822" t="s">
        <v>2994</v>
      </c>
      <c r="G87" s="831"/>
      <c r="H87" s="831"/>
      <c r="I87" s="822"/>
      <c r="J87" s="822"/>
      <c r="K87" s="831">
        <v>6</v>
      </c>
      <c r="L87" s="831">
        <v>456</v>
      </c>
      <c r="M87" s="822"/>
      <c r="N87" s="822">
        <v>76</v>
      </c>
      <c r="O87" s="831">
        <v>6</v>
      </c>
      <c r="P87" s="831">
        <v>486</v>
      </c>
      <c r="Q87" s="827"/>
      <c r="R87" s="832">
        <v>81</v>
      </c>
    </row>
    <row r="88" spans="1:18" ht="14.45" customHeight="1" x14ac:dyDescent="0.2">
      <c r="A88" s="821" t="s">
        <v>2934</v>
      </c>
      <c r="B88" s="822" t="s">
        <v>3030</v>
      </c>
      <c r="C88" s="822" t="s">
        <v>600</v>
      </c>
      <c r="D88" s="822" t="s">
        <v>2929</v>
      </c>
      <c r="E88" s="822" t="s">
        <v>2932</v>
      </c>
      <c r="F88" s="822" t="s">
        <v>2933</v>
      </c>
      <c r="G88" s="831">
        <v>207</v>
      </c>
      <c r="H88" s="831">
        <v>146349</v>
      </c>
      <c r="I88" s="822"/>
      <c r="J88" s="822">
        <v>707</v>
      </c>
      <c r="K88" s="831">
        <v>804</v>
      </c>
      <c r="L88" s="831">
        <v>571644</v>
      </c>
      <c r="M88" s="822"/>
      <c r="N88" s="822">
        <v>711</v>
      </c>
      <c r="O88" s="831">
        <v>60</v>
      </c>
      <c r="P88" s="831">
        <v>46080</v>
      </c>
      <c r="Q88" s="827"/>
      <c r="R88" s="832">
        <v>768</v>
      </c>
    </row>
    <row r="89" spans="1:18" ht="14.45" customHeight="1" x14ac:dyDescent="0.2">
      <c r="A89" s="821" t="s">
        <v>2934</v>
      </c>
      <c r="B89" s="822" t="s">
        <v>3030</v>
      </c>
      <c r="C89" s="822" t="s">
        <v>600</v>
      </c>
      <c r="D89" s="822" t="s">
        <v>2929</v>
      </c>
      <c r="E89" s="822" t="s">
        <v>2995</v>
      </c>
      <c r="F89" s="822" t="s">
        <v>2996</v>
      </c>
      <c r="G89" s="831">
        <v>2</v>
      </c>
      <c r="H89" s="831">
        <v>0</v>
      </c>
      <c r="I89" s="822"/>
      <c r="J89" s="822">
        <v>0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2934</v>
      </c>
      <c r="B90" s="822" t="s">
        <v>3030</v>
      </c>
      <c r="C90" s="822" t="s">
        <v>600</v>
      </c>
      <c r="D90" s="822" t="s">
        <v>2929</v>
      </c>
      <c r="E90" s="822" t="s">
        <v>2997</v>
      </c>
      <c r="F90" s="822" t="s">
        <v>2998</v>
      </c>
      <c r="G90" s="831">
        <v>91</v>
      </c>
      <c r="H90" s="831">
        <v>31850</v>
      </c>
      <c r="I90" s="822"/>
      <c r="J90" s="822">
        <v>350</v>
      </c>
      <c r="K90" s="831">
        <v>56</v>
      </c>
      <c r="L90" s="831">
        <v>19712</v>
      </c>
      <c r="M90" s="822"/>
      <c r="N90" s="822">
        <v>352</v>
      </c>
      <c r="O90" s="831">
        <v>4</v>
      </c>
      <c r="P90" s="831">
        <v>1520</v>
      </c>
      <c r="Q90" s="827"/>
      <c r="R90" s="832">
        <v>380</v>
      </c>
    </row>
    <row r="91" spans="1:18" ht="14.45" customHeight="1" x14ac:dyDescent="0.2">
      <c r="A91" s="821" t="s">
        <v>2934</v>
      </c>
      <c r="B91" s="822" t="s">
        <v>3030</v>
      </c>
      <c r="C91" s="822" t="s">
        <v>600</v>
      </c>
      <c r="D91" s="822" t="s">
        <v>2929</v>
      </c>
      <c r="E91" s="822" t="s">
        <v>2999</v>
      </c>
      <c r="F91" s="822" t="s">
        <v>3000</v>
      </c>
      <c r="G91" s="831">
        <v>120</v>
      </c>
      <c r="H91" s="831">
        <v>168720</v>
      </c>
      <c r="I91" s="822"/>
      <c r="J91" s="822">
        <v>1406</v>
      </c>
      <c r="K91" s="831">
        <v>118</v>
      </c>
      <c r="L91" s="831">
        <v>166970</v>
      </c>
      <c r="M91" s="822"/>
      <c r="N91" s="822">
        <v>1415</v>
      </c>
      <c r="O91" s="831">
        <v>22</v>
      </c>
      <c r="P91" s="831">
        <v>33616</v>
      </c>
      <c r="Q91" s="827"/>
      <c r="R91" s="832">
        <v>1528</v>
      </c>
    </row>
    <row r="92" spans="1:18" ht="14.45" customHeight="1" x14ac:dyDescent="0.2">
      <c r="A92" s="821" t="s">
        <v>2934</v>
      </c>
      <c r="B92" s="822" t="s">
        <v>3030</v>
      </c>
      <c r="C92" s="822" t="s">
        <v>600</v>
      </c>
      <c r="D92" s="822" t="s">
        <v>2929</v>
      </c>
      <c r="E92" s="822" t="s">
        <v>3001</v>
      </c>
      <c r="F92" s="822" t="s">
        <v>3002</v>
      </c>
      <c r="G92" s="831"/>
      <c r="H92" s="831"/>
      <c r="I92" s="822"/>
      <c r="J92" s="822"/>
      <c r="K92" s="831">
        <v>2</v>
      </c>
      <c r="L92" s="831">
        <v>124</v>
      </c>
      <c r="M92" s="822"/>
      <c r="N92" s="822">
        <v>62</v>
      </c>
      <c r="O92" s="831"/>
      <c r="P92" s="831"/>
      <c r="Q92" s="827"/>
      <c r="R92" s="832"/>
    </row>
    <row r="93" spans="1:18" ht="14.45" customHeight="1" x14ac:dyDescent="0.2">
      <c r="A93" s="821" t="s">
        <v>2934</v>
      </c>
      <c r="B93" s="822" t="s">
        <v>3030</v>
      </c>
      <c r="C93" s="822" t="s">
        <v>600</v>
      </c>
      <c r="D93" s="822" t="s">
        <v>2929</v>
      </c>
      <c r="E93" s="822" t="s">
        <v>3003</v>
      </c>
      <c r="F93" s="822" t="s">
        <v>3004</v>
      </c>
      <c r="G93" s="831">
        <v>665</v>
      </c>
      <c r="H93" s="831">
        <v>235410</v>
      </c>
      <c r="I93" s="822"/>
      <c r="J93" s="822">
        <v>354</v>
      </c>
      <c r="K93" s="831">
        <v>775</v>
      </c>
      <c r="L93" s="831">
        <v>275900</v>
      </c>
      <c r="M93" s="822"/>
      <c r="N93" s="822">
        <v>356</v>
      </c>
      <c r="O93" s="831">
        <v>54</v>
      </c>
      <c r="P93" s="831">
        <v>20736</v>
      </c>
      <c r="Q93" s="827"/>
      <c r="R93" s="832">
        <v>384</v>
      </c>
    </row>
    <row r="94" spans="1:18" ht="14.45" customHeight="1" x14ac:dyDescent="0.2">
      <c r="A94" s="821" t="s">
        <v>2934</v>
      </c>
      <c r="B94" s="822" t="s">
        <v>3030</v>
      </c>
      <c r="C94" s="822" t="s">
        <v>600</v>
      </c>
      <c r="D94" s="822" t="s">
        <v>2929</v>
      </c>
      <c r="E94" s="822" t="s">
        <v>3033</v>
      </c>
      <c r="F94" s="822" t="s">
        <v>3034</v>
      </c>
      <c r="G94" s="831">
        <v>1</v>
      </c>
      <c r="H94" s="831">
        <v>0</v>
      </c>
      <c r="I94" s="822"/>
      <c r="J94" s="822">
        <v>0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2934</v>
      </c>
      <c r="B95" s="822" t="s">
        <v>3030</v>
      </c>
      <c r="C95" s="822" t="s">
        <v>600</v>
      </c>
      <c r="D95" s="822" t="s">
        <v>2929</v>
      </c>
      <c r="E95" s="822" t="s">
        <v>3011</v>
      </c>
      <c r="F95" s="822" t="s">
        <v>3012</v>
      </c>
      <c r="G95" s="831">
        <v>142</v>
      </c>
      <c r="H95" s="831">
        <v>0</v>
      </c>
      <c r="I95" s="822"/>
      <c r="J95" s="822">
        <v>0</v>
      </c>
      <c r="K95" s="831">
        <v>110</v>
      </c>
      <c r="L95" s="831">
        <v>0</v>
      </c>
      <c r="M95" s="822"/>
      <c r="N95" s="822">
        <v>0</v>
      </c>
      <c r="O95" s="831">
        <v>4</v>
      </c>
      <c r="P95" s="831">
        <v>0</v>
      </c>
      <c r="Q95" s="827"/>
      <c r="R95" s="832">
        <v>0</v>
      </c>
    </row>
    <row r="96" spans="1:18" ht="14.45" customHeight="1" x14ac:dyDescent="0.2">
      <c r="A96" s="821" t="s">
        <v>2934</v>
      </c>
      <c r="B96" s="822" t="s">
        <v>3030</v>
      </c>
      <c r="C96" s="822" t="s">
        <v>600</v>
      </c>
      <c r="D96" s="822" t="s">
        <v>2929</v>
      </c>
      <c r="E96" s="822" t="s">
        <v>3035</v>
      </c>
      <c r="F96" s="822" t="s">
        <v>3036</v>
      </c>
      <c r="G96" s="831"/>
      <c r="H96" s="831"/>
      <c r="I96" s="822"/>
      <c r="J96" s="822"/>
      <c r="K96" s="831">
        <v>13</v>
      </c>
      <c r="L96" s="831">
        <v>3042</v>
      </c>
      <c r="M96" s="822"/>
      <c r="N96" s="822">
        <v>234</v>
      </c>
      <c r="O96" s="831">
        <v>7</v>
      </c>
      <c r="P96" s="831">
        <v>1638</v>
      </c>
      <c r="Q96" s="827"/>
      <c r="R96" s="832">
        <v>234</v>
      </c>
    </row>
    <row r="97" spans="1:18" ht="14.45" customHeight="1" x14ac:dyDescent="0.2">
      <c r="A97" s="821" t="s">
        <v>2934</v>
      </c>
      <c r="B97" s="822" t="s">
        <v>3030</v>
      </c>
      <c r="C97" s="822" t="s">
        <v>600</v>
      </c>
      <c r="D97" s="822" t="s">
        <v>2929</v>
      </c>
      <c r="E97" s="822" t="s">
        <v>3037</v>
      </c>
      <c r="F97" s="822"/>
      <c r="G97" s="831"/>
      <c r="H97" s="831"/>
      <c r="I97" s="822"/>
      <c r="J97" s="822"/>
      <c r="K97" s="831"/>
      <c r="L97" s="831"/>
      <c r="M97" s="822"/>
      <c r="N97" s="822"/>
      <c r="O97" s="831">
        <v>0</v>
      </c>
      <c r="P97" s="831">
        <v>0</v>
      </c>
      <c r="Q97" s="827"/>
      <c r="R97" s="832"/>
    </row>
    <row r="98" spans="1:18" ht="14.45" customHeight="1" x14ac:dyDescent="0.2">
      <c r="A98" s="821" t="s">
        <v>2934</v>
      </c>
      <c r="B98" s="822" t="s">
        <v>3030</v>
      </c>
      <c r="C98" s="822" t="s">
        <v>600</v>
      </c>
      <c r="D98" s="822" t="s">
        <v>2929</v>
      </c>
      <c r="E98" s="822" t="s">
        <v>3019</v>
      </c>
      <c r="F98" s="822" t="s">
        <v>3020</v>
      </c>
      <c r="G98" s="831"/>
      <c r="H98" s="831"/>
      <c r="I98" s="822"/>
      <c r="J98" s="822"/>
      <c r="K98" s="831">
        <v>2</v>
      </c>
      <c r="L98" s="831">
        <v>234</v>
      </c>
      <c r="M98" s="822"/>
      <c r="N98" s="822">
        <v>117</v>
      </c>
      <c r="O98" s="831"/>
      <c r="P98" s="831"/>
      <c r="Q98" s="827"/>
      <c r="R98" s="832"/>
    </row>
    <row r="99" spans="1:18" ht="14.45" customHeight="1" x14ac:dyDescent="0.2">
      <c r="A99" s="821" t="s">
        <v>2934</v>
      </c>
      <c r="B99" s="822" t="s">
        <v>3038</v>
      </c>
      <c r="C99" s="822" t="s">
        <v>597</v>
      </c>
      <c r="D99" s="822" t="s">
        <v>2936</v>
      </c>
      <c r="E99" s="822" t="s">
        <v>2957</v>
      </c>
      <c r="F99" s="822" t="s">
        <v>1184</v>
      </c>
      <c r="G99" s="831">
        <v>14.59</v>
      </c>
      <c r="H99" s="831">
        <v>9631.09</v>
      </c>
      <c r="I99" s="822"/>
      <c r="J99" s="822">
        <v>660.11583276216584</v>
      </c>
      <c r="K99" s="831"/>
      <c r="L99" s="831"/>
      <c r="M99" s="822"/>
      <c r="N99" s="822"/>
      <c r="O99" s="831"/>
      <c r="P99" s="831"/>
      <c r="Q99" s="827"/>
      <c r="R99" s="832"/>
    </row>
    <row r="100" spans="1:18" ht="14.45" customHeight="1" x14ac:dyDescent="0.2">
      <c r="A100" s="821" t="s">
        <v>2934</v>
      </c>
      <c r="B100" s="822" t="s">
        <v>3038</v>
      </c>
      <c r="C100" s="822" t="s">
        <v>597</v>
      </c>
      <c r="D100" s="822" t="s">
        <v>2936</v>
      </c>
      <c r="E100" s="822" t="s">
        <v>2959</v>
      </c>
      <c r="F100" s="822" t="s">
        <v>1184</v>
      </c>
      <c r="G100" s="831">
        <v>19.940000000000001</v>
      </c>
      <c r="H100" s="831">
        <v>12363.4</v>
      </c>
      <c r="I100" s="822"/>
      <c r="J100" s="822">
        <v>620.03009027081237</v>
      </c>
      <c r="K100" s="831">
        <v>51.629999999999995</v>
      </c>
      <c r="L100" s="831">
        <v>32256.050000000003</v>
      </c>
      <c r="M100" s="822"/>
      <c r="N100" s="822">
        <v>624.75401898121254</v>
      </c>
      <c r="O100" s="831">
        <v>10.66</v>
      </c>
      <c r="P100" s="831">
        <v>6589.68</v>
      </c>
      <c r="Q100" s="827"/>
      <c r="R100" s="832">
        <v>618.16885553470922</v>
      </c>
    </row>
    <row r="101" spans="1:18" ht="14.45" customHeight="1" x14ac:dyDescent="0.2">
      <c r="A101" s="821" t="s">
        <v>2934</v>
      </c>
      <c r="B101" s="822" t="s">
        <v>3038</v>
      </c>
      <c r="C101" s="822" t="s">
        <v>597</v>
      </c>
      <c r="D101" s="822" t="s">
        <v>2936</v>
      </c>
      <c r="E101" s="822" t="s">
        <v>2960</v>
      </c>
      <c r="F101" s="822" t="s">
        <v>2623</v>
      </c>
      <c r="G101" s="831">
        <v>4</v>
      </c>
      <c r="H101" s="831">
        <v>723.04</v>
      </c>
      <c r="I101" s="822"/>
      <c r="J101" s="822">
        <v>180.76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2934</v>
      </c>
      <c r="B102" s="822" t="s">
        <v>3038</v>
      </c>
      <c r="C102" s="822" t="s">
        <v>597</v>
      </c>
      <c r="D102" s="822" t="s">
        <v>2929</v>
      </c>
      <c r="E102" s="822" t="s">
        <v>2963</v>
      </c>
      <c r="F102" s="822" t="s">
        <v>2964</v>
      </c>
      <c r="G102" s="831">
        <v>133</v>
      </c>
      <c r="H102" s="831">
        <v>5054</v>
      </c>
      <c r="I102" s="822"/>
      <c r="J102" s="822">
        <v>38</v>
      </c>
      <c r="K102" s="831">
        <v>148</v>
      </c>
      <c r="L102" s="831">
        <v>5624</v>
      </c>
      <c r="M102" s="822"/>
      <c r="N102" s="822">
        <v>38</v>
      </c>
      <c r="O102" s="831">
        <v>35</v>
      </c>
      <c r="P102" s="831">
        <v>1400</v>
      </c>
      <c r="Q102" s="827"/>
      <c r="R102" s="832">
        <v>40</v>
      </c>
    </row>
    <row r="103" spans="1:18" ht="14.45" customHeight="1" x14ac:dyDescent="0.2">
      <c r="A103" s="821" t="s">
        <v>2934</v>
      </c>
      <c r="B103" s="822" t="s">
        <v>3038</v>
      </c>
      <c r="C103" s="822" t="s">
        <v>597</v>
      </c>
      <c r="D103" s="822" t="s">
        <v>2929</v>
      </c>
      <c r="E103" s="822" t="s">
        <v>2965</v>
      </c>
      <c r="F103" s="822" t="s">
        <v>2966</v>
      </c>
      <c r="G103" s="831"/>
      <c r="H103" s="831"/>
      <c r="I103" s="822"/>
      <c r="J103" s="822"/>
      <c r="K103" s="831"/>
      <c r="L103" s="831"/>
      <c r="M103" s="822"/>
      <c r="N103" s="822"/>
      <c r="O103" s="831">
        <v>1</v>
      </c>
      <c r="P103" s="831">
        <v>10</v>
      </c>
      <c r="Q103" s="827"/>
      <c r="R103" s="832">
        <v>10</v>
      </c>
    </row>
    <row r="104" spans="1:18" ht="14.45" customHeight="1" x14ac:dyDescent="0.2">
      <c r="A104" s="821" t="s">
        <v>2934</v>
      </c>
      <c r="B104" s="822" t="s">
        <v>3038</v>
      </c>
      <c r="C104" s="822" t="s">
        <v>597</v>
      </c>
      <c r="D104" s="822" t="s">
        <v>2929</v>
      </c>
      <c r="E104" s="822" t="s">
        <v>2977</v>
      </c>
      <c r="F104" s="822" t="s">
        <v>2978</v>
      </c>
      <c r="G104" s="831">
        <v>4</v>
      </c>
      <c r="H104" s="831">
        <v>300</v>
      </c>
      <c r="I104" s="822"/>
      <c r="J104" s="822">
        <v>75</v>
      </c>
      <c r="K104" s="831">
        <v>2</v>
      </c>
      <c r="L104" s="831">
        <v>152</v>
      </c>
      <c r="M104" s="822"/>
      <c r="N104" s="822">
        <v>76</v>
      </c>
      <c r="O104" s="831">
        <v>3</v>
      </c>
      <c r="P104" s="831">
        <v>243</v>
      </c>
      <c r="Q104" s="827"/>
      <c r="R104" s="832">
        <v>81</v>
      </c>
    </row>
    <row r="105" spans="1:18" ht="14.45" customHeight="1" x14ac:dyDescent="0.2">
      <c r="A105" s="821" t="s">
        <v>2934</v>
      </c>
      <c r="B105" s="822" t="s">
        <v>3038</v>
      </c>
      <c r="C105" s="822" t="s">
        <v>597</v>
      </c>
      <c r="D105" s="822" t="s">
        <v>2929</v>
      </c>
      <c r="E105" s="822" t="s">
        <v>2930</v>
      </c>
      <c r="F105" s="822" t="s">
        <v>2931</v>
      </c>
      <c r="G105" s="831">
        <v>624</v>
      </c>
      <c r="H105" s="831">
        <v>20800</v>
      </c>
      <c r="I105" s="822"/>
      <c r="J105" s="822">
        <v>33.333333333333336</v>
      </c>
      <c r="K105" s="831">
        <v>638</v>
      </c>
      <c r="L105" s="831">
        <v>24853.35</v>
      </c>
      <c r="M105" s="822"/>
      <c r="N105" s="822">
        <v>38.955094043887144</v>
      </c>
      <c r="O105" s="831">
        <v>140</v>
      </c>
      <c r="P105" s="831">
        <v>6377.79</v>
      </c>
      <c r="Q105" s="827"/>
      <c r="R105" s="832">
        <v>45.555642857142857</v>
      </c>
    </row>
    <row r="106" spans="1:18" ht="14.45" customHeight="1" x14ac:dyDescent="0.2">
      <c r="A106" s="821" t="s">
        <v>2934</v>
      </c>
      <c r="B106" s="822" t="s">
        <v>3038</v>
      </c>
      <c r="C106" s="822" t="s">
        <v>597</v>
      </c>
      <c r="D106" s="822" t="s">
        <v>2929</v>
      </c>
      <c r="E106" s="822" t="s">
        <v>2983</v>
      </c>
      <c r="F106" s="822" t="s">
        <v>2984</v>
      </c>
      <c r="G106" s="831"/>
      <c r="H106" s="831"/>
      <c r="I106" s="822"/>
      <c r="J106" s="822"/>
      <c r="K106" s="831">
        <v>1</v>
      </c>
      <c r="L106" s="831">
        <v>38</v>
      </c>
      <c r="M106" s="822"/>
      <c r="N106" s="822">
        <v>38</v>
      </c>
      <c r="O106" s="831"/>
      <c r="P106" s="831"/>
      <c r="Q106" s="827"/>
      <c r="R106" s="832"/>
    </row>
    <row r="107" spans="1:18" ht="14.45" customHeight="1" x14ac:dyDescent="0.2">
      <c r="A107" s="821" t="s">
        <v>2934</v>
      </c>
      <c r="B107" s="822" t="s">
        <v>3038</v>
      </c>
      <c r="C107" s="822" t="s">
        <v>597</v>
      </c>
      <c r="D107" s="822" t="s">
        <v>2929</v>
      </c>
      <c r="E107" s="822" t="s">
        <v>2985</v>
      </c>
      <c r="F107" s="822" t="s">
        <v>2986</v>
      </c>
      <c r="G107" s="831">
        <v>85</v>
      </c>
      <c r="H107" s="831">
        <v>2805</v>
      </c>
      <c r="I107" s="822"/>
      <c r="J107" s="822">
        <v>33</v>
      </c>
      <c r="K107" s="831">
        <v>112</v>
      </c>
      <c r="L107" s="831">
        <v>3696</v>
      </c>
      <c r="M107" s="822"/>
      <c r="N107" s="822">
        <v>33</v>
      </c>
      <c r="O107" s="831">
        <v>26</v>
      </c>
      <c r="P107" s="831">
        <v>884</v>
      </c>
      <c r="Q107" s="827"/>
      <c r="R107" s="832">
        <v>34</v>
      </c>
    </row>
    <row r="108" spans="1:18" ht="14.45" customHeight="1" x14ac:dyDescent="0.2">
      <c r="A108" s="821" t="s">
        <v>2934</v>
      </c>
      <c r="B108" s="822" t="s">
        <v>3038</v>
      </c>
      <c r="C108" s="822" t="s">
        <v>597</v>
      </c>
      <c r="D108" s="822" t="s">
        <v>2929</v>
      </c>
      <c r="E108" s="822" t="s">
        <v>2997</v>
      </c>
      <c r="F108" s="822" t="s">
        <v>2998</v>
      </c>
      <c r="G108" s="831">
        <v>282</v>
      </c>
      <c r="H108" s="831">
        <v>98700</v>
      </c>
      <c r="I108" s="822"/>
      <c r="J108" s="822">
        <v>350</v>
      </c>
      <c r="K108" s="831">
        <v>302</v>
      </c>
      <c r="L108" s="831">
        <v>106304</v>
      </c>
      <c r="M108" s="822"/>
      <c r="N108" s="822">
        <v>352</v>
      </c>
      <c r="O108" s="831">
        <v>67</v>
      </c>
      <c r="P108" s="831">
        <v>25460</v>
      </c>
      <c r="Q108" s="827"/>
      <c r="R108" s="832">
        <v>380</v>
      </c>
    </row>
    <row r="109" spans="1:18" ht="14.45" customHeight="1" x14ac:dyDescent="0.2">
      <c r="A109" s="821" t="s">
        <v>2934</v>
      </c>
      <c r="B109" s="822" t="s">
        <v>3038</v>
      </c>
      <c r="C109" s="822" t="s">
        <v>597</v>
      </c>
      <c r="D109" s="822" t="s">
        <v>2929</v>
      </c>
      <c r="E109" s="822" t="s">
        <v>3039</v>
      </c>
      <c r="F109" s="822" t="s">
        <v>3040</v>
      </c>
      <c r="G109" s="831">
        <v>52</v>
      </c>
      <c r="H109" s="831">
        <v>18408</v>
      </c>
      <c r="I109" s="822"/>
      <c r="J109" s="822">
        <v>354</v>
      </c>
      <c r="K109" s="831">
        <v>93</v>
      </c>
      <c r="L109" s="831">
        <v>33108</v>
      </c>
      <c r="M109" s="822"/>
      <c r="N109" s="822">
        <v>356</v>
      </c>
      <c r="O109" s="831">
        <v>30</v>
      </c>
      <c r="P109" s="831">
        <v>11520</v>
      </c>
      <c r="Q109" s="827"/>
      <c r="R109" s="832">
        <v>384</v>
      </c>
    </row>
    <row r="110" spans="1:18" ht="14.45" customHeight="1" x14ac:dyDescent="0.2">
      <c r="A110" s="821" t="s">
        <v>2934</v>
      </c>
      <c r="B110" s="822" t="s">
        <v>3038</v>
      </c>
      <c r="C110" s="822" t="s">
        <v>597</v>
      </c>
      <c r="D110" s="822" t="s">
        <v>2929</v>
      </c>
      <c r="E110" s="822" t="s">
        <v>3041</v>
      </c>
      <c r="F110" s="822" t="s">
        <v>3042</v>
      </c>
      <c r="G110" s="831">
        <v>74</v>
      </c>
      <c r="H110" s="831">
        <v>104044</v>
      </c>
      <c r="I110" s="822"/>
      <c r="J110" s="822">
        <v>1406</v>
      </c>
      <c r="K110" s="831">
        <v>62</v>
      </c>
      <c r="L110" s="831">
        <v>87730</v>
      </c>
      <c r="M110" s="822"/>
      <c r="N110" s="822">
        <v>1415</v>
      </c>
      <c r="O110" s="831">
        <v>11</v>
      </c>
      <c r="P110" s="831">
        <v>16808</v>
      </c>
      <c r="Q110" s="827"/>
      <c r="R110" s="832">
        <v>1528</v>
      </c>
    </row>
    <row r="111" spans="1:18" ht="14.45" customHeight="1" x14ac:dyDescent="0.2">
      <c r="A111" s="821" t="s">
        <v>2934</v>
      </c>
      <c r="B111" s="822" t="s">
        <v>3038</v>
      </c>
      <c r="C111" s="822" t="s">
        <v>597</v>
      </c>
      <c r="D111" s="822" t="s">
        <v>2929</v>
      </c>
      <c r="E111" s="822" t="s">
        <v>3043</v>
      </c>
      <c r="F111" s="822" t="s">
        <v>3044</v>
      </c>
      <c r="G111" s="831">
        <v>538</v>
      </c>
      <c r="H111" s="831">
        <v>380366</v>
      </c>
      <c r="I111" s="822"/>
      <c r="J111" s="822">
        <v>707</v>
      </c>
      <c r="K111" s="831">
        <v>544</v>
      </c>
      <c r="L111" s="831">
        <v>386784</v>
      </c>
      <c r="M111" s="822"/>
      <c r="N111" s="822">
        <v>711</v>
      </c>
      <c r="O111" s="831">
        <v>108</v>
      </c>
      <c r="P111" s="831">
        <v>82944</v>
      </c>
      <c r="Q111" s="827"/>
      <c r="R111" s="832">
        <v>768</v>
      </c>
    </row>
    <row r="112" spans="1:18" ht="14.45" customHeight="1" x14ac:dyDescent="0.2">
      <c r="A112" s="821" t="s">
        <v>2934</v>
      </c>
      <c r="B112" s="822" t="s">
        <v>3038</v>
      </c>
      <c r="C112" s="822" t="s">
        <v>597</v>
      </c>
      <c r="D112" s="822" t="s">
        <v>2929</v>
      </c>
      <c r="E112" s="822" t="s">
        <v>3045</v>
      </c>
      <c r="F112" s="822" t="s">
        <v>3046</v>
      </c>
      <c r="G112" s="831">
        <v>25</v>
      </c>
      <c r="H112" s="831">
        <v>35850</v>
      </c>
      <c r="I112" s="822"/>
      <c r="J112" s="822">
        <v>1434</v>
      </c>
      <c r="K112" s="831">
        <v>16</v>
      </c>
      <c r="L112" s="831">
        <v>23088</v>
      </c>
      <c r="M112" s="822"/>
      <c r="N112" s="822">
        <v>1443</v>
      </c>
      <c r="O112" s="831"/>
      <c r="P112" s="831"/>
      <c r="Q112" s="827"/>
      <c r="R112" s="832"/>
    </row>
    <row r="113" spans="1:18" ht="14.45" customHeight="1" x14ac:dyDescent="0.2">
      <c r="A113" s="821" t="s">
        <v>2934</v>
      </c>
      <c r="B113" s="822" t="s">
        <v>3038</v>
      </c>
      <c r="C113" s="822" t="s">
        <v>597</v>
      </c>
      <c r="D113" s="822" t="s">
        <v>2929</v>
      </c>
      <c r="E113" s="822" t="s">
        <v>3011</v>
      </c>
      <c r="F113" s="822" t="s">
        <v>3012</v>
      </c>
      <c r="G113" s="831">
        <v>255</v>
      </c>
      <c r="H113" s="831">
        <v>0</v>
      </c>
      <c r="I113" s="822"/>
      <c r="J113" s="822">
        <v>0</v>
      </c>
      <c r="K113" s="831">
        <v>214</v>
      </c>
      <c r="L113" s="831">
        <v>0</v>
      </c>
      <c r="M113" s="822"/>
      <c r="N113" s="822">
        <v>0</v>
      </c>
      <c r="O113" s="831">
        <v>42</v>
      </c>
      <c r="P113" s="831">
        <v>0</v>
      </c>
      <c r="Q113" s="827"/>
      <c r="R113" s="832">
        <v>0</v>
      </c>
    </row>
    <row r="114" spans="1:18" ht="14.45" customHeight="1" x14ac:dyDescent="0.2">
      <c r="A114" s="821" t="s">
        <v>2934</v>
      </c>
      <c r="B114" s="822" t="s">
        <v>3047</v>
      </c>
      <c r="C114" s="822" t="s">
        <v>2908</v>
      </c>
      <c r="D114" s="822" t="s">
        <v>2929</v>
      </c>
      <c r="E114" s="822" t="s">
        <v>2977</v>
      </c>
      <c r="F114" s="822" t="s">
        <v>2978</v>
      </c>
      <c r="G114" s="831">
        <v>166</v>
      </c>
      <c r="H114" s="831">
        <v>12450</v>
      </c>
      <c r="I114" s="822"/>
      <c r="J114" s="822">
        <v>75</v>
      </c>
      <c r="K114" s="831">
        <v>155</v>
      </c>
      <c r="L114" s="831">
        <v>11780</v>
      </c>
      <c r="M114" s="822"/>
      <c r="N114" s="822">
        <v>76</v>
      </c>
      <c r="O114" s="831">
        <v>36</v>
      </c>
      <c r="P114" s="831">
        <v>2916</v>
      </c>
      <c r="Q114" s="827"/>
      <c r="R114" s="832">
        <v>81</v>
      </c>
    </row>
    <row r="115" spans="1:18" ht="14.45" customHeight="1" x14ac:dyDescent="0.2">
      <c r="A115" s="821" t="s">
        <v>2934</v>
      </c>
      <c r="B115" s="822" t="s">
        <v>3047</v>
      </c>
      <c r="C115" s="822" t="s">
        <v>2908</v>
      </c>
      <c r="D115" s="822" t="s">
        <v>2929</v>
      </c>
      <c r="E115" s="822" t="s">
        <v>3021</v>
      </c>
      <c r="F115" s="822" t="s">
        <v>3022</v>
      </c>
      <c r="G115" s="831">
        <v>6886</v>
      </c>
      <c r="H115" s="831">
        <v>2410100</v>
      </c>
      <c r="I115" s="822"/>
      <c r="J115" s="822">
        <v>350</v>
      </c>
      <c r="K115" s="831">
        <v>6948</v>
      </c>
      <c r="L115" s="831">
        <v>2445696</v>
      </c>
      <c r="M115" s="822"/>
      <c r="N115" s="822">
        <v>352</v>
      </c>
      <c r="O115" s="831">
        <v>1576</v>
      </c>
      <c r="P115" s="831">
        <v>598880</v>
      </c>
      <c r="Q115" s="827"/>
      <c r="R115" s="832">
        <v>380</v>
      </c>
    </row>
    <row r="116" spans="1:18" ht="14.45" customHeight="1" x14ac:dyDescent="0.2">
      <c r="A116" s="821" t="s">
        <v>2934</v>
      </c>
      <c r="B116" s="822" t="s">
        <v>3047</v>
      </c>
      <c r="C116" s="822" t="s">
        <v>2908</v>
      </c>
      <c r="D116" s="822" t="s">
        <v>2929</v>
      </c>
      <c r="E116" s="822" t="s">
        <v>3031</v>
      </c>
      <c r="F116" s="822" t="s">
        <v>3032</v>
      </c>
      <c r="G116" s="831">
        <v>68</v>
      </c>
      <c r="H116" s="831">
        <v>23800</v>
      </c>
      <c r="I116" s="822"/>
      <c r="J116" s="822">
        <v>350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2934</v>
      </c>
      <c r="B117" s="822" t="s">
        <v>3047</v>
      </c>
      <c r="C117" s="822" t="s">
        <v>2908</v>
      </c>
      <c r="D117" s="822" t="s">
        <v>2929</v>
      </c>
      <c r="E117" s="822" t="s">
        <v>3048</v>
      </c>
      <c r="F117" s="822" t="s">
        <v>3049</v>
      </c>
      <c r="G117" s="831">
        <v>12</v>
      </c>
      <c r="H117" s="831">
        <v>4200</v>
      </c>
      <c r="I117" s="822"/>
      <c r="J117" s="822">
        <v>350</v>
      </c>
      <c r="K117" s="831">
        <v>4</v>
      </c>
      <c r="L117" s="831">
        <v>1408</v>
      </c>
      <c r="M117" s="822"/>
      <c r="N117" s="822">
        <v>352</v>
      </c>
      <c r="O117" s="831">
        <v>4</v>
      </c>
      <c r="P117" s="831">
        <v>1520</v>
      </c>
      <c r="Q117" s="827"/>
      <c r="R117" s="832">
        <v>380</v>
      </c>
    </row>
    <row r="118" spans="1:18" ht="14.45" customHeight="1" x14ac:dyDescent="0.2">
      <c r="A118" s="821" t="s">
        <v>2934</v>
      </c>
      <c r="B118" s="822" t="s">
        <v>3047</v>
      </c>
      <c r="C118" s="822" t="s">
        <v>2908</v>
      </c>
      <c r="D118" s="822" t="s">
        <v>2929</v>
      </c>
      <c r="E118" s="822" t="s">
        <v>2930</v>
      </c>
      <c r="F118" s="822" t="s">
        <v>2931</v>
      </c>
      <c r="G118" s="831">
        <v>158</v>
      </c>
      <c r="H118" s="831">
        <v>5266.6900000000005</v>
      </c>
      <c r="I118" s="822"/>
      <c r="J118" s="822">
        <v>33.333481012658233</v>
      </c>
      <c r="K118" s="831">
        <v>120</v>
      </c>
      <c r="L118" s="831">
        <v>4494.4299999999994</v>
      </c>
      <c r="M118" s="822"/>
      <c r="N118" s="822">
        <v>37.453583333333327</v>
      </c>
      <c r="O118" s="831">
        <v>17</v>
      </c>
      <c r="P118" s="831">
        <v>774.44</v>
      </c>
      <c r="Q118" s="827"/>
      <c r="R118" s="832">
        <v>45.555294117647065</v>
      </c>
    </row>
    <row r="119" spans="1:18" ht="14.45" customHeight="1" x14ac:dyDescent="0.2">
      <c r="A119" s="821" t="s">
        <v>2934</v>
      </c>
      <c r="B119" s="822" t="s">
        <v>3047</v>
      </c>
      <c r="C119" s="822" t="s">
        <v>2908</v>
      </c>
      <c r="D119" s="822" t="s">
        <v>2929</v>
      </c>
      <c r="E119" s="822" t="s">
        <v>3050</v>
      </c>
      <c r="F119" s="822" t="s">
        <v>3051</v>
      </c>
      <c r="G119" s="831">
        <v>316</v>
      </c>
      <c r="H119" s="831">
        <v>185492</v>
      </c>
      <c r="I119" s="822"/>
      <c r="J119" s="822">
        <v>587</v>
      </c>
      <c r="K119" s="831">
        <v>199</v>
      </c>
      <c r="L119" s="831">
        <v>117609</v>
      </c>
      <c r="M119" s="822"/>
      <c r="N119" s="822">
        <v>591</v>
      </c>
      <c r="O119" s="831">
        <v>28</v>
      </c>
      <c r="P119" s="831">
        <v>17752</v>
      </c>
      <c r="Q119" s="827"/>
      <c r="R119" s="832">
        <v>634</v>
      </c>
    </row>
    <row r="120" spans="1:18" ht="14.45" customHeight="1" x14ac:dyDescent="0.2">
      <c r="A120" s="821" t="s">
        <v>2934</v>
      </c>
      <c r="B120" s="822" t="s">
        <v>3047</v>
      </c>
      <c r="C120" s="822" t="s">
        <v>2908</v>
      </c>
      <c r="D120" s="822" t="s">
        <v>2929</v>
      </c>
      <c r="E120" s="822" t="s">
        <v>3052</v>
      </c>
      <c r="F120" s="822" t="s">
        <v>3053</v>
      </c>
      <c r="G120" s="831">
        <v>39</v>
      </c>
      <c r="H120" s="831">
        <v>22932</v>
      </c>
      <c r="I120" s="822"/>
      <c r="J120" s="822">
        <v>588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2934</v>
      </c>
      <c r="B121" s="822" t="s">
        <v>3047</v>
      </c>
      <c r="C121" s="822" t="s">
        <v>2908</v>
      </c>
      <c r="D121" s="822" t="s">
        <v>2929</v>
      </c>
      <c r="E121" s="822" t="s">
        <v>2997</v>
      </c>
      <c r="F121" s="822" t="s">
        <v>2998</v>
      </c>
      <c r="G121" s="831"/>
      <c r="H121" s="831"/>
      <c r="I121" s="822"/>
      <c r="J121" s="822"/>
      <c r="K121" s="831">
        <v>1</v>
      </c>
      <c r="L121" s="831">
        <v>352</v>
      </c>
      <c r="M121" s="822"/>
      <c r="N121" s="822">
        <v>352</v>
      </c>
      <c r="O121" s="831"/>
      <c r="P121" s="831"/>
      <c r="Q121" s="827"/>
      <c r="R121" s="832"/>
    </row>
    <row r="122" spans="1:18" ht="14.45" customHeight="1" x14ac:dyDescent="0.2">
      <c r="A122" s="821" t="s">
        <v>2934</v>
      </c>
      <c r="B122" s="822" t="s">
        <v>3047</v>
      </c>
      <c r="C122" s="822" t="s">
        <v>2908</v>
      </c>
      <c r="D122" s="822" t="s">
        <v>2929</v>
      </c>
      <c r="E122" s="822" t="s">
        <v>3054</v>
      </c>
      <c r="F122" s="822" t="s">
        <v>3055</v>
      </c>
      <c r="G122" s="831">
        <v>158</v>
      </c>
      <c r="H122" s="831">
        <v>92904</v>
      </c>
      <c r="I122" s="822"/>
      <c r="J122" s="822">
        <v>588</v>
      </c>
      <c r="K122" s="831">
        <v>8</v>
      </c>
      <c r="L122" s="831">
        <v>4736</v>
      </c>
      <c r="M122" s="822"/>
      <c r="N122" s="822">
        <v>592</v>
      </c>
      <c r="O122" s="831"/>
      <c r="P122" s="831"/>
      <c r="Q122" s="827"/>
      <c r="R122" s="832"/>
    </row>
    <row r="123" spans="1:18" ht="14.45" customHeight="1" x14ac:dyDescent="0.2">
      <c r="A123" s="821" t="s">
        <v>2934</v>
      </c>
      <c r="B123" s="822" t="s">
        <v>3047</v>
      </c>
      <c r="C123" s="822" t="s">
        <v>2908</v>
      </c>
      <c r="D123" s="822" t="s">
        <v>2929</v>
      </c>
      <c r="E123" s="822" t="s">
        <v>3056</v>
      </c>
      <c r="F123" s="822" t="s">
        <v>3057</v>
      </c>
      <c r="G123" s="831">
        <v>200</v>
      </c>
      <c r="H123" s="831">
        <v>117400</v>
      </c>
      <c r="I123" s="822"/>
      <c r="J123" s="822">
        <v>587</v>
      </c>
      <c r="K123" s="831">
        <v>125</v>
      </c>
      <c r="L123" s="831">
        <v>73875</v>
      </c>
      <c r="M123" s="822"/>
      <c r="N123" s="822">
        <v>591</v>
      </c>
      <c r="O123" s="831">
        <v>32</v>
      </c>
      <c r="P123" s="831">
        <v>20288</v>
      </c>
      <c r="Q123" s="827"/>
      <c r="R123" s="832">
        <v>634</v>
      </c>
    </row>
    <row r="124" spans="1:18" ht="14.45" customHeight="1" x14ac:dyDescent="0.2">
      <c r="A124" s="821" t="s">
        <v>2934</v>
      </c>
      <c r="B124" s="822" t="s">
        <v>3047</v>
      </c>
      <c r="C124" s="822" t="s">
        <v>2908</v>
      </c>
      <c r="D124" s="822" t="s">
        <v>2929</v>
      </c>
      <c r="E124" s="822" t="s">
        <v>3058</v>
      </c>
      <c r="F124" s="822" t="s">
        <v>3059</v>
      </c>
      <c r="G124" s="831">
        <v>12</v>
      </c>
      <c r="H124" s="831">
        <v>3528</v>
      </c>
      <c r="I124" s="822"/>
      <c r="J124" s="822">
        <v>294</v>
      </c>
      <c r="K124" s="831">
        <v>24</v>
      </c>
      <c r="L124" s="831">
        <v>7104</v>
      </c>
      <c r="M124" s="822"/>
      <c r="N124" s="822">
        <v>296</v>
      </c>
      <c r="O124" s="831"/>
      <c r="P124" s="831"/>
      <c r="Q124" s="827"/>
      <c r="R124" s="832"/>
    </row>
    <row r="125" spans="1:18" ht="14.45" customHeight="1" x14ac:dyDescent="0.2">
      <c r="A125" s="821" t="s">
        <v>2934</v>
      </c>
      <c r="B125" s="822" t="s">
        <v>3047</v>
      </c>
      <c r="C125" s="822" t="s">
        <v>2908</v>
      </c>
      <c r="D125" s="822" t="s">
        <v>2929</v>
      </c>
      <c r="E125" s="822" t="s">
        <v>3060</v>
      </c>
      <c r="F125" s="822" t="s">
        <v>3061</v>
      </c>
      <c r="G125" s="831">
        <v>198</v>
      </c>
      <c r="H125" s="831">
        <v>54846</v>
      </c>
      <c r="I125" s="822"/>
      <c r="J125" s="822">
        <v>277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2934</v>
      </c>
      <c r="B126" s="822" t="s">
        <v>3047</v>
      </c>
      <c r="C126" s="822" t="s">
        <v>2908</v>
      </c>
      <c r="D126" s="822" t="s">
        <v>2929</v>
      </c>
      <c r="E126" s="822" t="s">
        <v>3017</v>
      </c>
      <c r="F126" s="822" t="s">
        <v>3018</v>
      </c>
      <c r="G126" s="831"/>
      <c r="H126" s="831"/>
      <c r="I126" s="822"/>
      <c r="J126" s="822"/>
      <c r="K126" s="831">
        <v>0</v>
      </c>
      <c r="L126" s="831">
        <v>0</v>
      </c>
      <c r="M126" s="822"/>
      <c r="N126" s="822"/>
      <c r="O126" s="831">
        <v>2</v>
      </c>
      <c r="P126" s="831">
        <v>704</v>
      </c>
      <c r="Q126" s="827"/>
      <c r="R126" s="832">
        <v>352</v>
      </c>
    </row>
    <row r="127" spans="1:18" ht="14.45" customHeight="1" x14ac:dyDescent="0.2">
      <c r="A127" s="821" t="s">
        <v>3062</v>
      </c>
      <c r="B127" s="822" t="s">
        <v>3063</v>
      </c>
      <c r="C127" s="822" t="s">
        <v>2910</v>
      </c>
      <c r="D127" s="822" t="s">
        <v>2929</v>
      </c>
      <c r="E127" s="822" t="s">
        <v>3064</v>
      </c>
      <c r="F127" s="822" t="s">
        <v>3065</v>
      </c>
      <c r="G127" s="831">
        <v>342</v>
      </c>
      <c r="H127" s="831">
        <v>30438</v>
      </c>
      <c r="I127" s="822"/>
      <c r="J127" s="822">
        <v>89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3062</v>
      </c>
      <c r="B128" s="822" t="s">
        <v>3063</v>
      </c>
      <c r="C128" s="822" t="s">
        <v>2910</v>
      </c>
      <c r="D128" s="822" t="s">
        <v>2929</v>
      </c>
      <c r="E128" s="822" t="s">
        <v>3066</v>
      </c>
      <c r="F128" s="822" t="s">
        <v>3067</v>
      </c>
      <c r="G128" s="831">
        <v>2549</v>
      </c>
      <c r="H128" s="831">
        <v>56078</v>
      </c>
      <c r="I128" s="822"/>
      <c r="J128" s="822">
        <v>22</v>
      </c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3062</v>
      </c>
      <c r="B129" s="822" t="s">
        <v>3063</v>
      </c>
      <c r="C129" s="822" t="s">
        <v>2910</v>
      </c>
      <c r="D129" s="822" t="s">
        <v>2929</v>
      </c>
      <c r="E129" s="822" t="s">
        <v>3068</v>
      </c>
      <c r="F129" s="822" t="s">
        <v>3069</v>
      </c>
      <c r="G129" s="831">
        <v>688</v>
      </c>
      <c r="H129" s="831">
        <v>141728</v>
      </c>
      <c r="I129" s="822"/>
      <c r="J129" s="822">
        <v>206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3062</v>
      </c>
      <c r="B130" s="822" t="s">
        <v>3063</v>
      </c>
      <c r="C130" s="822" t="s">
        <v>2910</v>
      </c>
      <c r="D130" s="822" t="s">
        <v>2929</v>
      </c>
      <c r="E130" s="822" t="s">
        <v>3070</v>
      </c>
      <c r="F130" s="822" t="s">
        <v>3071</v>
      </c>
      <c r="G130" s="831">
        <v>39</v>
      </c>
      <c r="H130" s="831">
        <v>6708</v>
      </c>
      <c r="I130" s="822"/>
      <c r="J130" s="822">
        <v>172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thickBot="1" x14ac:dyDescent="0.25">
      <c r="A131" s="813" t="s">
        <v>3062</v>
      </c>
      <c r="B131" s="814" t="s">
        <v>3063</v>
      </c>
      <c r="C131" s="814" t="s">
        <v>2910</v>
      </c>
      <c r="D131" s="814" t="s">
        <v>2929</v>
      </c>
      <c r="E131" s="814" t="s">
        <v>3072</v>
      </c>
      <c r="F131" s="814" t="s">
        <v>3073</v>
      </c>
      <c r="G131" s="833">
        <v>49</v>
      </c>
      <c r="H131" s="833">
        <v>12642</v>
      </c>
      <c r="I131" s="814"/>
      <c r="J131" s="814">
        <v>258</v>
      </c>
      <c r="K131" s="833"/>
      <c r="L131" s="833"/>
      <c r="M131" s="814"/>
      <c r="N131" s="814"/>
      <c r="O131" s="833"/>
      <c r="P131" s="833"/>
      <c r="Q131" s="819"/>
      <c r="R13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2960799-871B-4C46-8EFB-E805D1DDB6B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8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3075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53101.890000000007</v>
      </c>
      <c r="I3" s="208">
        <f t="shared" si="0"/>
        <v>15837921.849999996</v>
      </c>
      <c r="J3" s="78"/>
      <c r="K3" s="78"/>
      <c r="L3" s="208">
        <f t="shared" si="0"/>
        <v>51421.599999999991</v>
      </c>
      <c r="M3" s="208">
        <f t="shared" si="0"/>
        <v>17449246.400000002</v>
      </c>
      <c r="N3" s="78"/>
      <c r="O3" s="78"/>
      <c r="P3" s="208">
        <f t="shared" si="0"/>
        <v>9645.75</v>
      </c>
      <c r="Q3" s="208">
        <f t="shared" si="0"/>
        <v>3442025.8799999994</v>
      </c>
      <c r="R3" s="79">
        <f>IF(M3=0,0,Q3/M3)</f>
        <v>0.19725928565029599</v>
      </c>
      <c r="S3" s="209">
        <f>IF(P3=0,0,Q3/P3)</f>
        <v>356.84377886634002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2928</v>
      </c>
      <c r="C6" s="807" t="s">
        <v>586</v>
      </c>
      <c r="D6" s="807" t="s">
        <v>1539</v>
      </c>
      <c r="E6" s="807" t="s">
        <v>2929</v>
      </c>
      <c r="F6" s="807" t="s">
        <v>2930</v>
      </c>
      <c r="G6" s="807" t="s">
        <v>2931</v>
      </c>
      <c r="H6" s="225"/>
      <c r="I6" s="225"/>
      <c r="J6" s="807"/>
      <c r="K6" s="807"/>
      <c r="L6" s="225">
        <v>1</v>
      </c>
      <c r="M6" s="225">
        <v>33.33</v>
      </c>
      <c r="N6" s="807"/>
      <c r="O6" s="807">
        <v>33.33</v>
      </c>
      <c r="P6" s="225"/>
      <c r="Q6" s="225"/>
      <c r="R6" s="812"/>
      <c r="S6" s="830"/>
    </row>
    <row r="7" spans="1:19" ht="14.45" customHeight="1" x14ac:dyDescent="0.2">
      <c r="A7" s="821"/>
      <c r="B7" s="822" t="s">
        <v>2928</v>
      </c>
      <c r="C7" s="822" t="s">
        <v>586</v>
      </c>
      <c r="D7" s="822" t="s">
        <v>1539</v>
      </c>
      <c r="E7" s="822" t="s">
        <v>2929</v>
      </c>
      <c r="F7" s="822" t="s">
        <v>2932</v>
      </c>
      <c r="G7" s="822" t="s">
        <v>2933</v>
      </c>
      <c r="H7" s="831"/>
      <c r="I7" s="831"/>
      <c r="J7" s="822"/>
      <c r="K7" s="822"/>
      <c r="L7" s="831">
        <v>1</v>
      </c>
      <c r="M7" s="831">
        <v>711</v>
      </c>
      <c r="N7" s="822"/>
      <c r="O7" s="822">
        <v>711</v>
      </c>
      <c r="P7" s="831"/>
      <c r="Q7" s="831"/>
      <c r="R7" s="827"/>
      <c r="S7" s="832"/>
    </row>
    <row r="8" spans="1:19" ht="14.45" customHeight="1" x14ac:dyDescent="0.2">
      <c r="A8" s="821"/>
      <c r="B8" s="822" t="s">
        <v>2928</v>
      </c>
      <c r="C8" s="822" t="s">
        <v>594</v>
      </c>
      <c r="D8" s="822" t="s">
        <v>1541</v>
      </c>
      <c r="E8" s="822" t="s">
        <v>2929</v>
      </c>
      <c r="F8" s="822" t="s">
        <v>2932</v>
      </c>
      <c r="G8" s="822" t="s">
        <v>2933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768</v>
      </c>
      <c r="R8" s="827"/>
      <c r="S8" s="832">
        <v>768</v>
      </c>
    </row>
    <row r="9" spans="1:19" ht="14.45" customHeight="1" x14ac:dyDescent="0.2">
      <c r="A9" s="821"/>
      <c r="B9" s="822" t="s">
        <v>2928</v>
      </c>
      <c r="C9" s="822" t="s">
        <v>594</v>
      </c>
      <c r="D9" s="822" t="s">
        <v>1539</v>
      </c>
      <c r="E9" s="822" t="s">
        <v>2929</v>
      </c>
      <c r="F9" s="822" t="s">
        <v>2932</v>
      </c>
      <c r="G9" s="822" t="s">
        <v>2933</v>
      </c>
      <c r="H9" s="831">
        <v>0</v>
      </c>
      <c r="I9" s="831">
        <v>0</v>
      </c>
      <c r="J9" s="822"/>
      <c r="K9" s="822"/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2934</v>
      </c>
      <c r="B10" s="822" t="s">
        <v>2935</v>
      </c>
      <c r="C10" s="822" t="s">
        <v>597</v>
      </c>
      <c r="D10" s="822" t="s">
        <v>2907</v>
      </c>
      <c r="E10" s="822" t="s">
        <v>2936</v>
      </c>
      <c r="F10" s="822" t="s">
        <v>2941</v>
      </c>
      <c r="G10" s="822" t="s">
        <v>1042</v>
      </c>
      <c r="H10" s="831">
        <v>0.30000000000000004</v>
      </c>
      <c r="I10" s="831">
        <v>205.14</v>
      </c>
      <c r="J10" s="822"/>
      <c r="K10" s="822">
        <v>683.79999999999984</v>
      </c>
      <c r="L10" s="831">
        <v>0.2</v>
      </c>
      <c r="M10" s="831">
        <v>136.72</v>
      </c>
      <c r="N10" s="822"/>
      <c r="O10" s="822">
        <v>683.59999999999991</v>
      </c>
      <c r="P10" s="831">
        <v>0.1</v>
      </c>
      <c r="Q10" s="831">
        <v>60.95</v>
      </c>
      <c r="R10" s="827"/>
      <c r="S10" s="832">
        <v>609.5</v>
      </c>
    </row>
    <row r="11" spans="1:19" ht="14.45" customHeight="1" x14ac:dyDescent="0.2">
      <c r="A11" s="821" t="s">
        <v>2934</v>
      </c>
      <c r="B11" s="822" t="s">
        <v>2935</v>
      </c>
      <c r="C11" s="822" t="s">
        <v>597</v>
      </c>
      <c r="D11" s="822" t="s">
        <v>2907</v>
      </c>
      <c r="E11" s="822" t="s">
        <v>2936</v>
      </c>
      <c r="F11" s="822" t="s">
        <v>2942</v>
      </c>
      <c r="G11" s="822" t="s">
        <v>2943</v>
      </c>
      <c r="H11" s="831">
        <v>1</v>
      </c>
      <c r="I11" s="831">
        <v>3744.69</v>
      </c>
      <c r="J11" s="822"/>
      <c r="K11" s="822">
        <v>3744.69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2934</v>
      </c>
      <c r="B12" s="822" t="s">
        <v>2935</v>
      </c>
      <c r="C12" s="822" t="s">
        <v>597</v>
      </c>
      <c r="D12" s="822" t="s">
        <v>2907</v>
      </c>
      <c r="E12" s="822" t="s">
        <v>2936</v>
      </c>
      <c r="F12" s="822" t="s">
        <v>2948</v>
      </c>
      <c r="G12" s="822" t="s">
        <v>2947</v>
      </c>
      <c r="H12" s="831">
        <v>1</v>
      </c>
      <c r="I12" s="831">
        <v>7999.22</v>
      </c>
      <c r="J12" s="822"/>
      <c r="K12" s="822">
        <v>7999.22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2934</v>
      </c>
      <c r="B13" s="822" t="s">
        <v>2935</v>
      </c>
      <c r="C13" s="822" t="s">
        <v>597</v>
      </c>
      <c r="D13" s="822" t="s">
        <v>2907</v>
      </c>
      <c r="E13" s="822" t="s">
        <v>2936</v>
      </c>
      <c r="F13" s="822" t="s">
        <v>2949</v>
      </c>
      <c r="G13" s="822" t="s">
        <v>1320</v>
      </c>
      <c r="H13" s="831">
        <v>1</v>
      </c>
      <c r="I13" s="831">
        <v>2181.6999999999998</v>
      </c>
      <c r="J13" s="822"/>
      <c r="K13" s="822">
        <v>2181.6999999999998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2934</v>
      </c>
      <c r="B14" s="822" t="s">
        <v>2935</v>
      </c>
      <c r="C14" s="822" t="s">
        <v>597</v>
      </c>
      <c r="D14" s="822" t="s">
        <v>2907</v>
      </c>
      <c r="E14" s="822" t="s">
        <v>2936</v>
      </c>
      <c r="F14" s="822" t="s">
        <v>2951</v>
      </c>
      <c r="G14" s="822" t="s">
        <v>2952</v>
      </c>
      <c r="H14" s="831">
        <v>0.2</v>
      </c>
      <c r="I14" s="831">
        <v>72.08</v>
      </c>
      <c r="J14" s="822"/>
      <c r="K14" s="822">
        <v>360.4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2934</v>
      </c>
      <c r="B15" s="822" t="s">
        <v>2935</v>
      </c>
      <c r="C15" s="822" t="s">
        <v>597</v>
      </c>
      <c r="D15" s="822" t="s">
        <v>2907</v>
      </c>
      <c r="E15" s="822" t="s">
        <v>2936</v>
      </c>
      <c r="F15" s="822" t="s">
        <v>2953</v>
      </c>
      <c r="G15" s="822" t="s">
        <v>2954</v>
      </c>
      <c r="H15" s="831">
        <v>1</v>
      </c>
      <c r="I15" s="831">
        <v>7196.42</v>
      </c>
      <c r="J15" s="822"/>
      <c r="K15" s="822">
        <v>7196.42</v>
      </c>
      <c r="L15" s="831">
        <v>1</v>
      </c>
      <c r="M15" s="831">
        <v>7188.42</v>
      </c>
      <c r="N15" s="822"/>
      <c r="O15" s="822">
        <v>7188.42</v>
      </c>
      <c r="P15" s="831"/>
      <c r="Q15" s="831"/>
      <c r="R15" s="827"/>
      <c r="S15" s="832"/>
    </row>
    <row r="16" spans="1:19" ht="14.45" customHeight="1" x14ac:dyDescent="0.2">
      <c r="A16" s="821" t="s">
        <v>2934</v>
      </c>
      <c r="B16" s="822" t="s">
        <v>2935</v>
      </c>
      <c r="C16" s="822" t="s">
        <v>597</v>
      </c>
      <c r="D16" s="822" t="s">
        <v>2907</v>
      </c>
      <c r="E16" s="822" t="s">
        <v>2936</v>
      </c>
      <c r="F16" s="822" t="s">
        <v>2959</v>
      </c>
      <c r="G16" s="822" t="s">
        <v>1184</v>
      </c>
      <c r="H16" s="831">
        <v>4.3</v>
      </c>
      <c r="I16" s="831">
        <v>2679.77</v>
      </c>
      <c r="J16" s="822"/>
      <c r="K16" s="822">
        <v>623.20232558139537</v>
      </c>
      <c r="L16" s="831">
        <v>0.33</v>
      </c>
      <c r="M16" s="831">
        <v>205.85</v>
      </c>
      <c r="N16" s="822"/>
      <c r="O16" s="822">
        <v>623.78787878787875</v>
      </c>
      <c r="P16" s="831">
        <v>1.33</v>
      </c>
      <c r="Q16" s="831">
        <v>824.02</v>
      </c>
      <c r="R16" s="827"/>
      <c r="S16" s="832">
        <v>619.56390977443607</v>
      </c>
    </row>
    <row r="17" spans="1:19" ht="14.45" customHeight="1" x14ac:dyDescent="0.2">
      <c r="A17" s="821" t="s">
        <v>2934</v>
      </c>
      <c r="B17" s="822" t="s">
        <v>2935</v>
      </c>
      <c r="C17" s="822" t="s">
        <v>597</v>
      </c>
      <c r="D17" s="822" t="s">
        <v>2907</v>
      </c>
      <c r="E17" s="822" t="s">
        <v>2936</v>
      </c>
      <c r="F17" s="822" t="s">
        <v>2961</v>
      </c>
      <c r="G17" s="822" t="s">
        <v>2947</v>
      </c>
      <c r="H17" s="831"/>
      <c r="I17" s="831"/>
      <c r="J17" s="822"/>
      <c r="K17" s="822"/>
      <c r="L17" s="831">
        <v>1</v>
      </c>
      <c r="M17" s="831">
        <v>10852.2</v>
      </c>
      <c r="N17" s="822"/>
      <c r="O17" s="822">
        <v>10852.2</v>
      </c>
      <c r="P17" s="831"/>
      <c r="Q17" s="831"/>
      <c r="R17" s="827"/>
      <c r="S17" s="832"/>
    </row>
    <row r="18" spans="1:19" ht="14.45" customHeight="1" x14ac:dyDescent="0.2">
      <c r="A18" s="821" t="s">
        <v>2934</v>
      </c>
      <c r="B18" s="822" t="s">
        <v>2935</v>
      </c>
      <c r="C18" s="822" t="s">
        <v>597</v>
      </c>
      <c r="D18" s="822" t="s">
        <v>2907</v>
      </c>
      <c r="E18" s="822" t="s">
        <v>2929</v>
      </c>
      <c r="F18" s="822" t="s">
        <v>2963</v>
      </c>
      <c r="G18" s="822" t="s">
        <v>2964</v>
      </c>
      <c r="H18" s="831">
        <v>25</v>
      </c>
      <c r="I18" s="831">
        <v>950</v>
      </c>
      <c r="J18" s="822"/>
      <c r="K18" s="822">
        <v>38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2934</v>
      </c>
      <c r="B19" s="822" t="s">
        <v>2935</v>
      </c>
      <c r="C19" s="822" t="s">
        <v>597</v>
      </c>
      <c r="D19" s="822" t="s">
        <v>2907</v>
      </c>
      <c r="E19" s="822" t="s">
        <v>2929</v>
      </c>
      <c r="F19" s="822" t="s">
        <v>2967</v>
      </c>
      <c r="G19" s="822" t="s">
        <v>2968</v>
      </c>
      <c r="H19" s="831">
        <v>3</v>
      </c>
      <c r="I19" s="831">
        <v>15</v>
      </c>
      <c r="J19" s="822"/>
      <c r="K19" s="822">
        <v>5</v>
      </c>
      <c r="L19" s="831">
        <v>1</v>
      </c>
      <c r="M19" s="831">
        <v>5</v>
      </c>
      <c r="N19" s="822"/>
      <c r="O19" s="822">
        <v>5</v>
      </c>
      <c r="P19" s="831"/>
      <c r="Q19" s="831"/>
      <c r="R19" s="827"/>
      <c r="S19" s="832"/>
    </row>
    <row r="20" spans="1:19" ht="14.45" customHeight="1" x14ac:dyDescent="0.2">
      <c r="A20" s="821" t="s">
        <v>2934</v>
      </c>
      <c r="B20" s="822" t="s">
        <v>2935</v>
      </c>
      <c r="C20" s="822" t="s">
        <v>597</v>
      </c>
      <c r="D20" s="822" t="s">
        <v>2907</v>
      </c>
      <c r="E20" s="822" t="s">
        <v>2929</v>
      </c>
      <c r="F20" s="822" t="s">
        <v>2969</v>
      </c>
      <c r="G20" s="822" t="s">
        <v>2970</v>
      </c>
      <c r="H20" s="831">
        <v>2</v>
      </c>
      <c r="I20" s="831">
        <v>10</v>
      </c>
      <c r="J20" s="822"/>
      <c r="K20" s="822">
        <v>5</v>
      </c>
      <c r="L20" s="831">
        <v>1</v>
      </c>
      <c r="M20" s="831">
        <v>5</v>
      </c>
      <c r="N20" s="822"/>
      <c r="O20" s="822">
        <v>5</v>
      </c>
      <c r="P20" s="831"/>
      <c r="Q20" s="831"/>
      <c r="R20" s="827"/>
      <c r="S20" s="832"/>
    </row>
    <row r="21" spans="1:19" ht="14.45" customHeight="1" x14ac:dyDescent="0.2">
      <c r="A21" s="821" t="s">
        <v>2934</v>
      </c>
      <c r="B21" s="822" t="s">
        <v>2935</v>
      </c>
      <c r="C21" s="822" t="s">
        <v>597</v>
      </c>
      <c r="D21" s="822" t="s">
        <v>2907</v>
      </c>
      <c r="E21" s="822" t="s">
        <v>2929</v>
      </c>
      <c r="F21" s="822" t="s">
        <v>2971</v>
      </c>
      <c r="G21" s="822" t="s">
        <v>2972</v>
      </c>
      <c r="H21" s="831">
        <v>1</v>
      </c>
      <c r="I21" s="831">
        <v>350</v>
      </c>
      <c r="J21" s="822"/>
      <c r="K21" s="822">
        <v>350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2934</v>
      </c>
      <c r="B22" s="822" t="s">
        <v>2935</v>
      </c>
      <c r="C22" s="822" t="s">
        <v>597</v>
      </c>
      <c r="D22" s="822" t="s">
        <v>2907</v>
      </c>
      <c r="E22" s="822" t="s">
        <v>2929</v>
      </c>
      <c r="F22" s="822" t="s">
        <v>2973</v>
      </c>
      <c r="G22" s="822" t="s">
        <v>2974</v>
      </c>
      <c r="H22" s="831">
        <v>2</v>
      </c>
      <c r="I22" s="831">
        <v>816</v>
      </c>
      <c r="J22" s="822"/>
      <c r="K22" s="822">
        <v>408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2934</v>
      </c>
      <c r="B23" s="822" t="s">
        <v>2935</v>
      </c>
      <c r="C23" s="822" t="s">
        <v>597</v>
      </c>
      <c r="D23" s="822" t="s">
        <v>2907</v>
      </c>
      <c r="E23" s="822" t="s">
        <v>2929</v>
      </c>
      <c r="F23" s="822" t="s">
        <v>2975</v>
      </c>
      <c r="G23" s="822" t="s">
        <v>2976</v>
      </c>
      <c r="H23" s="831">
        <v>2</v>
      </c>
      <c r="I23" s="831">
        <v>1148</v>
      </c>
      <c r="J23" s="822"/>
      <c r="K23" s="822">
        <v>574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2934</v>
      </c>
      <c r="B24" s="822" t="s">
        <v>2935</v>
      </c>
      <c r="C24" s="822" t="s">
        <v>597</v>
      </c>
      <c r="D24" s="822" t="s">
        <v>2907</v>
      </c>
      <c r="E24" s="822" t="s">
        <v>2929</v>
      </c>
      <c r="F24" s="822" t="s">
        <v>2981</v>
      </c>
      <c r="G24" s="822" t="s">
        <v>2982</v>
      </c>
      <c r="H24" s="831"/>
      <c r="I24" s="831"/>
      <c r="J24" s="822"/>
      <c r="K24" s="822"/>
      <c r="L24" s="831">
        <v>3</v>
      </c>
      <c r="M24" s="831">
        <v>252</v>
      </c>
      <c r="N24" s="822"/>
      <c r="O24" s="822">
        <v>84</v>
      </c>
      <c r="P24" s="831"/>
      <c r="Q24" s="831"/>
      <c r="R24" s="827"/>
      <c r="S24" s="832"/>
    </row>
    <row r="25" spans="1:19" ht="14.45" customHeight="1" x14ac:dyDescent="0.2">
      <c r="A25" s="821" t="s">
        <v>2934</v>
      </c>
      <c r="B25" s="822" t="s">
        <v>2935</v>
      </c>
      <c r="C25" s="822" t="s">
        <v>597</v>
      </c>
      <c r="D25" s="822" t="s">
        <v>2907</v>
      </c>
      <c r="E25" s="822" t="s">
        <v>2929</v>
      </c>
      <c r="F25" s="822" t="s">
        <v>2930</v>
      </c>
      <c r="G25" s="822" t="s">
        <v>2931</v>
      </c>
      <c r="H25" s="831">
        <v>3</v>
      </c>
      <c r="I25" s="831">
        <v>100</v>
      </c>
      <c r="J25" s="822"/>
      <c r="K25" s="822">
        <v>33.333333333333336</v>
      </c>
      <c r="L25" s="831">
        <v>6</v>
      </c>
      <c r="M25" s="831">
        <v>212.22</v>
      </c>
      <c r="N25" s="822"/>
      <c r="O25" s="822">
        <v>35.369999999999997</v>
      </c>
      <c r="P25" s="831">
        <v>1</v>
      </c>
      <c r="Q25" s="831">
        <v>45.56</v>
      </c>
      <c r="R25" s="827"/>
      <c r="S25" s="832">
        <v>45.56</v>
      </c>
    </row>
    <row r="26" spans="1:19" ht="14.45" customHeight="1" x14ac:dyDescent="0.2">
      <c r="A26" s="821" t="s">
        <v>2934</v>
      </c>
      <c r="B26" s="822" t="s">
        <v>2935</v>
      </c>
      <c r="C26" s="822" t="s">
        <v>597</v>
      </c>
      <c r="D26" s="822" t="s">
        <v>2907</v>
      </c>
      <c r="E26" s="822" t="s">
        <v>2929</v>
      </c>
      <c r="F26" s="822" t="s">
        <v>2985</v>
      </c>
      <c r="G26" s="822" t="s">
        <v>2986</v>
      </c>
      <c r="H26" s="831">
        <v>23</v>
      </c>
      <c r="I26" s="831">
        <v>759</v>
      </c>
      <c r="J26" s="822"/>
      <c r="K26" s="822">
        <v>33</v>
      </c>
      <c r="L26" s="831">
        <v>16</v>
      </c>
      <c r="M26" s="831">
        <v>528</v>
      </c>
      <c r="N26" s="822"/>
      <c r="O26" s="822">
        <v>33</v>
      </c>
      <c r="P26" s="831">
        <v>3</v>
      </c>
      <c r="Q26" s="831">
        <v>102</v>
      </c>
      <c r="R26" s="827"/>
      <c r="S26" s="832">
        <v>34</v>
      </c>
    </row>
    <row r="27" spans="1:19" ht="14.45" customHeight="1" x14ac:dyDescent="0.2">
      <c r="A27" s="821" t="s">
        <v>2934</v>
      </c>
      <c r="B27" s="822" t="s">
        <v>2935</v>
      </c>
      <c r="C27" s="822" t="s">
        <v>597</v>
      </c>
      <c r="D27" s="822" t="s">
        <v>2907</v>
      </c>
      <c r="E27" s="822" t="s">
        <v>2929</v>
      </c>
      <c r="F27" s="822" t="s">
        <v>2987</v>
      </c>
      <c r="G27" s="822" t="s">
        <v>2988</v>
      </c>
      <c r="H27" s="831">
        <v>1</v>
      </c>
      <c r="I27" s="831">
        <v>0</v>
      </c>
      <c r="J27" s="822"/>
      <c r="K27" s="822">
        <v>0</v>
      </c>
      <c r="L27" s="831">
        <v>3</v>
      </c>
      <c r="M27" s="831">
        <v>0</v>
      </c>
      <c r="N27" s="822"/>
      <c r="O27" s="822">
        <v>0</v>
      </c>
      <c r="P27" s="831"/>
      <c r="Q27" s="831"/>
      <c r="R27" s="827"/>
      <c r="S27" s="832"/>
    </row>
    <row r="28" spans="1:19" ht="14.45" customHeight="1" x14ac:dyDescent="0.2">
      <c r="A28" s="821" t="s">
        <v>2934</v>
      </c>
      <c r="B28" s="822" t="s">
        <v>2935</v>
      </c>
      <c r="C28" s="822" t="s">
        <v>597</v>
      </c>
      <c r="D28" s="822" t="s">
        <v>2907</v>
      </c>
      <c r="E28" s="822" t="s">
        <v>2929</v>
      </c>
      <c r="F28" s="822" t="s">
        <v>2989</v>
      </c>
      <c r="G28" s="822" t="s">
        <v>2990</v>
      </c>
      <c r="H28" s="831">
        <v>2</v>
      </c>
      <c r="I28" s="831">
        <v>1434</v>
      </c>
      <c r="J28" s="822"/>
      <c r="K28" s="822">
        <v>717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2934</v>
      </c>
      <c r="B29" s="822" t="s">
        <v>2935</v>
      </c>
      <c r="C29" s="822" t="s">
        <v>597</v>
      </c>
      <c r="D29" s="822" t="s">
        <v>2907</v>
      </c>
      <c r="E29" s="822" t="s">
        <v>2929</v>
      </c>
      <c r="F29" s="822" t="s">
        <v>2991</v>
      </c>
      <c r="G29" s="822" t="s">
        <v>2992</v>
      </c>
      <c r="H29" s="831"/>
      <c r="I29" s="831"/>
      <c r="J29" s="822"/>
      <c r="K29" s="822"/>
      <c r="L29" s="831">
        <v>3</v>
      </c>
      <c r="M29" s="831">
        <v>1050</v>
      </c>
      <c r="N29" s="822"/>
      <c r="O29" s="822">
        <v>350</v>
      </c>
      <c r="P29" s="831"/>
      <c r="Q29" s="831"/>
      <c r="R29" s="827"/>
      <c r="S29" s="832"/>
    </row>
    <row r="30" spans="1:19" ht="14.45" customHeight="1" x14ac:dyDescent="0.2">
      <c r="A30" s="821" t="s">
        <v>2934</v>
      </c>
      <c r="B30" s="822" t="s">
        <v>2935</v>
      </c>
      <c r="C30" s="822" t="s">
        <v>597</v>
      </c>
      <c r="D30" s="822" t="s">
        <v>2907</v>
      </c>
      <c r="E30" s="822" t="s">
        <v>2929</v>
      </c>
      <c r="F30" s="822" t="s">
        <v>2932</v>
      </c>
      <c r="G30" s="822" t="s">
        <v>2933</v>
      </c>
      <c r="H30" s="831">
        <v>6</v>
      </c>
      <c r="I30" s="831">
        <v>4242</v>
      </c>
      <c r="J30" s="822"/>
      <c r="K30" s="822">
        <v>707</v>
      </c>
      <c r="L30" s="831">
        <v>8</v>
      </c>
      <c r="M30" s="831">
        <v>5688</v>
      </c>
      <c r="N30" s="822"/>
      <c r="O30" s="822">
        <v>711</v>
      </c>
      <c r="P30" s="831">
        <v>1</v>
      </c>
      <c r="Q30" s="831">
        <v>768</v>
      </c>
      <c r="R30" s="827"/>
      <c r="S30" s="832">
        <v>768</v>
      </c>
    </row>
    <row r="31" spans="1:19" ht="14.45" customHeight="1" x14ac:dyDescent="0.2">
      <c r="A31" s="821" t="s">
        <v>2934</v>
      </c>
      <c r="B31" s="822" t="s">
        <v>2935</v>
      </c>
      <c r="C31" s="822" t="s">
        <v>597</v>
      </c>
      <c r="D31" s="822" t="s">
        <v>2907</v>
      </c>
      <c r="E31" s="822" t="s">
        <v>2929</v>
      </c>
      <c r="F31" s="822" t="s">
        <v>2995</v>
      </c>
      <c r="G31" s="822" t="s">
        <v>2996</v>
      </c>
      <c r="H31" s="831">
        <v>0</v>
      </c>
      <c r="I31" s="831">
        <v>0</v>
      </c>
      <c r="J31" s="822"/>
      <c r="K31" s="822"/>
      <c r="L31" s="831">
        <v>4</v>
      </c>
      <c r="M31" s="831">
        <v>0</v>
      </c>
      <c r="N31" s="822"/>
      <c r="O31" s="822">
        <v>0</v>
      </c>
      <c r="P31" s="831"/>
      <c r="Q31" s="831"/>
      <c r="R31" s="827"/>
      <c r="S31" s="832"/>
    </row>
    <row r="32" spans="1:19" ht="14.45" customHeight="1" x14ac:dyDescent="0.2">
      <c r="A32" s="821" t="s">
        <v>2934</v>
      </c>
      <c r="B32" s="822" t="s">
        <v>2935</v>
      </c>
      <c r="C32" s="822" t="s">
        <v>597</v>
      </c>
      <c r="D32" s="822" t="s">
        <v>2907</v>
      </c>
      <c r="E32" s="822" t="s">
        <v>2929</v>
      </c>
      <c r="F32" s="822" t="s">
        <v>2997</v>
      </c>
      <c r="G32" s="822" t="s">
        <v>2998</v>
      </c>
      <c r="H32" s="831">
        <v>1</v>
      </c>
      <c r="I32" s="831">
        <v>350</v>
      </c>
      <c r="J32" s="822"/>
      <c r="K32" s="822">
        <v>350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2934</v>
      </c>
      <c r="B33" s="822" t="s">
        <v>2935</v>
      </c>
      <c r="C33" s="822" t="s">
        <v>597</v>
      </c>
      <c r="D33" s="822" t="s">
        <v>2907</v>
      </c>
      <c r="E33" s="822" t="s">
        <v>2929</v>
      </c>
      <c r="F33" s="822" t="s">
        <v>3003</v>
      </c>
      <c r="G33" s="822" t="s">
        <v>3004</v>
      </c>
      <c r="H33" s="831">
        <v>1</v>
      </c>
      <c r="I33" s="831">
        <v>354</v>
      </c>
      <c r="J33" s="822"/>
      <c r="K33" s="822">
        <v>354</v>
      </c>
      <c r="L33" s="831">
        <v>1</v>
      </c>
      <c r="M33" s="831">
        <v>356</v>
      </c>
      <c r="N33" s="822"/>
      <c r="O33" s="822">
        <v>356</v>
      </c>
      <c r="P33" s="831"/>
      <c r="Q33" s="831"/>
      <c r="R33" s="827"/>
      <c r="S33" s="832"/>
    </row>
    <row r="34" spans="1:19" ht="14.45" customHeight="1" x14ac:dyDescent="0.2">
      <c r="A34" s="821" t="s">
        <v>2934</v>
      </c>
      <c r="B34" s="822" t="s">
        <v>2935</v>
      </c>
      <c r="C34" s="822" t="s">
        <v>597</v>
      </c>
      <c r="D34" s="822" t="s">
        <v>2907</v>
      </c>
      <c r="E34" s="822" t="s">
        <v>2929</v>
      </c>
      <c r="F34" s="822" t="s">
        <v>3005</v>
      </c>
      <c r="G34" s="822" t="s">
        <v>3006</v>
      </c>
      <c r="H34" s="831">
        <v>1</v>
      </c>
      <c r="I34" s="831">
        <v>598</v>
      </c>
      <c r="J34" s="822"/>
      <c r="K34" s="822">
        <v>598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2934</v>
      </c>
      <c r="B35" s="822" t="s">
        <v>2935</v>
      </c>
      <c r="C35" s="822" t="s">
        <v>597</v>
      </c>
      <c r="D35" s="822" t="s">
        <v>2907</v>
      </c>
      <c r="E35" s="822" t="s">
        <v>2929</v>
      </c>
      <c r="F35" s="822" t="s">
        <v>3011</v>
      </c>
      <c r="G35" s="822" t="s">
        <v>3012</v>
      </c>
      <c r="H35" s="831">
        <v>4</v>
      </c>
      <c r="I35" s="831">
        <v>0</v>
      </c>
      <c r="J35" s="822"/>
      <c r="K35" s="822">
        <v>0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2934</v>
      </c>
      <c r="B36" s="822" t="s">
        <v>2935</v>
      </c>
      <c r="C36" s="822" t="s">
        <v>597</v>
      </c>
      <c r="D36" s="822" t="s">
        <v>2907</v>
      </c>
      <c r="E36" s="822" t="s">
        <v>2929</v>
      </c>
      <c r="F36" s="822" t="s">
        <v>3015</v>
      </c>
      <c r="G36" s="822" t="s">
        <v>3016</v>
      </c>
      <c r="H36" s="831"/>
      <c r="I36" s="831"/>
      <c r="J36" s="822"/>
      <c r="K36" s="822"/>
      <c r="L36" s="831">
        <v>4</v>
      </c>
      <c r="M36" s="831">
        <v>0</v>
      </c>
      <c r="N36" s="822"/>
      <c r="O36" s="822">
        <v>0</v>
      </c>
      <c r="P36" s="831"/>
      <c r="Q36" s="831"/>
      <c r="R36" s="827"/>
      <c r="S36" s="832"/>
    </row>
    <row r="37" spans="1:19" ht="14.45" customHeight="1" x14ac:dyDescent="0.2">
      <c r="A37" s="821" t="s">
        <v>2934</v>
      </c>
      <c r="B37" s="822" t="s">
        <v>2935</v>
      </c>
      <c r="C37" s="822" t="s">
        <v>597</v>
      </c>
      <c r="D37" s="822" t="s">
        <v>1533</v>
      </c>
      <c r="E37" s="822" t="s">
        <v>2936</v>
      </c>
      <c r="F37" s="822" t="s">
        <v>2939</v>
      </c>
      <c r="G37" s="822" t="s">
        <v>2940</v>
      </c>
      <c r="H37" s="831"/>
      <c r="I37" s="831"/>
      <c r="J37" s="822"/>
      <c r="K37" s="822"/>
      <c r="L37" s="831"/>
      <c r="M37" s="831"/>
      <c r="N37" s="822"/>
      <c r="O37" s="822"/>
      <c r="P37" s="831">
        <v>0.1</v>
      </c>
      <c r="Q37" s="831">
        <v>43.17</v>
      </c>
      <c r="R37" s="827"/>
      <c r="S37" s="832">
        <v>431.7</v>
      </c>
    </row>
    <row r="38" spans="1:19" ht="14.45" customHeight="1" x14ac:dyDescent="0.2">
      <c r="A38" s="821" t="s">
        <v>2934</v>
      </c>
      <c r="B38" s="822" t="s">
        <v>2935</v>
      </c>
      <c r="C38" s="822" t="s">
        <v>597</v>
      </c>
      <c r="D38" s="822" t="s">
        <v>1533</v>
      </c>
      <c r="E38" s="822" t="s">
        <v>2936</v>
      </c>
      <c r="F38" s="822" t="s">
        <v>2949</v>
      </c>
      <c r="G38" s="822" t="s">
        <v>1320</v>
      </c>
      <c r="H38" s="831"/>
      <c r="I38" s="831"/>
      <c r="J38" s="822"/>
      <c r="K38" s="822"/>
      <c r="L38" s="831"/>
      <c r="M38" s="831"/>
      <c r="N38" s="822"/>
      <c r="O38" s="822"/>
      <c r="P38" s="831">
        <v>1</v>
      </c>
      <c r="Q38" s="831">
        <v>2179.61</v>
      </c>
      <c r="R38" s="827"/>
      <c r="S38" s="832">
        <v>2179.61</v>
      </c>
    </row>
    <row r="39" spans="1:19" ht="14.45" customHeight="1" x14ac:dyDescent="0.2">
      <c r="A39" s="821" t="s">
        <v>2934</v>
      </c>
      <c r="B39" s="822" t="s">
        <v>2935</v>
      </c>
      <c r="C39" s="822" t="s">
        <v>597</v>
      </c>
      <c r="D39" s="822" t="s">
        <v>1533</v>
      </c>
      <c r="E39" s="822" t="s">
        <v>2929</v>
      </c>
      <c r="F39" s="822" t="s">
        <v>2963</v>
      </c>
      <c r="G39" s="822" t="s">
        <v>2964</v>
      </c>
      <c r="H39" s="831">
        <v>10</v>
      </c>
      <c r="I39" s="831">
        <v>380</v>
      </c>
      <c r="J39" s="822"/>
      <c r="K39" s="822">
        <v>38</v>
      </c>
      <c r="L39" s="831">
        <v>3</v>
      </c>
      <c r="M39" s="831">
        <v>114</v>
      </c>
      <c r="N39" s="822"/>
      <c r="O39" s="822">
        <v>38</v>
      </c>
      <c r="P39" s="831">
        <v>1</v>
      </c>
      <c r="Q39" s="831">
        <v>40</v>
      </c>
      <c r="R39" s="827"/>
      <c r="S39" s="832">
        <v>40</v>
      </c>
    </row>
    <row r="40" spans="1:19" ht="14.45" customHeight="1" x14ac:dyDescent="0.2">
      <c r="A40" s="821" t="s">
        <v>2934</v>
      </c>
      <c r="B40" s="822" t="s">
        <v>2935</v>
      </c>
      <c r="C40" s="822" t="s">
        <v>597</v>
      </c>
      <c r="D40" s="822" t="s">
        <v>1533</v>
      </c>
      <c r="E40" s="822" t="s">
        <v>2929</v>
      </c>
      <c r="F40" s="822" t="s">
        <v>2965</v>
      </c>
      <c r="G40" s="822" t="s">
        <v>2966</v>
      </c>
      <c r="H40" s="831"/>
      <c r="I40" s="831"/>
      <c r="J40" s="822"/>
      <c r="K40" s="822"/>
      <c r="L40" s="831"/>
      <c r="M40" s="831"/>
      <c r="N40" s="822"/>
      <c r="O40" s="822"/>
      <c r="P40" s="831">
        <v>5</v>
      </c>
      <c r="Q40" s="831">
        <v>50</v>
      </c>
      <c r="R40" s="827"/>
      <c r="S40" s="832">
        <v>10</v>
      </c>
    </row>
    <row r="41" spans="1:19" ht="14.45" customHeight="1" x14ac:dyDescent="0.2">
      <c r="A41" s="821" t="s">
        <v>2934</v>
      </c>
      <c r="B41" s="822" t="s">
        <v>2935</v>
      </c>
      <c r="C41" s="822" t="s">
        <v>597</v>
      </c>
      <c r="D41" s="822" t="s">
        <v>1533</v>
      </c>
      <c r="E41" s="822" t="s">
        <v>2929</v>
      </c>
      <c r="F41" s="822" t="s">
        <v>2977</v>
      </c>
      <c r="G41" s="822" t="s">
        <v>2978</v>
      </c>
      <c r="H41" s="831">
        <v>2</v>
      </c>
      <c r="I41" s="831">
        <v>150</v>
      </c>
      <c r="J41" s="822"/>
      <c r="K41" s="822">
        <v>75</v>
      </c>
      <c r="L41" s="831">
        <v>3</v>
      </c>
      <c r="M41" s="831">
        <v>228</v>
      </c>
      <c r="N41" s="822"/>
      <c r="O41" s="822">
        <v>76</v>
      </c>
      <c r="P41" s="831"/>
      <c r="Q41" s="831"/>
      <c r="R41" s="827"/>
      <c r="S41" s="832"/>
    </row>
    <row r="42" spans="1:19" ht="14.45" customHeight="1" x14ac:dyDescent="0.2">
      <c r="A42" s="821" t="s">
        <v>2934</v>
      </c>
      <c r="B42" s="822" t="s">
        <v>2935</v>
      </c>
      <c r="C42" s="822" t="s">
        <v>597</v>
      </c>
      <c r="D42" s="822" t="s">
        <v>1533</v>
      </c>
      <c r="E42" s="822" t="s">
        <v>2929</v>
      </c>
      <c r="F42" s="822" t="s">
        <v>2979</v>
      </c>
      <c r="G42" s="822" t="s">
        <v>2980</v>
      </c>
      <c r="H42" s="831"/>
      <c r="I42" s="831"/>
      <c r="J42" s="822"/>
      <c r="K42" s="822"/>
      <c r="L42" s="831">
        <v>1</v>
      </c>
      <c r="M42" s="831">
        <v>235</v>
      </c>
      <c r="N42" s="822"/>
      <c r="O42" s="822">
        <v>235</v>
      </c>
      <c r="P42" s="831"/>
      <c r="Q42" s="831"/>
      <c r="R42" s="827"/>
      <c r="S42" s="832"/>
    </row>
    <row r="43" spans="1:19" ht="14.45" customHeight="1" x14ac:dyDescent="0.2">
      <c r="A43" s="821" t="s">
        <v>2934</v>
      </c>
      <c r="B43" s="822" t="s">
        <v>2935</v>
      </c>
      <c r="C43" s="822" t="s">
        <v>597</v>
      </c>
      <c r="D43" s="822" t="s">
        <v>1533</v>
      </c>
      <c r="E43" s="822" t="s">
        <v>2929</v>
      </c>
      <c r="F43" s="822" t="s">
        <v>2930</v>
      </c>
      <c r="G43" s="822" t="s">
        <v>2931</v>
      </c>
      <c r="H43" s="831">
        <v>20</v>
      </c>
      <c r="I43" s="831">
        <v>666.68000000000006</v>
      </c>
      <c r="J43" s="822"/>
      <c r="K43" s="822">
        <v>33.334000000000003</v>
      </c>
      <c r="L43" s="831">
        <v>11</v>
      </c>
      <c r="M43" s="831">
        <v>427.78</v>
      </c>
      <c r="N43" s="822"/>
      <c r="O43" s="822">
        <v>38.889090909090903</v>
      </c>
      <c r="P43" s="831">
        <v>7</v>
      </c>
      <c r="Q43" s="831">
        <v>318.90000000000003</v>
      </c>
      <c r="R43" s="827"/>
      <c r="S43" s="832">
        <v>45.557142857142864</v>
      </c>
    </row>
    <row r="44" spans="1:19" ht="14.45" customHeight="1" x14ac:dyDescent="0.2">
      <c r="A44" s="821" t="s">
        <v>2934</v>
      </c>
      <c r="B44" s="822" t="s">
        <v>2935</v>
      </c>
      <c r="C44" s="822" t="s">
        <v>597</v>
      </c>
      <c r="D44" s="822" t="s">
        <v>1533</v>
      </c>
      <c r="E44" s="822" t="s">
        <v>2929</v>
      </c>
      <c r="F44" s="822" t="s">
        <v>2985</v>
      </c>
      <c r="G44" s="822" t="s">
        <v>2986</v>
      </c>
      <c r="H44" s="831"/>
      <c r="I44" s="831"/>
      <c r="J44" s="822"/>
      <c r="K44" s="822"/>
      <c r="L44" s="831"/>
      <c r="M44" s="831"/>
      <c r="N44" s="822"/>
      <c r="O44" s="822"/>
      <c r="P44" s="831">
        <v>4</v>
      </c>
      <c r="Q44" s="831">
        <v>136</v>
      </c>
      <c r="R44" s="827"/>
      <c r="S44" s="832">
        <v>34</v>
      </c>
    </row>
    <row r="45" spans="1:19" ht="14.45" customHeight="1" x14ac:dyDescent="0.2">
      <c r="A45" s="821" t="s">
        <v>2934</v>
      </c>
      <c r="B45" s="822" t="s">
        <v>2935</v>
      </c>
      <c r="C45" s="822" t="s">
        <v>597</v>
      </c>
      <c r="D45" s="822" t="s">
        <v>1533</v>
      </c>
      <c r="E45" s="822" t="s">
        <v>2929</v>
      </c>
      <c r="F45" s="822" t="s">
        <v>2932</v>
      </c>
      <c r="G45" s="822" t="s">
        <v>2933</v>
      </c>
      <c r="H45" s="831">
        <v>19</v>
      </c>
      <c r="I45" s="831">
        <v>13433</v>
      </c>
      <c r="J45" s="822"/>
      <c r="K45" s="822">
        <v>707</v>
      </c>
      <c r="L45" s="831">
        <v>9</v>
      </c>
      <c r="M45" s="831">
        <v>6399</v>
      </c>
      <c r="N45" s="822"/>
      <c r="O45" s="822">
        <v>711</v>
      </c>
      <c r="P45" s="831">
        <v>6</v>
      </c>
      <c r="Q45" s="831">
        <v>4608</v>
      </c>
      <c r="R45" s="827"/>
      <c r="S45" s="832">
        <v>768</v>
      </c>
    </row>
    <row r="46" spans="1:19" ht="14.45" customHeight="1" x14ac:dyDescent="0.2">
      <c r="A46" s="821" t="s">
        <v>2934</v>
      </c>
      <c r="B46" s="822" t="s">
        <v>2935</v>
      </c>
      <c r="C46" s="822" t="s">
        <v>597</v>
      </c>
      <c r="D46" s="822" t="s">
        <v>1533</v>
      </c>
      <c r="E46" s="822" t="s">
        <v>2929</v>
      </c>
      <c r="F46" s="822" t="s">
        <v>2999</v>
      </c>
      <c r="G46" s="822" t="s">
        <v>3000</v>
      </c>
      <c r="H46" s="831">
        <v>1</v>
      </c>
      <c r="I46" s="831">
        <v>1406</v>
      </c>
      <c r="J46" s="822"/>
      <c r="K46" s="822">
        <v>1406</v>
      </c>
      <c r="L46" s="831">
        <v>3</v>
      </c>
      <c r="M46" s="831">
        <v>4245</v>
      </c>
      <c r="N46" s="822"/>
      <c r="O46" s="822">
        <v>1415</v>
      </c>
      <c r="P46" s="831"/>
      <c r="Q46" s="831"/>
      <c r="R46" s="827"/>
      <c r="S46" s="832"/>
    </row>
    <row r="47" spans="1:19" ht="14.45" customHeight="1" x14ac:dyDescent="0.2">
      <c r="A47" s="821" t="s">
        <v>2934</v>
      </c>
      <c r="B47" s="822" t="s">
        <v>2935</v>
      </c>
      <c r="C47" s="822" t="s">
        <v>597</v>
      </c>
      <c r="D47" s="822" t="s">
        <v>1533</v>
      </c>
      <c r="E47" s="822" t="s">
        <v>2929</v>
      </c>
      <c r="F47" s="822" t="s">
        <v>3011</v>
      </c>
      <c r="G47" s="822" t="s">
        <v>3012</v>
      </c>
      <c r="H47" s="831"/>
      <c r="I47" s="831"/>
      <c r="J47" s="822"/>
      <c r="K47" s="822"/>
      <c r="L47" s="831"/>
      <c r="M47" s="831"/>
      <c r="N47" s="822"/>
      <c r="O47" s="822"/>
      <c r="P47" s="831">
        <v>2</v>
      </c>
      <c r="Q47" s="831">
        <v>0</v>
      </c>
      <c r="R47" s="827"/>
      <c r="S47" s="832">
        <v>0</v>
      </c>
    </row>
    <row r="48" spans="1:19" ht="14.45" customHeight="1" x14ac:dyDescent="0.2">
      <c r="A48" s="821" t="s">
        <v>2934</v>
      </c>
      <c r="B48" s="822" t="s">
        <v>2935</v>
      </c>
      <c r="C48" s="822" t="s">
        <v>597</v>
      </c>
      <c r="D48" s="822" t="s">
        <v>2914</v>
      </c>
      <c r="E48" s="822" t="s">
        <v>2936</v>
      </c>
      <c r="F48" s="822" t="s">
        <v>2937</v>
      </c>
      <c r="G48" s="822" t="s">
        <v>2938</v>
      </c>
      <c r="H48" s="831">
        <v>2.8000000000000003</v>
      </c>
      <c r="I48" s="831">
        <v>494.34000000000003</v>
      </c>
      <c r="J48" s="822"/>
      <c r="K48" s="822">
        <v>176.54999999999998</v>
      </c>
      <c r="L48" s="831">
        <v>2.4000000000000004</v>
      </c>
      <c r="M48" s="831">
        <v>423.72</v>
      </c>
      <c r="N48" s="822"/>
      <c r="O48" s="822">
        <v>176.54999999999998</v>
      </c>
      <c r="P48" s="831"/>
      <c r="Q48" s="831"/>
      <c r="R48" s="827"/>
      <c r="S48" s="832"/>
    </row>
    <row r="49" spans="1:19" ht="14.45" customHeight="1" x14ac:dyDescent="0.2">
      <c r="A49" s="821" t="s">
        <v>2934</v>
      </c>
      <c r="B49" s="822" t="s">
        <v>2935</v>
      </c>
      <c r="C49" s="822" t="s">
        <v>597</v>
      </c>
      <c r="D49" s="822" t="s">
        <v>2914</v>
      </c>
      <c r="E49" s="822" t="s">
        <v>2936</v>
      </c>
      <c r="F49" s="822" t="s">
        <v>2939</v>
      </c>
      <c r="G49" s="822" t="s">
        <v>2940</v>
      </c>
      <c r="H49" s="831">
        <v>1.2</v>
      </c>
      <c r="I49" s="831">
        <v>624.29999999999995</v>
      </c>
      <c r="J49" s="822"/>
      <c r="K49" s="822">
        <v>520.25</v>
      </c>
      <c r="L49" s="831">
        <v>0.1</v>
      </c>
      <c r="M49" s="831">
        <v>52</v>
      </c>
      <c r="N49" s="822"/>
      <c r="O49" s="822">
        <v>520</v>
      </c>
      <c r="P49" s="831"/>
      <c r="Q49" s="831"/>
      <c r="R49" s="827"/>
      <c r="S49" s="832"/>
    </row>
    <row r="50" spans="1:19" ht="14.45" customHeight="1" x14ac:dyDescent="0.2">
      <c r="A50" s="821" t="s">
        <v>2934</v>
      </c>
      <c r="B50" s="822" t="s">
        <v>2935</v>
      </c>
      <c r="C50" s="822" t="s">
        <v>597</v>
      </c>
      <c r="D50" s="822" t="s">
        <v>2914</v>
      </c>
      <c r="E50" s="822" t="s">
        <v>2936</v>
      </c>
      <c r="F50" s="822" t="s">
        <v>2941</v>
      </c>
      <c r="G50" s="822" t="s">
        <v>1042</v>
      </c>
      <c r="H50" s="831">
        <v>0.6</v>
      </c>
      <c r="I50" s="831">
        <v>410.65</v>
      </c>
      <c r="J50" s="822"/>
      <c r="K50" s="822">
        <v>684.41666666666663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2934</v>
      </c>
      <c r="B51" s="822" t="s">
        <v>2935</v>
      </c>
      <c r="C51" s="822" t="s">
        <v>597</v>
      </c>
      <c r="D51" s="822" t="s">
        <v>2914</v>
      </c>
      <c r="E51" s="822" t="s">
        <v>2936</v>
      </c>
      <c r="F51" s="822" t="s">
        <v>2942</v>
      </c>
      <c r="G51" s="822" t="s">
        <v>2943</v>
      </c>
      <c r="H51" s="831">
        <v>5</v>
      </c>
      <c r="I51" s="831">
        <v>18712.900000000001</v>
      </c>
      <c r="J51" s="822"/>
      <c r="K51" s="822">
        <v>3742.5800000000004</v>
      </c>
      <c r="L51" s="831">
        <v>2</v>
      </c>
      <c r="M51" s="831">
        <v>7489.38</v>
      </c>
      <c r="N51" s="822"/>
      <c r="O51" s="822">
        <v>3744.69</v>
      </c>
      <c r="P51" s="831"/>
      <c r="Q51" s="831"/>
      <c r="R51" s="827"/>
      <c r="S51" s="832"/>
    </row>
    <row r="52" spans="1:19" ht="14.45" customHeight="1" x14ac:dyDescent="0.2">
      <c r="A52" s="821" t="s">
        <v>2934</v>
      </c>
      <c r="B52" s="822" t="s">
        <v>2935</v>
      </c>
      <c r="C52" s="822" t="s">
        <v>597</v>
      </c>
      <c r="D52" s="822" t="s">
        <v>2914</v>
      </c>
      <c r="E52" s="822" t="s">
        <v>2936</v>
      </c>
      <c r="F52" s="822" t="s">
        <v>2944</v>
      </c>
      <c r="G52" s="822" t="s">
        <v>2943</v>
      </c>
      <c r="H52" s="831">
        <v>5</v>
      </c>
      <c r="I52" s="831">
        <v>14951.92</v>
      </c>
      <c r="J52" s="822"/>
      <c r="K52" s="822">
        <v>2990.384</v>
      </c>
      <c r="L52" s="831">
        <v>3</v>
      </c>
      <c r="M52" s="831">
        <v>8987.61</v>
      </c>
      <c r="N52" s="822"/>
      <c r="O52" s="822">
        <v>2995.8700000000003</v>
      </c>
      <c r="P52" s="831"/>
      <c r="Q52" s="831"/>
      <c r="R52" s="827"/>
      <c r="S52" s="832"/>
    </row>
    <row r="53" spans="1:19" ht="14.45" customHeight="1" x14ac:dyDescent="0.2">
      <c r="A53" s="821" t="s">
        <v>2934</v>
      </c>
      <c r="B53" s="822" t="s">
        <v>2935</v>
      </c>
      <c r="C53" s="822" t="s">
        <v>597</v>
      </c>
      <c r="D53" s="822" t="s">
        <v>2914</v>
      </c>
      <c r="E53" s="822" t="s">
        <v>2936</v>
      </c>
      <c r="F53" s="822" t="s">
        <v>2946</v>
      </c>
      <c r="G53" s="822" t="s">
        <v>2947</v>
      </c>
      <c r="H53" s="831">
        <v>4</v>
      </c>
      <c r="I53" s="831">
        <v>26845.8</v>
      </c>
      <c r="J53" s="822"/>
      <c r="K53" s="822">
        <v>6711.45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2934</v>
      </c>
      <c r="B54" s="822" t="s">
        <v>2935</v>
      </c>
      <c r="C54" s="822" t="s">
        <v>597</v>
      </c>
      <c r="D54" s="822" t="s">
        <v>2914</v>
      </c>
      <c r="E54" s="822" t="s">
        <v>2936</v>
      </c>
      <c r="F54" s="822" t="s">
        <v>2948</v>
      </c>
      <c r="G54" s="822" t="s">
        <v>2947</v>
      </c>
      <c r="H54" s="831">
        <v>5</v>
      </c>
      <c r="I54" s="831">
        <v>39996.1</v>
      </c>
      <c r="J54" s="822"/>
      <c r="K54" s="822">
        <v>7999.2199999999993</v>
      </c>
      <c r="L54" s="831">
        <v>4</v>
      </c>
      <c r="M54" s="831">
        <v>31996.880000000001</v>
      </c>
      <c r="N54" s="822"/>
      <c r="O54" s="822">
        <v>7999.22</v>
      </c>
      <c r="P54" s="831"/>
      <c r="Q54" s="831"/>
      <c r="R54" s="827"/>
      <c r="S54" s="832"/>
    </row>
    <row r="55" spans="1:19" ht="14.45" customHeight="1" x14ac:dyDescent="0.2">
      <c r="A55" s="821" t="s">
        <v>2934</v>
      </c>
      <c r="B55" s="822" t="s">
        <v>2935</v>
      </c>
      <c r="C55" s="822" t="s">
        <v>597</v>
      </c>
      <c r="D55" s="822" t="s">
        <v>2914</v>
      </c>
      <c r="E55" s="822" t="s">
        <v>2936</v>
      </c>
      <c r="F55" s="822" t="s">
        <v>2949</v>
      </c>
      <c r="G55" s="822" t="s">
        <v>1320</v>
      </c>
      <c r="H55" s="831">
        <v>5</v>
      </c>
      <c r="I55" s="831">
        <v>10910</v>
      </c>
      <c r="J55" s="822"/>
      <c r="K55" s="822">
        <v>2182</v>
      </c>
      <c r="L55" s="831">
        <v>1</v>
      </c>
      <c r="M55" s="831">
        <v>2190.96</v>
      </c>
      <c r="N55" s="822"/>
      <c r="O55" s="822">
        <v>2190.96</v>
      </c>
      <c r="P55" s="831"/>
      <c r="Q55" s="831"/>
      <c r="R55" s="827"/>
      <c r="S55" s="832"/>
    </row>
    <row r="56" spans="1:19" ht="14.45" customHeight="1" x14ac:dyDescent="0.2">
      <c r="A56" s="821" t="s">
        <v>2934</v>
      </c>
      <c r="B56" s="822" t="s">
        <v>2935</v>
      </c>
      <c r="C56" s="822" t="s">
        <v>597</v>
      </c>
      <c r="D56" s="822" t="s">
        <v>2914</v>
      </c>
      <c r="E56" s="822" t="s">
        <v>2936</v>
      </c>
      <c r="F56" s="822" t="s">
        <v>2950</v>
      </c>
      <c r="G56" s="822" t="s">
        <v>1320</v>
      </c>
      <c r="H56" s="831">
        <v>10</v>
      </c>
      <c r="I56" s="831">
        <v>30914.03</v>
      </c>
      <c r="J56" s="822"/>
      <c r="K56" s="822">
        <v>3091.4029999999998</v>
      </c>
      <c r="L56" s="831">
        <v>1</v>
      </c>
      <c r="M56" s="831">
        <v>2901.6</v>
      </c>
      <c r="N56" s="822"/>
      <c r="O56" s="822">
        <v>2901.6</v>
      </c>
      <c r="P56" s="831"/>
      <c r="Q56" s="831"/>
      <c r="R56" s="827"/>
      <c r="S56" s="832"/>
    </row>
    <row r="57" spans="1:19" ht="14.45" customHeight="1" x14ac:dyDescent="0.2">
      <c r="A57" s="821" t="s">
        <v>2934</v>
      </c>
      <c r="B57" s="822" t="s">
        <v>2935</v>
      </c>
      <c r="C57" s="822" t="s">
        <v>597</v>
      </c>
      <c r="D57" s="822" t="s">
        <v>2914</v>
      </c>
      <c r="E57" s="822" t="s">
        <v>2936</v>
      </c>
      <c r="F57" s="822" t="s">
        <v>2951</v>
      </c>
      <c r="G57" s="822" t="s">
        <v>2952</v>
      </c>
      <c r="H57" s="831">
        <v>2.4000000000000004</v>
      </c>
      <c r="I57" s="831">
        <v>865.09999999999991</v>
      </c>
      <c r="J57" s="822"/>
      <c r="K57" s="822">
        <v>360.45833333333326</v>
      </c>
      <c r="L57" s="831">
        <v>2</v>
      </c>
      <c r="M57" s="831">
        <v>720.38</v>
      </c>
      <c r="N57" s="822"/>
      <c r="O57" s="822">
        <v>360.19</v>
      </c>
      <c r="P57" s="831"/>
      <c r="Q57" s="831"/>
      <c r="R57" s="827"/>
      <c r="S57" s="832"/>
    </row>
    <row r="58" spans="1:19" ht="14.45" customHeight="1" x14ac:dyDescent="0.2">
      <c r="A58" s="821" t="s">
        <v>2934</v>
      </c>
      <c r="B58" s="822" t="s">
        <v>2935</v>
      </c>
      <c r="C58" s="822" t="s">
        <v>597</v>
      </c>
      <c r="D58" s="822" t="s">
        <v>2914</v>
      </c>
      <c r="E58" s="822" t="s">
        <v>2936</v>
      </c>
      <c r="F58" s="822" t="s">
        <v>2953</v>
      </c>
      <c r="G58" s="822" t="s">
        <v>2954</v>
      </c>
      <c r="H58" s="831">
        <v>2</v>
      </c>
      <c r="I58" s="831">
        <v>14384.98</v>
      </c>
      <c r="J58" s="822"/>
      <c r="K58" s="822">
        <v>7192.49</v>
      </c>
      <c r="L58" s="831">
        <v>1</v>
      </c>
      <c r="M58" s="831">
        <v>7187.95</v>
      </c>
      <c r="N58" s="822"/>
      <c r="O58" s="822">
        <v>7187.95</v>
      </c>
      <c r="P58" s="831"/>
      <c r="Q58" s="831"/>
      <c r="R58" s="827"/>
      <c r="S58" s="832"/>
    </row>
    <row r="59" spans="1:19" ht="14.45" customHeight="1" x14ac:dyDescent="0.2">
      <c r="A59" s="821" t="s">
        <v>2934</v>
      </c>
      <c r="B59" s="822" t="s">
        <v>2935</v>
      </c>
      <c r="C59" s="822" t="s">
        <v>597</v>
      </c>
      <c r="D59" s="822" t="s">
        <v>2914</v>
      </c>
      <c r="E59" s="822" t="s">
        <v>2936</v>
      </c>
      <c r="F59" s="822" t="s">
        <v>2956</v>
      </c>
      <c r="G59" s="822" t="s">
        <v>1320</v>
      </c>
      <c r="H59" s="831">
        <v>1</v>
      </c>
      <c r="I59" s="831">
        <v>2385.6999999999998</v>
      </c>
      <c r="J59" s="822"/>
      <c r="K59" s="822">
        <v>2385.6999999999998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2934</v>
      </c>
      <c r="B60" s="822" t="s">
        <v>2935</v>
      </c>
      <c r="C60" s="822" t="s">
        <v>597</v>
      </c>
      <c r="D60" s="822" t="s">
        <v>2914</v>
      </c>
      <c r="E60" s="822" t="s">
        <v>2936</v>
      </c>
      <c r="F60" s="822" t="s">
        <v>2959</v>
      </c>
      <c r="G60" s="822" t="s">
        <v>1184</v>
      </c>
      <c r="H60" s="831">
        <v>1.32</v>
      </c>
      <c r="I60" s="831">
        <v>818.08</v>
      </c>
      <c r="J60" s="822"/>
      <c r="K60" s="822">
        <v>619.75757575757575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2934</v>
      </c>
      <c r="B61" s="822" t="s">
        <v>2935</v>
      </c>
      <c r="C61" s="822" t="s">
        <v>597</v>
      </c>
      <c r="D61" s="822" t="s">
        <v>2914</v>
      </c>
      <c r="E61" s="822" t="s">
        <v>2929</v>
      </c>
      <c r="F61" s="822" t="s">
        <v>2963</v>
      </c>
      <c r="G61" s="822" t="s">
        <v>2964</v>
      </c>
      <c r="H61" s="831">
        <v>131</v>
      </c>
      <c r="I61" s="831">
        <v>4978</v>
      </c>
      <c r="J61" s="822"/>
      <c r="K61" s="822">
        <v>38</v>
      </c>
      <c r="L61" s="831">
        <v>92</v>
      </c>
      <c r="M61" s="831">
        <v>3496</v>
      </c>
      <c r="N61" s="822"/>
      <c r="O61" s="822">
        <v>38</v>
      </c>
      <c r="P61" s="831"/>
      <c r="Q61" s="831"/>
      <c r="R61" s="827"/>
      <c r="S61" s="832"/>
    </row>
    <row r="62" spans="1:19" ht="14.45" customHeight="1" x14ac:dyDescent="0.2">
      <c r="A62" s="821" t="s">
        <v>2934</v>
      </c>
      <c r="B62" s="822" t="s">
        <v>2935</v>
      </c>
      <c r="C62" s="822" t="s">
        <v>597</v>
      </c>
      <c r="D62" s="822" t="s">
        <v>2914</v>
      </c>
      <c r="E62" s="822" t="s">
        <v>2929</v>
      </c>
      <c r="F62" s="822" t="s">
        <v>2965</v>
      </c>
      <c r="G62" s="822" t="s">
        <v>2966</v>
      </c>
      <c r="H62" s="831">
        <v>14</v>
      </c>
      <c r="I62" s="831">
        <v>140</v>
      </c>
      <c r="J62" s="822"/>
      <c r="K62" s="822">
        <v>10</v>
      </c>
      <c r="L62" s="831">
        <v>21</v>
      </c>
      <c r="M62" s="831">
        <v>210</v>
      </c>
      <c r="N62" s="822"/>
      <c r="O62" s="822">
        <v>10</v>
      </c>
      <c r="P62" s="831"/>
      <c r="Q62" s="831"/>
      <c r="R62" s="827"/>
      <c r="S62" s="832"/>
    </row>
    <row r="63" spans="1:19" ht="14.45" customHeight="1" x14ac:dyDescent="0.2">
      <c r="A63" s="821" t="s">
        <v>2934</v>
      </c>
      <c r="B63" s="822" t="s">
        <v>2935</v>
      </c>
      <c r="C63" s="822" t="s">
        <v>597</v>
      </c>
      <c r="D63" s="822" t="s">
        <v>2914</v>
      </c>
      <c r="E63" s="822" t="s">
        <v>2929</v>
      </c>
      <c r="F63" s="822" t="s">
        <v>2967</v>
      </c>
      <c r="G63" s="822" t="s">
        <v>2968</v>
      </c>
      <c r="H63" s="831">
        <v>5</v>
      </c>
      <c r="I63" s="831">
        <v>25</v>
      </c>
      <c r="J63" s="822"/>
      <c r="K63" s="822">
        <v>5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2934</v>
      </c>
      <c r="B64" s="822" t="s">
        <v>2935</v>
      </c>
      <c r="C64" s="822" t="s">
        <v>597</v>
      </c>
      <c r="D64" s="822" t="s">
        <v>2914</v>
      </c>
      <c r="E64" s="822" t="s">
        <v>2929</v>
      </c>
      <c r="F64" s="822" t="s">
        <v>2969</v>
      </c>
      <c r="G64" s="822" t="s">
        <v>2970</v>
      </c>
      <c r="H64" s="831">
        <v>7</v>
      </c>
      <c r="I64" s="831">
        <v>35</v>
      </c>
      <c r="J64" s="822"/>
      <c r="K64" s="822">
        <v>5</v>
      </c>
      <c r="L64" s="831">
        <v>3</v>
      </c>
      <c r="M64" s="831">
        <v>15</v>
      </c>
      <c r="N64" s="822"/>
      <c r="O64" s="822">
        <v>5</v>
      </c>
      <c r="P64" s="831"/>
      <c r="Q64" s="831"/>
      <c r="R64" s="827"/>
      <c r="S64" s="832"/>
    </row>
    <row r="65" spans="1:19" ht="14.45" customHeight="1" x14ac:dyDescent="0.2">
      <c r="A65" s="821" t="s">
        <v>2934</v>
      </c>
      <c r="B65" s="822" t="s">
        <v>2935</v>
      </c>
      <c r="C65" s="822" t="s">
        <v>597</v>
      </c>
      <c r="D65" s="822" t="s">
        <v>2914</v>
      </c>
      <c r="E65" s="822" t="s">
        <v>2929</v>
      </c>
      <c r="F65" s="822" t="s">
        <v>2971</v>
      </c>
      <c r="G65" s="822" t="s">
        <v>2972</v>
      </c>
      <c r="H65" s="831">
        <v>2</v>
      </c>
      <c r="I65" s="831">
        <v>700</v>
      </c>
      <c r="J65" s="822"/>
      <c r="K65" s="822">
        <v>350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2934</v>
      </c>
      <c r="B66" s="822" t="s">
        <v>2935</v>
      </c>
      <c r="C66" s="822" t="s">
        <v>597</v>
      </c>
      <c r="D66" s="822" t="s">
        <v>2914</v>
      </c>
      <c r="E66" s="822" t="s">
        <v>2929</v>
      </c>
      <c r="F66" s="822" t="s">
        <v>2973</v>
      </c>
      <c r="G66" s="822" t="s">
        <v>2974</v>
      </c>
      <c r="H66" s="831">
        <v>2</v>
      </c>
      <c r="I66" s="831">
        <v>816</v>
      </c>
      <c r="J66" s="822"/>
      <c r="K66" s="822">
        <v>408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2934</v>
      </c>
      <c r="B67" s="822" t="s">
        <v>2935</v>
      </c>
      <c r="C67" s="822" t="s">
        <v>597</v>
      </c>
      <c r="D67" s="822" t="s">
        <v>2914</v>
      </c>
      <c r="E67" s="822" t="s">
        <v>2929</v>
      </c>
      <c r="F67" s="822" t="s">
        <v>2975</v>
      </c>
      <c r="G67" s="822" t="s">
        <v>2976</v>
      </c>
      <c r="H67" s="831">
        <v>2</v>
      </c>
      <c r="I67" s="831">
        <v>1148</v>
      </c>
      <c r="J67" s="822"/>
      <c r="K67" s="822">
        <v>574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2934</v>
      </c>
      <c r="B68" s="822" t="s">
        <v>2935</v>
      </c>
      <c r="C68" s="822" t="s">
        <v>597</v>
      </c>
      <c r="D68" s="822" t="s">
        <v>2914</v>
      </c>
      <c r="E68" s="822" t="s">
        <v>2929</v>
      </c>
      <c r="F68" s="822" t="s">
        <v>2977</v>
      </c>
      <c r="G68" s="822" t="s">
        <v>2978</v>
      </c>
      <c r="H68" s="831">
        <v>13</v>
      </c>
      <c r="I68" s="831">
        <v>975</v>
      </c>
      <c r="J68" s="822"/>
      <c r="K68" s="822">
        <v>75</v>
      </c>
      <c r="L68" s="831">
        <v>32</v>
      </c>
      <c r="M68" s="831">
        <v>2432</v>
      </c>
      <c r="N68" s="822"/>
      <c r="O68" s="822">
        <v>76</v>
      </c>
      <c r="P68" s="831"/>
      <c r="Q68" s="831"/>
      <c r="R68" s="827"/>
      <c r="S68" s="832"/>
    </row>
    <row r="69" spans="1:19" ht="14.45" customHeight="1" x14ac:dyDescent="0.2">
      <c r="A69" s="821" t="s">
        <v>2934</v>
      </c>
      <c r="B69" s="822" t="s">
        <v>2935</v>
      </c>
      <c r="C69" s="822" t="s">
        <v>597</v>
      </c>
      <c r="D69" s="822" t="s">
        <v>2914</v>
      </c>
      <c r="E69" s="822" t="s">
        <v>2929</v>
      </c>
      <c r="F69" s="822" t="s">
        <v>2981</v>
      </c>
      <c r="G69" s="822" t="s">
        <v>2982</v>
      </c>
      <c r="H69" s="831"/>
      <c r="I69" s="831"/>
      <c r="J69" s="822"/>
      <c r="K69" s="822"/>
      <c r="L69" s="831">
        <v>3</v>
      </c>
      <c r="M69" s="831">
        <v>252</v>
      </c>
      <c r="N69" s="822"/>
      <c r="O69" s="822">
        <v>84</v>
      </c>
      <c r="P69" s="831"/>
      <c r="Q69" s="831"/>
      <c r="R69" s="827"/>
      <c r="S69" s="832"/>
    </row>
    <row r="70" spans="1:19" ht="14.45" customHeight="1" x14ac:dyDescent="0.2">
      <c r="A70" s="821" t="s">
        <v>2934</v>
      </c>
      <c r="B70" s="822" t="s">
        <v>2935</v>
      </c>
      <c r="C70" s="822" t="s">
        <v>597</v>
      </c>
      <c r="D70" s="822" t="s">
        <v>2914</v>
      </c>
      <c r="E70" s="822" t="s">
        <v>2929</v>
      </c>
      <c r="F70" s="822" t="s">
        <v>2930</v>
      </c>
      <c r="G70" s="822" t="s">
        <v>2931</v>
      </c>
      <c r="H70" s="831">
        <v>625</v>
      </c>
      <c r="I70" s="831">
        <v>20833.349999999999</v>
      </c>
      <c r="J70" s="822"/>
      <c r="K70" s="822">
        <v>33.333359999999999</v>
      </c>
      <c r="L70" s="831">
        <v>290</v>
      </c>
      <c r="M70" s="831">
        <v>10356.66</v>
      </c>
      <c r="N70" s="822"/>
      <c r="O70" s="822">
        <v>35.712620689655175</v>
      </c>
      <c r="P70" s="831"/>
      <c r="Q70" s="831"/>
      <c r="R70" s="827"/>
      <c r="S70" s="832"/>
    </row>
    <row r="71" spans="1:19" ht="14.45" customHeight="1" x14ac:dyDescent="0.2">
      <c r="A71" s="821" t="s">
        <v>2934</v>
      </c>
      <c r="B71" s="822" t="s">
        <v>2935</v>
      </c>
      <c r="C71" s="822" t="s">
        <v>597</v>
      </c>
      <c r="D71" s="822" t="s">
        <v>2914</v>
      </c>
      <c r="E71" s="822" t="s">
        <v>2929</v>
      </c>
      <c r="F71" s="822" t="s">
        <v>2985</v>
      </c>
      <c r="G71" s="822" t="s">
        <v>2986</v>
      </c>
      <c r="H71" s="831">
        <v>84</v>
      </c>
      <c r="I71" s="831">
        <v>2772</v>
      </c>
      <c r="J71" s="822"/>
      <c r="K71" s="822">
        <v>33</v>
      </c>
      <c r="L71" s="831">
        <v>27</v>
      </c>
      <c r="M71" s="831">
        <v>891</v>
      </c>
      <c r="N71" s="822"/>
      <c r="O71" s="822">
        <v>33</v>
      </c>
      <c r="P71" s="831"/>
      <c r="Q71" s="831"/>
      <c r="R71" s="827"/>
      <c r="S71" s="832"/>
    </row>
    <row r="72" spans="1:19" ht="14.45" customHeight="1" x14ac:dyDescent="0.2">
      <c r="A72" s="821" t="s">
        <v>2934</v>
      </c>
      <c r="B72" s="822" t="s">
        <v>2935</v>
      </c>
      <c r="C72" s="822" t="s">
        <v>597</v>
      </c>
      <c r="D72" s="822" t="s">
        <v>2914</v>
      </c>
      <c r="E72" s="822" t="s">
        <v>2929</v>
      </c>
      <c r="F72" s="822" t="s">
        <v>2987</v>
      </c>
      <c r="G72" s="822" t="s">
        <v>2988</v>
      </c>
      <c r="H72" s="831">
        <v>15</v>
      </c>
      <c r="I72" s="831">
        <v>0</v>
      </c>
      <c r="J72" s="822"/>
      <c r="K72" s="822">
        <v>0</v>
      </c>
      <c r="L72" s="831">
        <v>6</v>
      </c>
      <c r="M72" s="831">
        <v>0</v>
      </c>
      <c r="N72" s="822"/>
      <c r="O72" s="822">
        <v>0</v>
      </c>
      <c r="P72" s="831"/>
      <c r="Q72" s="831"/>
      <c r="R72" s="827"/>
      <c r="S72" s="832"/>
    </row>
    <row r="73" spans="1:19" ht="14.45" customHeight="1" x14ac:dyDescent="0.2">
      <c r="A73" s="821" t="s">
        <v>2934</v>
      </c>
      <c r="B73" s="822" t="s">
        <v>2935</v>
      </c>
      <c r="C73" s="822" t="s">
        <v>597</v>
      </c>
      <c r="D73" s="822" t="s">
        <v>2914</v>
      </c>
      <c r="E73" s="822" t="s">
        <v>2929</v>
      </c>
      <c r="F73" s="822" t="s">
        <v>2989</v>
      </c>
      <c r="G73" s="822" t="s">
        <v>2990</v>
      </c>
      <c r="H73" s="831">
        <v>4</v>
      </c>
      <c r="I73" s="831">
        <v>2868</v>
      </c>
      <c r="J73" s="822"/>
      <c r="K73" s="822">
        <v>717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2934</v>
      </c>
      <c r="B74" s="822" t="s">
        <v>2935</v>
      </c>
      <c r="C74" s="822" t="s">
        <v>597</v>
      </c>
      <c r="D74" s="822" t="s">
        <v>2914</v>
      </c>
      <c r="E74" s="822" t="s">
        <v>2929</v>
      </c>
      <c r="F74" s="822" t="s">
        <v>2991</v>
      </c>
      <c r="G74" s="822" t="s">
        <v>2992</v>
      </c>
      <c r="H74" s="831">
        <v>1</v>
      </c>
      <c r="I74" s="831">
        <v>200</v>
      </c>
      <c r="J74" s="822"/>
      <c r="K74" s="822">
        <v>200</v>
      </c>
      <c r="L74" s="831">
        <v>1</v>
      </c>
      <c r="M74" s="831">
        <v>350</v>
      </c>
      <c r="N74" s="822"/>
      <c r="O74" s="822">
        <v>350</v>
      </c>
      <c r="P74" s="831"/>
      <c r="Q74" s="831"/>
      <c r="R74" s="827"/>
      <c r="S74" s="832"/>
    </row>
    <row r="75" spans="1:19" ht="14.45" customHeight="1" x14ac:dyDescent="0.2">
      <c r="A75" s="821" t="s">
        <v>2934</v>
      </c>
      <c r="B75" s="822" t="s">
        <v>2935</v>
      </c>
      <c r="C75" s="822" t="s">
        <v>597</v>
      </c>
      <c r="D75" s="822" t="s">
        <v>2914</v>
      </c>
      <c r="E75" s="822" t="s">
        <v>2929</v>
      </c>
      <c r="F75" s="822" t="s">
        <v>2932</v>
      </c>
      <c r="G75" s="822" t="s">
        <v>2933</v>
      </c>
      <c r="H75" s="831">
        <v>199</v>
      </c>
      <c r="I75" s="831">
        <v>140693</v>
      </c>
      <c r="J75" s="822"/>
      <c r="K75" s="822">
        <v>707</v>
      </c>
      <c r="L75" s="831">
        <v>211</v>
      </c>
      <c r="M75" s="831">
        <v>150021</v>
      </c>
      <c r="N75" s="822"/>
      <c r="O75" s="822">
        <v>711</v>
      </c>
      <c r="P75" s="831"/>
      <c r="Q75" s="831"/>
      <c r="R75" s="827"/>
      <c r="S75" s="832"/>
    </row>
    <row r="76" spans="1:19" ht="14.45" customHeight="1" x14ac:dyDescent="0.2">
      <c r="A76" s="821" t="s">
        <v>2934</v>
      </c>
      <c r="B76" s="822" t="s">
        <v>2935</v>
      </c>
      <c r="C76" s="822" t="s">
        <v>597</v>
      </c>
      <c r="D76" s="822" t="s">
        <v>2914</v>
      </c>
      <c r="E76" s="822" t="s">
        <v>2929</v>
      </c>
      <c r="F76" s="822" t="s">
        <v>2997</v>
      </c>
      <c r="G76" s="822" t="s">
        <v>2998</v>
      </c>
      <c r="H76" s="831">
        <v>1</v>
      </c>
      <c r="I76" s="831">
        <v>350</v>
      </c>
      <c r="J76" s="822"/>
      <c r="K76" s="822">
        <v>350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2934</v>
      </c>
      <c r="B77" s="822" t="s">
        <v>2935</v>
      </c>
      <c r="C77" s="822" t="s">
        <v>597</v>
      </c>
      <c r="D77" s="822" t="s">
        <v>2914</v>
      </c>
      <c r="E77" s="822" t="s">
        <v>2929</v>
      </c>
      <c r="F77" s="822" t="s">
        <v>2999</v>
      </c>
      <c r="G77" s="822" t="s">
        <v>3000</v>
      </c>
      <c r="H77" s="831">
        <v>88</v>
      </c>
      <c r="I77" s="831">
        <v>123728</v>
      </c>
      <c r="J77" s="822"/>
      <c r="K77" s="822">
        <v>1406</v>
      </c>
      <c r="L77" s="831">
        <v>22</v>
      </c>
      <c r="M77" s="831">
        <v>31130</v>
      </c>
      <c r="N77" s="822"/>
      <c r="O77" s="822">
        <v>1415</v>
      </c>
      <c r="P77" s="831"/>
      <c r="Q77" s="831"/>
      <c r="R77" s="827"/>
      <c r="S77" s="832"/>
    </row>
    <row r="78" spans="1:19" ht="14.45" customHeight="1" x14ac:dyDescent="0.2">
      <c r="A78" s="821" t="s">
        <v>2934</v>
      </c>
      <c r="B78" s="822" t="s">
        <v>2935</v>
      </c>
      <c r="C78" s="822" t="s">
        <v>597</v>
      </c>
      <c r="D78" s="822" t="s">
        <v>2914</v>
      </c>
      <c r="E78" s="822" t="s">
        <v>2929</v>
      </c>
      <c r="F78" s="822" t="s">
        <v>3003</v>
      </c>
      <c r="G78" s="822" t="s">
        <v>3004</v>
      </c>
      <c r="H78" s="831">
        <v>386</v>
      </c>
      <c r="I78" s="831">
        <v>136644</v>
      </c>
      <c r="J78" s="822"/>
      <c r="K78" s="822">
        <v>354</v>
      </c>
      <c r="L78" s="831">
        <v>75</v>
      </c>
      <c r="M78" s="831">
        <v>26700</v>
      </c>
      <c r="N78" s="822"/>
      <c r="O78" s="822">
        <v>356</v>
      </c>
      <c r="P78" s="831"/>
      <c r="Q78" s="831"/>
      <c r="R78" s="827"/>
      <c r="S78" s="832"/>
    </row>
    <row r="79" spans="1:19" ht="14.45" customHeight="1" x14ac:dyDescent="0.2">
      <c r="A79" s="821" t="s">
        <v>2934</v>
      </c>
      <c r="B79" s="822" t="s">
        <v>2935</v>
      </c>
      <c r="C79" s="822" t="s">
        <v>597</v>
      </c>
      <c r="D79" s="822" t="s">
        <v>2914</v>
      </c>
      <c r="E79" s="822" t="s">
        <v>2929</v>
      </c>
      <c r="F79" s="822" t="s">
        <v>3005</v>
      </c>
      <c r="G79" s="822" t="s">
        <v>3006</v>
      </c>
      <c r="H79" s="831">
        <v>4</v>
      </c>
      <c r="I79" s="831">
        <v>2392</v>
      </c>
      <c r="J79" s="822"/>
      <c r="K79" s="822">
        <v>598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2934</v>
      </c>
      <c r="B80" s="822" t="s">
        <v>2935</v>
      </c>
      <c r="C80" s="822" t="s">
        <v>597</v>
      </c>
      <c r="D80" s="822" t="s">
        <v>2914</v>
      </c>
      <c r="E80" s="822" t="s">
        <v>2929</v>
      </c>
      <c r="F80" s="822" t="s">
        <v>3011</v>
      </c>
      <c r="G80" s="822" t="s">
        <v>3012</v>
      </c>
      <c r="H80" s="831">
        <v>5</v>
      </c>
      <c r="I80" s="831">
        <v>0</v>
      </c>
      <c r="J80" s="822"/>
      <c r="K80" s="822">
        <v>0</v>
      </c>
      <c r="L80" s="831">
        <v>1</v>
      </c>
      <c r="M80" s="831">
        <v>0</v>
      </c>
      <c r="N80" s="822"/>
      <c r="O80" s="822">
        <v>0</v>
      </c>
      <c r="P80" s="831"/>
      <c r="Q80" s="831"/>
      <c r="R80" s="827"/>
      <c r="S80" s="832"/>
    </row>
    <row r="81" spans="1:19" ht="14.45" customHeight="1" x14ac:dyDescent="0.2">
      <c r="A81" s="821" t="s">
        <v>2934</v>
      </c>
      <c r="B81" s="822" t="s">
        <v>2935</v>
      </c>
      <c r="C81" s="822" t="s">
        <v>597</v>
      </c>
      <c r="D81" s="822" t="s">
        <v>2914</v>
      </c>
      <c r="E81" s="822" t="s">
        <v>2929</v>
      </c>
      <c r="F81" s="822" t="s">
        <v>3015</v>
      </c>
      <c r="G81" s="822" t="s">
        <v>3016</v>
      </c>
      <c r="H81" s="831"/>
      <c r="I81" s="831"/>
      <c r="J81" s="822"/>
      <c r="K81" s="822"/>
      <c r="L81" s="831">
        <v>9</v>
      </c>
      <c r="M81" s="831">
        <v>0</v>
      </c>
      <c r="N81" s="822"/>
      <c r="O81" s="822">
        <v>0</v>
      </c>
      <c r="P81" s="831"/>
      <c r="Q81" s="831"/>
      <c r="R81" s="827"/>
      <c r="S81" s="832"/>
    </row>
    <row r="82" spans="1:19" ht="14.45" customHeight="1" x14ac:dyDescent="0.2">
      <c r="A82" s="821" t="s">
        <v>2934</v>
      </c>
      <c r="B82" s="822" t="s">
        <v>2935</v>
      </c>
      <c r="C82" s="822" t="s">
        <v>597</v>
      </c>
      <c r="D82" s="822" t="s">
        <v>1536</v>
      </c>
      <c r="E82" s="822" t="s">
        <v>2936</v>
      </c>
      <c r="F82" s="822" t="s">
        <v>2937</v>
      </c>
      <c r="G82" s="822" t="s">
        <v>2938</v>
      </c>
      <c r="H82" s="831">
        <v>2.6</v>
      </c>
      <c r="I82" s="831">
        <v>459.03000000000003</v>
      </c>
      <c r="J82" s="822"/>
      <c r="K82" s="822">
        <v>176.55</v>
      </c>
      <c r="L82" s="831">
        <v>13.7</v>
      </c>
      <c r="M82" s="831">
        <v>2418.73</v>
      </c>
      <c r="N82" s="822"/>
      <c r="O82" s="822">
        <v>176.54963503649637</v>
      </c>
      <c r="P82" s="831"/>
      <c r="Q82" s="831"/>
      <c r="R82" s="827"/>
      <c r="S82" s="832"/>
    </row>
    <row r="83" spans="1:19" ht="14.45" customHeight="1" x14ac:dyDescent="0.2">
      <c r="A83" s="821" t="s">
        <v>2934</v>
      </c>
      <c r="B83" s="822" t="s">
        <v>2935</v>
      </c>
      <c r="C83" s="822" t="s">
        <v>597</v>
      </c>
      <c r="D83" s="822" t="s">
        <v>1536</v>
      </c>
      <c r="E83" s="822" t="s">
        <v>2936</v>
      </c>
      <c r="F83" s="822" t="s">
        <v>2939</v>
      </c>
      <c r="G83" s="822" t="s">
        <v>2940</v>
      </c>
      <c r="H83" s="831">
        <v>1</v>
      </c>
      <c r="I83" s="831">
        <v>520.6</v>
      </c>
      <c r="J83" s="822"/>
      <c r="K83" s="822">
        <v>520.6</v>
      </c>
      <c r="L83" s="831">
        <v>1.4</v>
      </c>
      <c r="M83" s="831">
        <v>728.01</v>
      </c>
      <c r="N83" s="822"/>
      <c r="O83" s="822">
        <v>520.00714285714287</v>
      </c>
      <c r="P83" s="831"/>
      <c r="Q83" s="831"/>
      <c r="R83" s="827"/>
      <c r="S83" s="832"/>
    </row>
    <row r="84" spans="1:19" ht="14.45" customHeight="1" x14ac:dyDescent="0.2">
      <c r="A84" s="821" t="s">
        <v>2934</v>
      </c>
      <c r="B84" s="822" t="s">
        <v>2935</v>
      </c>
      <c r="C84" s="822" t="s">
        <v>597</v>
      </c>
      <c r="D84" s="822" t="s">
        <v>1536</v>
      </c>
      <c r="E84" s="822" t="s">
        <v>2936</v>
      </c>
      <c r="F84" s="822" t="s">
        <v>2941</v>
      </c>
      <c r="G84" s="822" t="s">
        <v>1042</v>
      </c>
      <c r="H84" s="831">
        <v>2.2000000000000002</v>
      </c>
      <c r="I84" s="831">
        <v>1505.8300000000002</v>
      </c>
      <c r="J84" s="822"/>
      <c r="K84" s="822">
        <v>684.46818181818185</v>
      </c>
      <c r="L84" s="831">
        <v>0.60000000000000009</v>
      </c>
      <c r="M84" s="831">
        <v>410.16999999999996</v>
      </c>
      <c r="N84" s="822"/>
      <c r="O84" s="822">
        <v>683.61666666666645</v>
      </c>
      <c r="P84" s="831"/>
      <c r="Q84" s="831"/>
      <c r="R84" s="827"/>
      <c r="S84" s="832"/>
    </row>
    <row r="85" spans="1:19" ht="14.45" customHeight="1" x14ac:dyDescent="0.2">
      <c r="A85" s="821" t="s">
        <v>2934</v>
      </c>
      <c r="B85" s="822" t="s">
        <v>2935</v>
      </c>
      <c r="C85" s="822" t="s">
        <v>597</v>
      </c>
      <c r="D85" s="822" t="s">
        <v>1536</v>
      </c>
      <c r="E85" s="822" t="s">
        <v>2936</v>
      </c>
      <c r="F85" s="822" t="s">
        <v>2942</v>
      </c>
      <c r="G85" s="822" t="s">
        <v>2943</v>
      </c>
      <c r="H85" s="831"/>
      <c r="I85" s="831"/>
      <c r="J85" s="822"/>
      <c r="K85" s="822"/>
      <c r="L85" s="831">
        <v>6</v>
      </c>
      <c r="M85" s="831">
        <v>22468.14</v>
      </c>
      <c r="N85" s="822"/>
      <c r="O85" s="822">
        <v>3744.69</v>
      </c>
      <c r="P85" s="831"/>
      <c r="Q85" s="831"/>
      <c r="R85" s="827"/>
      <c r="S85" s="832"/>
    </row>
    <row r="86" spans="1:19" ht="14.45" customHeight="1" x14ac:dyDescent="0.2">
      <c r="A86" s="821" t="s">
        <v>2934</v>
      </c>
      <c r="B86" s="822" t="s">
        <v>2935</v>
      </c>
      <c r="C86" s="822" t="s">
        <v>597</v>
      </c>
      <c r="D86" s="822" t="s">
        <v>1536</v>
      </c>
      <c r="E86" s="822" t="s">
        <v>2936</v>
      </c>
      <c r="F86" s="822" t="s">
        <v>2944</v>
      </c>
      <c r="G86" s="822" t="s">
        <v>2943</v>
      </c>
      <c r="H86" s="831"/>
      <c r="I86" s="831"/>
      <c r="J86" s="822"/>
      <c r="K86" s="822"/>
      <c r="L86" s="831">
        <v>5</v>
      </c>
      <c r="M86" s="831">
        <v>14979.35</v>
      </c>
      <c r="N86" s="822"/>
      <c r="O86" s="822">
        <v>2995.87</v>
      </c>
      <c r="P86" s="831"/>
      <c r="Q86" s="831"/>
      <c r="R86" s="827"/>
      <c r="S86" s="832"/>
    </row>
    <row r="87" spans="1:19" ht="14.45" customHeight="1" x14ac:dyDescent="0.2">
      <c r="A87" s="821" t="s">
        <v>2934</v>
      </c>
      <c r="B87" s="822" t="s">
        <v>2935</v>
      </c>
      <c r="C87" s="822" t="s">
        <v>597</v>
      </c>
      <c r="D87" s="822" t="s">
        <v>1536</v>
      </c>
      <c r="E87" s="822" t="s">
        <v>2936</v>
      </c>
      <c r="F87" s="822" t="s">
        <v>2946</v>
      </c>
      <c r="G87" s="822" t="s">
        <v>2947</v>
      </c>
      <c r="H87" s="831">
        <v>1</v>
      </c>
      <c r="I87" s="831">
        <v>6711.45</v>
      </c>
      <c r="J87" s="822"/>
      <c r="K87" s="822">
        <v>6711.45</v>
      </c>
      <c r="L87" s="831">
        <v>3</v>
      </c>
      <c r="M87" s="831">
        <v>20134.349999999999</v>
      </c>
      <c r="N87" s="822"/>
      <c r="O87" s="822">
        <v>6711.45</v>
      </c>
      <c r="P87" s="831"/>
      <c r="Q87" s="831"/>
      <c r="R87" s="827"/>
      <c r="S87" s="832"/>
    </row>
    <row r="88" spans="1:19" ht="14.45" customHeight="1" x14ac:dyDescent="0.2">
      <c r="A88" s="821" t="s">
        <v>2934</v>
      </c>
      <c r="B88" s="822" t="s">
        <v>2935</v>
      </c>
      <c r="C88" s="822" t="s">
        <v>597</v>
      </c>
      <c r="D88" s="822" t="s">
        <v>1536</v>
      </c>
      <c r="E88" s="822" t="s">
        <v>2936</v>
      </c>
      <c r="F88" s="822" t="s">
        <v>2948</v>
      </c>
      <c r="G88" s="822" t="s">
        <v>2947</v>
      </c>
      <c r="H88" s="831">
        <v>6</v>
      </c>
      <c r="I88" s="831">
        <v>47995.32</v>
      </c>
      <c r="J88" s="822"/>
      <c r="K88" s="822">
        <v>7999.22</v>
      </c>
      <c r="L88" s="831">
        <v>5</v>
      </c>
      <c r="M88" s="831">
        <v>39996.1</v>
      </c>
      <c r="N88" s="822"/>
      <c r="O88" s="822">
        <v>7999.2199999999993</v>
      </c>
      <c r="P88" s="831"/>
      <c r="Q88" s="831"/>
      <c r="R88" s="827"/>
      <c r="S88" s="832"/>
    </row>
    <row r="89" spans="1:19" ht="14.45" customHeight="1" x14ac:dyDescent="0.2">
      <c r="A89" s="821" t="s">
        <v>2934</v>
      </c>
      <c r="B89" s="822" t="s">
        <v>2935</v>
      </c>
      <c r="C89" s="822" t="s">
        <v>597</v>
      </c>
      <c r="D89" s="822" t="s">
        <v>1536</v>
      </c>
      <c r="E89" s="822" t="s">
        <v>2936</v>
      </c>
      <c r="F89" s="822" t="s">
        <v>2949</v>
      </c>
      <c r="G89" s="822" t="s">
        <v>1320</v>
      </c>
      <c r="H89" s="831">
        <v>1</v>
      </c>
      <c r="I89" s="831">
        <v>3323.92</v>
      </c>
      <c r="J89" s="822"/>
      <c r="K89" s="822">
        <v>3323.92</v>
      </c>
      <c r="L89" s="831">
        <v>1</v>
      </c>
      <c r="M89" s="831">
        <v>2178.94</v>
      </c>
      <c r="N89" s="822"/>
      <c r="O89" s="822">
        <v>2178.94</v>
      </c>
      <c r="P89" s="831"/>
      <c r="Q89" s="831"/>
      <c r="R89" s="827"/>
      <c r="S89" s="832"/>
    </row>
    <row r="90" spans="1:19" ht="14.45" customHeight="1" x14ac:dyDescent="0.2">
      <c r="A90" s="821" t="s">
        <v>2934</v>
      </c>
      <c r="B90" s="822" t="s">
        <v>2935</v>
      </c>
      <c r="C90" s="822" t="s">
        <v>597</v>
      </c>
      <c r="D90" s="822" t="s">
        <v>1536</v>
      </c>
      <c r="E90" s="822" t="s">
        <v>2936</v>
      </c>
      <c r="F90" s="822" t="s">
        <v>2950</v>
      </c>
      <c r="G90" s="822" t="s">
        <v>1320</v>
      </c>
      <c r="H90" s="831">
        <v>9</v>
      </c>
      <c r="I90" s="831">
        <v>31731.230000000003</v>
      </c>
      <c r="J90" s="822"/>
      <c r="K90" s="822">
        <v>3525.6922222222224</v>
      </c>
      <c r="L90" s="831">
        <v>15</v>
      </c>
      <c r="M90" s="831">
        <v>43497.130000000005</v>
      </c>
      <c r="N90" s="822"/>
      <c r="O90" s="822">
        <v>2899.8086666666668</v>
      </c>
      <c r="P90" s="831"/>
      <c r="Q90" s="831"/>
      <c r="R90" s="827"/>
      <c r="S90" s="832"/>
    </row>
    <row r="91" spans="1:19" ht="14.45" customHeight="1" x14ac:dyDescent="0.2">
      <c r="A91" s="821" t="s">
        <v>2934</v>
      </c>
      <c r="B91" s="822" t="s">
        <v>2935</v>
      </c>
      <c r="C91" s="822" t="s">
        <v>597</v>
      </c>
      <c r="D91" s="822" t="s">
        <v>1536</v>
      </c>
      <c r="E91" s="822" t="s">
        <v>2936</v>
      </c>
      <c r="F91" s="822" t="s">
        <v>2951</v>
      </c>
      <c r="G91" s="822" t="s">
        <v>2952</v>
      </c>
      <c r="H91" s="831">
        <v>1.4</v>
      </c>
      <c r="I91" s="831">
        <v>504.77</v>
      </c>
      <c r="J91" s="822"/>
      <c r="K91" s="822">
        <v>360.55</v>
      </c>
      <c r="L91" s="831">
        <v>2.8</v>
      </c>
      <c r="M91" s="831">
        <v>1008.55</v>
      </c>
      <c r="N91" s="822"/>
      <c r="O91" s="822">
        <v>360.19642857142856</v>
      </c>
      <c r="P91" s="831"/>
      <c r="Q91" s="831"/>
      <c r="R91" s="827"/>
      <c r="S91" s="832"/>
    </row>
    <row r="92" spans="1:19" ht="14.45" customHeight="1" x14ac:dyDescent="0.2">
      <c r="A92" s="821" t="s">
        <v>2934</v>
      </c>
      <c r="B92" s="822" t="s">
        <v>2935</v>
      </c>
      <c r="C92" s="822" t="s">
        <v>597</v>
      </c>
      <c r="D92" s="822" t="s">
        <v>1536</v>
      </c>
      <c r="E92" s="822" t="s">
        <v>2936</v>
      </c>
      <c r="F92" s="822" t="s">
        <v>2953</v>
      </c>
      <c r="G92" s="822" t="s">
        <v>2954</v>
      </c>
      <c r="H92" s="831"/>
      <c r="I92" s="831"/>
      <c r="J92" s="822"/>
      <c r="K92" s="822"/>
      <c r="L92" s="831">
        <v>5</v>
      </c>
      <c r="M92" s="831">
        <v>35939.75</v>
      </c>
      <c r="N92" s="822"/>
      <c r="O92" s="822">
        <v>7187.95</v>
      </c>
      <c r="P92" s="831"/>
      <c r="Q92" s="831"/>
      <c r="R92" s="827"/>
      <c r="S92" s="832"/>
    </row>
    <row r="93" spans="1:19" ht="14.45" customHeight="1" x14ac:dyDescent="0.2">
      <c r="A93" s="821" t="s">
        <v>2934</v>
      </c>
      <c r="B93" s="822" t="s">
        <v>2935</v>
      </c>
      <c r="C93" s="822" t="s">
        <v>597</v>
      </c>
      <c r="D93" s="822" t="s">
        <v>1536</v>
      </c>
      <c r="E93" s="822" t="s">
        <v>2936</v>
      </c>
      <c r="F93" s="822" t="s">
        <v>2959</v>
      </c>
      <c r="G93" s="822" t="s">
        <v>1184</v>
      </c>
      <c r="H93" s="831"/>
      <c r="I93" s="831"/>
      <c r="J93" s="822"/>
      <c r="K93" s="822"/>
      <c r="L93" s="831">
        <v>0.99</v>
      </c>
      <c r="M93" s="831">
        <v>617.54999999999995</v>
      </c>
      <c r="N93" s="822"/>
      <c r="O93" s="822">
        <v>623.78787878787875</v>
      </c>
      <c r="P93" s="831"/>
      <c r="Q93" s="831"/>
      <c r="R93" s="827"/>
      <c r="S93" s="832"/>
    </row>
    <row r="94" spans="1:19" ht="14.45" customHeight="1" x14ac:dyDescent="0.2">
      <c r="A94" s="821" t="s">
        <v>2934</v>
      </c>
      <c r="B94" s="822" t="s">
        <v>2935</v>
      </c>
      <c r="C94" s="822" t="s">
        <v>597</v>
      </c>
      <c r="D94" s="822" t="s">
        <v>1536</v>
      </c>
      <c r="E94" s="822" t="s">
        <v>2929</v>
      </c>
      <c r="F94" s="822" t="s">
        <v>2963</v>
      </c>
      <c r="G94" s="822" t="s">
        <v>2964</v>
      </c>
      <c r="H94" s="831">
        <v>55</v>
      </c>
      <c r="I94" s="831">
        <v>2090</v>
      </c>
      <c r="J94" s="822"/>
      <c r="K94" s="822">
        <v>38</v>
      </c>
      <c r="L94" s="831">
        <v>70</v>
      </c>
      <c r="M94" s="831">
        <v>2660</v>
      </c>
      <c r="N94" s="822"/>
      <c r="O94" s="822">
        <v>38</v>
      </c>
      <c r="P94" s="831">
        <v>2</v>
      </c>
      <c r="Q94" s="831">
        <v>80</v>
      </c>
      <c r="R94" s="827"/>
      <c r="S94" s="832">
        <v>40</v>
      </c>
    </row>
    <row r="95" spans="1:19" ht="14.45" customHeight="1" x14ac:dyDescent="0.2">
      <c r="A95" s="821" t="s">
        <v>2934</v>
      </c>
      <c r="B95" s="822" t="s">
        <v>2935</v>
      </c>
      <c r="C95" s="822" t="s">
        <v>597</v>
      </c>
      <c r="D95" s="822" t="s">
        <v>1536</v>
      </c>
      <c r="E95" s="822" t="s">
        <v>2929</v>
      </c>
      <c r="F95" s="822" t="s">
        <v>2965</v>
      </c>
      <c r="G95" s="822" t="s">
        <v>2966</v>
      </c>
      <c r="H95" s="831"/>
      <c r="I95" s="831"/>
      <c r="J95" s="822"/>
      <c r="K95" s="822"/>
      <c r="L95" s="831">
        <v>84</v>
      </c>
      <c r="M95" s="831">
        <v>840</v>
      </c>
      <c r="N95" s="822"/>
      <c r="O95" s="822">
        <v>10</v>
      </c>
      <c r="P95" s="831"/>
      <c r="Q95" s="831"/>
      <c r="R95" s="827"/>
      <c r="S95" s="832"/>
    </row>
    <row r="96" spans="1:19" ht="14.45" customHeight="1" x14ac:dyDescent="0.2">
      <c r="A96" s="821" t="s">
        <v>2934</v>
      </c>
      <c r="B96" s="822" t="s">
        <v>2935</v>
      </c>
      <c r="C96" s="822" t="s">
        <v>597</v>
      </c>
      <c r="D96" s="822" t="s">
        <v>1536</v>
      </c>
      <c r="E96" s="822" t="s">
        <v>2929</v>
      </c>
      <c r="F96" s="822" t="s">
        <v>2969</v>
      </c>
      <c r="G96" s="822" t="s">
        <v>2970</v>
      </c>
      <c r="H96" s="831"/>
      <c r="I96" s="831"/>
      <c r="J96" s="822"/>
      <c r="K96" s="822"/>
      <c r="L96" s="831">
        <v>1</v>
      </c>
      <c r="M96" s="831">
        <v>5</v>
      </c>
      <c r="N96" s="822"/>
      <c r="O96" s="822">
        <v>5</v>
      </c>
      <c r="P96" s="831"/>
      <c r="Q96" s="831"/>
      <c r="R96" s="827"/>
      <c r="S96" s="832"/>
    </row>
    <row r="97" spans="1:19" ht="14.45" customHeight="1" x14ac:dyDescent="0.2">
      <c r="A97" s="821" t="s">
        <v>2934</v>
      </c>
      <c r="B97" s="822" t="s">
        <v>2935</v>
      </c>
      <c r="C97" s="822" t="s">
        <v>597</v>
      </c>
      <c r="D97" s="822" t="s">
        <v>1536</v>
      </c>
      <c r="E97" s="822" t="s">
        <v>2929</v>
      </c>
      <c r="F97" s="822" t="s">
        <v>2977</v>
      </c>
      <c r="G97" s="822" t="s">
        <v>2978</v>
      </c>
      <c r="H97" s="831">
        <v>23</v>
      </c>
      <c r="I97" s="831">
        <v>1725</v>
      </c>
      <c r="J97" s="822"/>
      <c r="K97" s="822">
        <v>75</v>
      </c>
      <c r="L97" s="831">
        <v>73</v>
      </c>
      <c r="M97" s="831">
        <v>5548</v>
      </c>
      <c r="N97" s="822"/>
      <c r="O97" s="822">
        <v>76</v>
      </c>
      <c r="P97" s="831">
        <v>3</v>
      </c>
      <c r="Q97" s="831">
        <v>243</v>
      </c>
      <c r="R97" s="827"/>
      <c r="S97" s="832">
        <v>81</v>
      </c>
    </row>
    <row r="98" spans="1:19" ht="14.45" customHeight="1" x14ac:dyDescent="0.2">
      <c r="A98" s="821" t="s">
        <v>2934</v>
      </c>
      <c r="B98" s="822" t="s">
        <v>2935</v>
      </c>
      <c r="C98" s="822" t="s">
        <v>597</v>
      </c>
      <c r="D98" s="822" t="s">
        <v>1536</v>
      </c>
      <c r="E98" s="822" t="s">
        <v>2929</v>
      </c>
      <c r="F98" s="822" t="s">
        <v>2979</v>
      </c>
      <c r="G98" s="822" t="s">
        <v>2980</v>
      </c>
      <c r="H98" s="831">
        <v>12</v>
      </c>
      <c r="I98" s="831">
        <v>2796</v>
      </c>
      <c r="J98" s="822"/>
      <c r="K98" s="822">
        <v>233</v>
      </c>
      <c r="L98" s="831">
        <v>6</v>
      </c>
      <c r="M98" s="831">
        <v>1410</v>
      </c>
      <c r="N98" s="822"/>
      <c r="O98" s="822">
        <v>235</v>
      </c>
      <c r="P98" s="831"/>
      <c r="Q98" s="831"/>
      <c r="R98" s="827"/>
      <c r="S98" s="832"/>
    </row>
    <row r="99" spans="1:19" ht="14.45" customHeight="1" x14ac:dyDescent="0.2">
      <c r="A99" s="821" t="s">
        <v>2934</v>
      </c>
      <c r="B99" s="822" t="s">
        <v>2935</v>
      </c>
      <c r="C99" s="822" t="s">
        <v>597</v>
      </c>
      <c r="D99" s="822" t="s">
        <v>1536</v>
      </c>
      <c r="E99" s="822" t="s">
        <v>2929</v>
      </c>
      <c r="F99" s="822" t="s">
        <v>2981</v>
      </c>
      <c r="G99" s="822" t="s">
        <v>2982</v>
      </c>
      <c r="H99" s="831">
        <v>5</v>
      </c>
      <c r="I99" s="831">
        <v>420</v>
      </c>
      <c r="J99" s="822"/>
      <c r="K99" s="822">
        <v>84</v>
      </c>
      <c r="L99" s="831">
        <v>16</v>
      </c>
      <c r="M99" s="831">
        <v>1344</v>
      </c>
      <c r="N99" s="822"/>
      <c r="O99" s="822">
        <v>84</v>
      </c>
      <c r="P99" s="831"/>
      <c r="Q99" s="831"/>
      <c r="R99" s="827"/>
      <c r="S99" s="832"/>
    </row>
    <row r="100" spans="1:19" ht="14.45" customHeight="1" x14ac:dyDescent="0.2">
      <c r="A100" s="821" t="s">
        <v>2934</v>
      </c>
      <c r="B100" s="822" t="s">
        <v>2935</v>
      </c>
      <c r="C100" s="822" t="s">
        <v>597</v>
      </c>
      <c r="D100" s="822" t="s">
        <v>1536</v>
      </c>
      <c r="E100" s="822" t="s">
        <v>2929</v>
      </c>
      <c r="F100" s="822" t="s">
        <v>2930</v>
      </c>
      <c r="G100" s="822" t="s">
        <v>2931</v>
      </c>
      <c r="H100" s="831">
        <v>599</v>
      </c>
      <c r="I100" s="831">
        <v>19966.660000000003</v>
      </c>
      <c r="J100" s="822"/>
      <c r="K100" s="822">
        <v>33.333322203672793</v>
      </c>
      <c r="L100" s="831">
        <v>650</v>
      </c>
      <c r="M100" s="831">
        <v>24849.980000000007</v>
      </c>
      <c r="N100" s="822"/>
      <c r="O100" s="822">
        <v>38.230738461538472</v>
      </c>
      <c r="P100" s="831">
        <v>5</v>
      </c>
      <c r="Q100" s="831">
        <v>227.79</v>
      </c>
      <c r="R100" s="827"/>
      <c r="S100" s="832">
        <v>45.558</v>
      </c>
    </row>
    <row r="101" spans="1:19" ht="14.45" customHeight="1" x14ac:dyDescent="0.2">
      <c r="A101" s="821" t="s">
        <v>2934</v>
      </c>
      <c r="B101" s="822" t="s">
        <v>2935</v>
      </c>
      <c r="C101" s="822" t="s">
        <v>597</v>
      </c>
      <c r="D101" s="822" t="s">
        <v>1536</v>
      </c>
      <c r="E101" s="822" t="s">
        <v>2929</v>
      </c>
      <c r="F101" s="822" t="s">
        <v>2985</v>
      </c>
      <c r="G101" s="822" t="s">
        <v>2986</v>
      </c>
      <c r="H101" s="831">
        <v>55</v>
      </c>
      <c r="I101" s="831">
        <v>1815</v>
      </c>
      <c r="J101" s="822"/>
      <c r="K101" s="822">
        <v>33</v>
      </c>
      <c r="L101" s="831">
        <v>96</v>
      </c>
      <c r="M101" s="831">
        <v>3168</v>
      </c>
      <c r="N101" s="822"/>
      <c r="O101" s="822">
        <v>33</v>
      </c>
      <c r="P101" s="831"/>
      <c r="Q101" s="831"/>
      <c r="R101" s="827"/>
      <c r="S101" s="832"/>
    </row>
    <row r="102" spans="1:19" ht="14.45" customHeight="1" x14ac:dyDescent="0.2">
      <c r="A102" s="821" t="s">
        <v>2934</v>
      </c>
      <c r="B102" s="822" t="s">
        <v>2935</v>
      </c>
      <c r="C102" s="822" t="s">
        <v>597</v>
      </c>
      <c r="D102" s="822" t="s">
        <v>1536</v>
      </c>
      <c r="E102" s="822" t="s">
        <v>2929</v>
      </c>
      <c r="F102" s="822" t="s">
        <v>2987</v>
      </c>
      <c r="G102" s="822" t="s">
        <v>2988</v>
      </c>
      <c r="H102" s="831">
        <v>8</v>
      </c>
      <c r="I102" s="831">
        <v>0</v>
      </c>
      <c r="J102" s="822"/>
      <c r="K102" s="822">
        <v>0</v>
      </c>
      <c r="L102" s="831">
        <v>7</v>
      </c>
      <c r="M102" s="831">
        <v>0</v>
      </c>
      <c r="N102" s="822"/>
      <c r="O102" s="822">
        <v>0</v>
      </c>
      <c r="P102" s="831">
        <v>1</v>
      </c>
      <c r="Q102" s="831">
        <v>0</v>
      </c>
      <c r="R102" s="827"/>
      <c r="S102" s="832">
        <v>0</v>
      </c>
    </row>
    <row r="103" spans="1:19" ht="14.45" customHeight="1" x14ac:dyDescent="0.2">
      <c r="A103" s="821" t="s">
        <v>2934</v>
      </c>
      <c r="B103" s="822" t="s">
        <v>2935</v>
      </c>
      <c r="C103" s="822" t="s">
        <v>597</v>
      </c>
      <c r="D103" s="822" t="s">
        <v>1536</v>
      </c>
      <c r="E103" s="822" t="s">
        <v>2929</v>
      </c>
      <c r="F103" s="822" t="s">
        <v>2991</v>
      </c>
      <c r="G103" s="822" t="s">
        <v>2992</v>
      </c>
      <c r="H103" s="831"/>
      <c r="I103" s="831"/>
      <c r="J103" s="822"/>
      <c r="K103" s="822"/>
      <c r="L103" s="831">
        <v>2</v>
      </c>
      <c r="M103" s="831">
        <v>700</v>
      </c>
      <c r="N103" s="822"/>
      <c r="O103" s="822">
        <v>350</v>
      </c>
      <c r="P103" s="831"/>
      <c r="Q103" s="831"/>
      <c r="R103" s="827"/>
      <c r="S103" s="832"/>
    </row>
    <row r="104" spans="1:19" ht="14.45" customHeight="1" x14ac:dyDescent="0.2">
      <c r="A104" s="821" t="s">
        <v>2934</v>
      </c>
      <c r="B104" s="822" t="s">
        <v>2935</v>
      </c>
      <c r="C104" s="822" t="s">
        <v>597</v>
      </c>
      <c r="D104" s="822" t="s">
        <v>1536</v>
      </c>
      <c r="E104" s="822" t="s">
        <v>2929</v>
      </c>
      <c r="F104" s="822" t="s">
        <v>2932</v>
      </c>
      <c r="G104" s="822" t="s">
        <v>2933</v>
      </c>
      <c r="H104" s="831">
        <v>196</v>
      </c>
      <c r="I104" s="831">
        <v>138572</v>
      </c>
      <c r="J104" s="822"/>
      <c r="K104" s="822">
        <v>707</v>
      </c>
      <c r="L104" s="831">
        <v>477</v>
      </c>
      <c r="M104" s="831">
        <v>339147</v>
      </c>
      <c r="N104" s="822"/>
      <c r="O104" s="822">
        <v>711</v>
      </c>
      <c r="P104" s="831">
        <v>7</v>
      </c>
      <c r="Q104" s="831">
        <v>5376</v>
      </c>
      <c r="R104" s="827"/>
      <c r="S104" s="832">
        <v>768</v>
      </c>
    </row>
    <row r="105" spans="1:19" ht="14.45" customHeight="1" x14ac:dyDescent="0.2">
      <c r="A105" s="821" t="s">
        <v>2934</v>
      </c>
      <c r="B105" s="822" t="s">
        <v>2935</v>
      </c>
      <c r="C105" s="822" t="s">
        <v>597</v>
      </c>
      <c r="D105" s="822" t="s">
        <v>1536</v>
      </c>
      <c r="E105" s="822" t="s">
        <v>2929</v>
      </c>
      <c r="F105" s="822" t="s">
        <v>2997</v>
      </c>
      <c r="G105" s="822" t="s">
        <v>2998</v>
      </c>
      <c r="H105" s="831">
        <v>1</v>
      </c>
      <c r="I105" s="831">
        <v>350</v>
      </c>
      <c r="J105" s="822"/>
      <c r="K105" s="822">
        <v>350</v>
      </c>
      <c r="L105" s="831">
        <v>3</v>
      </c>
      <c r="M105" s="831">
        <v>1056</v>
      </c>
      <c r="N105" s="822"/>
      <c r="O105" s="822">
        <v>352</v>
      </c>
      <c r="P105" s="831"/>
      <c r="Q105" s="831"/>
      <c r="R105" s="827"/>
      <c r="S105" s="832"/>
    </row>
    <row r="106" spans="1:19" ht="14.45" customHeight="1" x14ac:dyDescent="0.2">
      <c r="A106" s="821" t="s">
        <v>2934</v>
      </c>
      <c r="B106" s="822" t="s">
        <v>2935</v>
      </c>
      <c r="C106" s="822" t="s">
        <v>597</v>
      </c>
      <c r="D106" s="822" t="s">
        <v>1536</v>
      </c>
      <c r="E106" s="822" t="s">
        <v>2929</v>
      </c>
      <c r="F106" s="822" t="s">
        <v>2999</v>
      </c>
      <c r="G106" s="822" t="s">
        <v>3000</v>
      </c>
      <c r="H106" s="831">
        <v>86</v>
      </c>
      <c r="I106" s="831">
        <v>120916</v>
      </c>
      <c r="J106" s="822"/>
      <c r="K106" s="822">
        <v>1406</v>
      </c>
      <c r="L106" s="831">
        <v>24</v>
      </c>
      <c r="M106" s="831">
        <v>33960</v>
      </c>
      <c r="N106" s="822"/>
      <c r="O106" s="822">
        <v>1415</v>
      </c>
      <c r="P106" s="831"/>
      <c r="Q106" s="831"/>
      <c r="R106" s="827"/>
      <c r="S106" s="832"/>
    </row>
    <row r="107" spans="1:19" ht="14.45" customHeight="1" x14ac:dyDescent="0.2">
      <c r="A107" s="821" t="s">
        <v>2934</v>
      </c>
      <c r="B107" s="822" t="s">
        <v>2935</v>
      </c>
      <c r="C107" s="822" t="s">
        <v>597</v>
      </c>
      <c r="D107" s="822" t="s">
        <v>1536</v>
      </c>
      <c r="E107" s="822" t="s">
        <v>2929</v>
      </c>
      <c r="F107" s="822" t="s">
        <v>3003</v>
      </c>
      <c r="G107" s="822" t="s">
        <v>3004</v>
      </c>
      <c r="H107" s="831">
        <v>341</v>
      </c>
      <c r="I107" s="831">
        <v>120714</v>
      </c>
      <c r="J107" s="822"/>
      <c r="K107" s="822">
        <v>354</v>
      </c>
      <c r="L107" s="831">
        <v>177</v>
      </c>
      <c r="M107" s="831">
        <v>63012</v>
      </c>
      <c r="N107" s="822"/>
      <c r="O107" s="822">
        <v>356</v>
      </c>
      <c r="P107" s="831"/>
      <c r="Q107" s="831"/>
      <c r="R107" s="827"/>
      <c r="S107" s="832"/>
    </row>
    <row r="108" spans="1:19" ht="14.45" customHeight="1" x14ac:dyDescent="0.2">
      <c r="A108" s="821" t="s">
        <v>2934</v>
      </c>
      <c r="B108" s="822" t="s">
        <v>2935</v>
      </c>
      <c r="C108" s="822" t="s">
        <v>597</v>
      </c>
      <c r="D108" s="822" t="s">
        <v>1536</v>
      </c>
      <c r="E108" s="822" t="s">
        <v>2929</v>
      </c>
      <c r="F108" s="822" t="s">
        <v>3011</v>
      </c>
      <c r="G108" s="822" t="s">
        <v>3012</v>
      </c>
      <c r="H108" s="831"/>
      <c r="I108" s="831"/>
      <c r="J108" s="822"/>
      <c r="K108" s="822"/>
      <c r="L108" s="831">
        <v>10</v>
      </c>
      <c r="M108" s="831">
        <v>0</v>
      </c>
      <c r="N108" s="822"/>
      <c r="O108" s="822">
        <v>0</v>
      </c>
      <c r="P108" s="831"/>
      <c r="Q108" s="831"/>
      <c r="R108" s="827"/>
      <c r="S108" s="832"/>
    </row>
    <row r="109" spans="1:19" ht="14.45" customHeight="1" x14ac:dyDescent="0.2">
      <c r="A109" s="821" t="s">
        <v>2934</v>
      </c>
      <c r="B109" s="822" t="s">
        <v>2935</v>
      </c>
      <c r="C109" s="822" t="s">
        <v>597</v>
      </c>
      <c r="D109" s="822" t="s">
        <v>1536</v>
      </c>
      <c r="E109" s="822" t="s">
        <v>2929</v>
      </c>
      <c r="F109" s="822" t="s">
        <v>3015</v>
      </c>
      <c r="G109" s="822" t="s">
        <v>3016</v>
      </c>
      <c r="H109" s="831"/>
      <c r="I109" s="831"/>
      <c r="J109" s="822"/>
      <c r="K109" s="822"/>
      <c r="L109" s="831">
        <v>22</v>
      </c>
      <c r="M109" s="831">
        <v>0</v>
      </c>
      <c r="N109" s="822"/>
      <c r="O109" s="822">
        <v>0</v>
      </c>
      <c r="P109" s="831"/>
      <c r="Q109" s="831"/>
      <c r="R109" s="827"/>
      <c r="S109" s="832"/>
    </row>
    <row r="110" spans="1:19" ht="14.45" customHeight="1" x14ac:dyDescent="0.2">
      <c r="A110" s="821" t="s">
        <v>2934</v>
      </c>
      <c r="B110" s="822" t="s">
        <v>2935</v>
      </c>
      <c r="C110" s="822" t="s">
        <v>597</v>
      </c>
      <c r="D110" s="822" t="s">
        <v>2916</v>
      </c>
      <c r="E110" s="822" t="s">
        <v>2929</v>
      </c>
      <c r="F110" s="822" t="s">
        <v>2963</v>
      </c>
      <c r="G110" s="822" t="s">
        <v>2964</v>
      </c>
      <c r="H110" s="831">
        <v>2</v>
      </c>
      <c r="I110" s="831">
        <v>76</v>
      </c>
      <c r="J110" s="822"/>
      <c r="K110" s="822">
        <v>38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2934</v>
      </c>
      <c r="B111" s="822" t="s">
        <v>2935</v>
      </c>
      <c r="C111" s="822" t="s">
        <v>597</v>
      </c>
      <c r="D111" s="822" t="s">
        <v>2916</v>
      </c>
      <c r="E111" s="822" t="s">
        <v>2929</v>
      </c>
      <c r="F111" s="822" t="s">
        <v>2930</v>
      </c>
      <c r="G111" s="822" t="s">
        <v>2931</v>
      </c>
      <c r="H111" s="831">
        <v>17</v>
      </c>
      <c r="I111" s="831">
        <v>566.66</v>
      </c>
      <c r="J111" s="822"/>
      <c r="K111" s="822">
        <v>33.332941176470584</v>
      </c>
      <c r="L111" s="831">
        <v>6</v>
      </c>
      <c r="M111" s="831">
        <v>224.45</v>
      </c>
      <c r="N111" s="822"/>
      <c r="O111" s="822">
        <v>37.408333333333331</v>
      </c>
      <c r="P111" s="831">
        <v>1</v>
      </c>
      <c r="Q111" s="831">
        <v>45.56</v>
      </c>
      <c r="R111" s="827"/>
      <c r="S111" s="832">
        <v>45.56</v>
      </c>
    </row>
    <row r="112" spans="1:19" ht="14.45" customHeight="1" x14ac:dyDescent="0.2">
      <c r="A112" s="821" t="s">
        <v>2934</v>
      </c>
      <c r="B112" s="822" t="s">
        <v>2935</v>
      </c>
      <c r="C112" s="822" t="s">
        <v>597</v>
      </c>
      <c r="D112" s="822" t="s">
        <v>2916</v>
      </c>
      <c r="E112" s="822" t="s">
        <v>2929</v>
      </c>
      <c r="F112" s="822" t="s">
        <v>2987</v>
      </c>
      <c r="G112" s="822" t="s">
        <v>2988</v>
      </c>
      <c r="H112" s="831"/>
      <c r="I112" s="831"/>
      <c r="J112" s="822"/>
      <c r="K112" s="822"/>
      <c r="L112" s="831">
        <v>2</v>
      </c>
      <c r="M112" s="831">
        <v>0</v>
      </c>
      <c r="N112" s="822"/>
      <c r="O112" s="822">
        <v>0</v>
      </c>
      <c r="P112" s="831"/>
      <c r="Q112" s="831"/>
      <c r="R112" s="827"/>
      <c r="S112" s="832"/>
    </row>
    <row r="113" spans="1:19" ht="14.45" customHeight="1" x14ac:dyDescent="0.2">
      <c r="A113" s="821" t="s">
        <v>2934</v>
      </c>
      <c r="B113" s="822" t="s">
        <v>2935</v>
      </c>
      <c r="C113" s="822" t="s">
        <v>597</v>
      </c>
      <c r="D113" s="822" t="s">
        <v>2916</v>
      </c>
      <c r="E113" s="822" t="s">
        <v>2929</v>
      </c>
      <c r="F113" s="822" t="s">
        <v>2932</v>
      </c>
      <c r="G113" s="822" t="s">
        <v>2933</v>
      </c>
      <c r="H113" s="831">
        <v>17</v>
      </c>
      <c r="I113" s="831">
        <v>12019</v>
      </c>
      <c r="J113" s="822"/>
      <c r="K113" s="822">
        <v>707</v>
      </c>
      <c r="L113" s="831">
        <v>8</v>
      </c>
      <c r="M113" s="831">
        <v>5688</v>
      </c>
      <c r="N113" s="822"/>
      <c r="O113" s="822">
        <v>711</v>
      </c>
      <c r="P113" s="831">
        <v>1</v>
      </c>
      <c r="Q113" s="831">
        <v>768</v>
      </c>
      <c r="R113" s="827"/>
      <c r="S113" s="832">
        <v>768</v>
      </c>
    </row>
    <row r="114" spans="1:19" ht="14.45" customHeight="1" x14ac:dyDescent="0.2">
      <c r="A114" s="821" t="s">
        <v>2934</v>
      </c>
      <c r="B114" s="822" t="s">
        <v>2935</v>
      </c>
      <c r="C114" s="822" t="s">
        <v>597</v>
      </c>
      <c r="D114" s="822" t="s">
        <v>1538</v>
      </c>
      <c r="E114" s="822" t="s">
        <v>2929</v>
      </c>
      <c r="F114" s="822" t="s">
        <v>2963</v>
      </c>
      <c r="G114" s="822" t="s">
        <v>2964</v>
      </c>
      <c r="H114" s="831">
        <v>32</v>
      </c>
      <c r="I114" s="831">
        <v>1216</v>
      </c>
      <c r="J114" s="822"/>
      <c r="K114" s="822">
        <v>38</v>
      </c>
      <c r="L114" s="831">
        <v>27</v>
      </c>
      <c r="M114" s="831">
        <v>1026</v>
      </c>
      <c r="N114" s="822"/>
      <c r="O114" s="822">
        <v>38</v>
      </c>
      <c r="P114" s="831">
        <v>4</v>
      </c>
      <c r="Q114" s="831">
        <v>160</v>
      </c>
      <c r="R114" s="827"/>
      <c r="S114" s="832">
        <v>40</v>
      </c>
    </row>
    <row r="115" spans="1:19" ht="14.45" customHeight="1" x14ac:dyDescent="0.2">
      <c r="A115" s="821" t="s">
        <v>2934</v>
      </c>
      <c r="B115" s="822" t="s">
        <v>2935</v>
      </c>
      <c r="C115" s="822" t="s">
        <v>597</v>
      </c>
      <c r="D115" s="822" t="s">
        <v>1538</v>
      </c>
      <c r="E115" s="822" t="s">
        <v>2929</v>
      </c>
      <c r="F115" s="822" t="s">
        <v>2977</v>
      </c>
      <c r="G115" s="822" t="s">
        <v>2978</v>
      </c>
      <c r="H115" s="831"/>
      <c r="I115" s="831"/>
      <c r="J115" s="822"/>
      <c r="K115" s="822"/>
      <c r="L115" s="831">
        <v>1</v>
      </c>
      <c r="M115" s="831">
        <v>76</v>
      </c>
      <c r="N115" s="822"/>
      <c r="O115" s="822">
        <v>76</v>
      </c>
      <c r="P115" s="831"/>
      <c r="Q115" s="831"/>
      <c r="R115" s="827"/>
      <c r="S115" s="832"/>
    </row>
    <row r="116" spans="1:19" ht="14.45" customHeight="1" x14ac:dyDescent="0.2">
      <c r="A116" s="821" t="s">
        <v>2934</v>
      </c>
      <c r="B116" s="822" t="s">
        <v>2935</v>
      </c>
      <c r="C116" s="822" t="s">
        <v>597</v>
      </c>
      <c r="D116" s="822" t="s">
        <v>1538</v>
      </c>
      <c r="E116" s="822" t="s">
        <v>2929</v>
      </c>
      <c r="F116" s="822" t="s">
        <v>2930</v>
      </c>
      <c r="G116" s="822" t="s">
        <v>2931</v>
      </c>
      <c r="H116" s="831">
        <v>42</v>
      </c>
      <c r="I116" s="831">
        <v>1400</v>
      </c>
      <c r="J116" s="822"/>
      <c r="K116" s="822">
        <v>33.333333333333336</v>
      </c>
      <c r="L116" s="831">
        <v>46</v>
      </c>
      <c r="M116" s="831">
        <v>1777.79</v>
      </c>
      <c r="N116" s="822"/>
      <c r="O116" s="822">
        <v>38.647608695652174</v>
      </c>
      <c r="P116" s="831">
        <v>9</v>
      </c>
      <c r="Q116" s="831">
        <v>410</v>
      </c>
      <c r="R116" s="827"/>
      <c r="S116" s="832">
        <v>45.555555555555557</v>
      </c>
    </row>
    <row r="117" spans="1:19" ht="14.45" customHeight="1" x14ac:dyDescent="0.2">
      <c r="A117" s="821" t="s">
        <v>2934</v>
      </c>
      <c r="B117" s="822" t="s">
        <v>2935</v>
      </c>
      <c r="C117" s="822" t="s">
        <v>597</v>
      </c>
      <c r="D117" s="822" t="s">
        <v>1538</v>
      </c>
      <c r="E117" s="822" t="s">
        <v>2929</v>
      </c>
      <c r="F117" s="822" t="s">
        <v>2932</v>
      </c>
      <c r="G117" s="822" t="s">
        <v>2933</v>
      </c>
      <c r="H117" s="831">
        <v>8</v>
      </c>
      <c r="I117" s="831">
        <v>5656</v>
      </c>
      <c r="J117" s="822"/>
      <c r="K117" s="822">
        <v>707</v>
      </c>
      <c r="L117" s="831">
        <v>22</v>
      </c>
      <c r="M117" s="831">
        <v>15642</v>
      </c>
      <c r="N117" s="822"/>
      <c r="O117" s="822">
        <v>711</v>
      </c>
      <c r="P117" s="831">
        <v>3</v>
      </c>
      <c r="Q117" s="831">
        <v>2304</v>
      </c>
      <c r="R117" s="827"/>
      <c r="S117" s="832">
        <v>768</v>
      </c>
    </row>
    <row r="118" spans="1:19" ht="14.45" customHeight="1" x14ac:dyDescent="0.2">
      <c r="A118" s="821" t="s">
        <v>2934</v>
      </c>
      <c r="B118" s="822" t="s">
        <v>2935</v>
      </c>
      <c r="C118" s="822" t="s">
        <v>597</v>
      </c>
      <c r="D118" s="822" t="s">
        <v>1538</v>
      </c>
      <c r="E118" s="822" t="s">
        <v>2929</v>
      </c>
      <c r="F118" s="822" t="s">
        <v>2999</v>
      </c>
      <c r="G118" s="822" t="s">
        <v>3000</v>
      </c>
      <c r="H118" s="831">
        <v>5</v>
      </c>
      <c r="I118" s="831">
        <v>7030</v>
      </c>
      <c r="J118" s="822"/>
      <c r="K118" s="822">
        <v>1406</v>
      </c>
      <c r="L118" s="831">
        <v>6</v>
      </c>
      <c r="M118" s="831">
        <v>8490</v>
      </c>
      <c r="N118" s="822"/>
      <c r="O118" s="822">
        <v>1415</v>
      </c>
      <c r="P118" s="831"/>
      <c r="Q118" s="831"/>
      <c r="R118" s="827"/>
      <c r="S118" s="832"/>
    </row>
    <row r="119" spans="1:19" ht="14.45" customHeight="1" x14ac:dyDescent="0.2">
      <c r="A119" s="821" t="s">
        <v>2934</v>
      </c>
      <c r="B119" s="822" t="s">
        <v>2935</v>
      </c>
      <c r="C119" s="822" t="s">
        <v>597</v>
      </c>
      <c r="D119" s="822" t="s">
        <v>1538</v>
      </c>
      <c r="E119" s="822" t="s">
        <v>2929</v>
      </c>
      <c r="F119" s="822" t="s">
        <v>3003</v>
      </c>
      <c r="G119" s="822" t="s">
        <v>3004</v>
      </c>
      <c r="H119" s="831">
        <v>29</v>
      </c>
      <c r="I119" s="831">
        <v>10266</v>
      </c>
      <c r="J119" s="822"/>
      <c r="K119" s="822">
        <v>354</v>
      </c>
      <c r="L119" s="831">
        <v>18</v>
      </c>
      <c r="M119" s="831">
        <v>6408</v>
      </c>
      <c r="N119" s="822"/>
      <c r="O119" s="822">
        <v>356</v>
      </c>
      <c r="P119" s="831">
        <v>6</v>
      </c>
      <c r="Q119" s="831">
        <v>2304</v>
      </c>
      <c r="R119" s="827"/>
      <c r="S119" s="832">
        <v>384</v>
      </c>
    </row>
    <row r="120" spans="1:19" ht="14.45" customHeight="1" x14ac:dyDescent="0.2">
      <c r="A120" s="821" t="s">
        <v>2934</v>
      </c>
      <c r="B120" s="822" t="s">
        <v>2935</v>
      </c>
      <c r="C120" s="822" t="s">
        <v>597</v>
      </c>
      <c r="D120" s="822" t="s">
        <v>2920</v>
      </c>
      <c r="E120" s="822" t="s">
        <v>2929</v>
      </c>
      <c r="F120" s="822" t="s">
        <v>2930</v>
      </c>
      <c r="G120" s="822" t="s">
        <v>2931</v>
      </c>
      <c r="H120" s="831">
        <v>4</v>
      </c>
      <c r="I120" s="831">
        <v>133.34</v>
      </c>
      <c r="J120" s="822"/>
      <c r="K120" s="822">
        <v>33.335000000000001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2934</v>
      </c>
      <c r="B121" s="822" t="s">
        <v>2935</v>
      </c>
      <c r="C121" s="822" t="s">
        <v>597</v>
      </c>
      <c r="D121" s="822" t="s">
        <v>2920</v>
      </c>
      <c r="E121" s="822" t="s">
        <v>2929</v>
      </c>
      <c r="F121" s="822" t="s">
        <v>2932</v>
      </c>
      <c r="G121" s="822" t="s">
        <v>2933</v>
      </c>
      <c r="H121" s="831">
        <v>4</v>
      </c>
      <c r="I121" s="831">
        <v>2828</v>
      </c>
      <c r="J121" s="822"/>
      <c r="K121" s="822">
        <v>707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2934</v>
      </c>
      <c r="B122" s="822" t="s">
        <v>2935</v>
      </c>
      <c r="C122" s="822" t="s">
        <v>597</v>
      </c>
      <c r="D122" s="822" t="s">
        <v>1542</v>
      </c>
      <c r="E122" s="822" t="s">
        <v>2936</v>
      </c>
      <c r="F122" s="822" t="s">
        <v>2941</v>
      </c>
      <c r="G122" s="822" t="s">
        <v>1042</v>
      </c>
      <c r="H122" s="831"/>
      <c r="I122" s="831"/>
      <c r="J122" s="822"/>
      <c r="K122" s="822"/>
      <c r="L122" s="831">
        <v>0.2</v>
      </c>
      <c r="M122" s="831">
        <v>136.72</v>
      </c>
      <c r="N122" s="822"/>
      <c r="O122" s="822">
        <v>683.59999999999991</v>
      </c>
      <c r="P122" s="831"/>
      <c r="Q122" s="831"/>
      <c r="R122" s="827"/>
      <c r="S122" s="832"/>
    </row>
    <row r="123" spans="1:19" ht="14.45" customHeight="1" x14ac:dyDescent="0.2">
      <c r="A123" s="821" t="s">
        <v>2934</v>
      </c>
      <c r="B123" s="822" t="s">
        <v>2935</v>
      </c>
      <c r="C123" s="822" t="s">
        <v>597</v>
      </c>
      <c r="D123" s="822" t="s">
        <v>1542</v>
      </c>
      <c r="E123" s="822" t="s">
        <v>2936</v>
      </c>
      <c r="F123" s="822" t="s">
        <v>2951</v>
      </c>
      <c r="G123" s="822" t="s">
        <v>2952</v>
      </c>
      <c r="H123" s="831"/>
      <c r="I123" s="831"/>
      <c r="J123" s="822"/>
      <c r="K123" s="822"/>
      <c r="L123" s="831">
        <v>0.4</v>
      </c>
      <c r="M123" s="831">
        <v>144.08000000000001</v>
      </c>
      <c r="N123" s="822"/>
      <c r="O123" s="822">
        <v>360.2</v>
      </c>
      <c r="P123" s="831"/>
      <c r="Q123" s="831"/>
      <c r="R123" s="827"/>
      <c r="S123" s="832"/>
    </row>
    <row r="124" spans="1:19" ht="14.45" customHeight="1" x14ac:dyDescent="0.2">
      <c r="A124" s="821" t="s">
        <v>2934</v>
      </c>
      <c r="B124" s="822" t="s">
        <v>2935</v>
      </c>
      <c r="C124" s="822" t="s">
        <v>597</v>
      </c>
      <c r="D124" s="822" t="s">
        <v>1542</v>
      </c>
      <c r="E124" s="822" t="s">
        <v>2929</v>
      </c>
      <c r="F124" s="822" t="s">
        <v>2963</v>
      </c>
      <c r="G124" s="822" t="s">
        <v>2964</v>
      </c>
      <c r="H124" s="831"/>
      <c r="I124" s="831"/>
      <c r="J124" s="822"/>
      <c r="K124" s="822"/>
      <c r="L124" s="831">
        <v>3</v>
      </c>
      <c r="M124" s="831">
        <v>114</v>
      </c>
      <c r="N124" s="822"/>
      <c r="O124" s="822">
        <v>38</v>
      </c>
      <c r="P124" s="831"/>
      <c r="Q124" s="831"/>
      <c r="R124" s="827"/>
      <c r="S124" s="832"/>
    </row>
    <row r="125" spans="1:19" ht="14.45" customHeight="1" x14ac:dyDescent="0.2">
      <c r="A125" s="821" t="s">
        <v>2934</v>
      </c>
      <c r="B125" s="822" t="s">
        <v>2935</v>
      </c>
      <c r="C125" s="822" t="s">
        <v>597</v>
      </c>
      <c r="D125" s="822" t="s">
        <v>1542</v>
      </c>
      <c r="E125" s="822" t="s">
        <v>2929</v>
      </c>
      <c r="F125" s="822" t="s">
        <v>2965</v>
      </c>
      <c r="G125" s="822" t="s">
        <v>2966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10</v>
      </c>
      <c r="R125" s="827"/>
      <c r="S125" s="832">
        <v>10</v>
      </c>
    </row>
    <row r="126" spans="1:19" ht="14.45" customHeight="1" x14ac:dyDescent="0.2">
      <c r="A126" s="821" t="s">
        <v>2934</v>
      </c>
      <c r="B126" s="822" t="s">
        <v>2935</v>
      </c>
      <c r="C126" s="822" t="s">
        <v>597</v>
      </c>
      <c r="D126" s="822" t="s">
        <v>1542</v>
      </c>
      <c r="E126" s="822" t="s">
        <v>2929</v>
      </c>
      <c r="F126" s="822" t="s">
        <v>2967</v>
      </c>
      <c r="G126" s="822" t="s">
        <v>2968</v>
      </c>
      <c r="H126" s="831">
        <v>1</v>
      </c>
      <c r="I126" s="831">
        <v>5</v>
      </c>
      <c r="J126" s="822"/>
      <c r="K126" s="822">
        <v>5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2934</v>
      </c>
      <c r="B127" s="822" t="s">
        <v>2935</v>
      </c>
      <c r="C127" s="822" t="s">
        <v>597</v>
      </c>
      <c r="D127" s="822" t="s">
        <v>1542</v>
      </c>
      <c r="E127" s="822" t="s">
        <v>2929</v>
      </c>
      <c r="F127" s="822" t="s">
        <v>2971</v>
      </c>
      <c r="G127" s="822" t="s">
        <v>2972</v>
      </c>
      <c r="H127" s="831">
        <v>2</v>
      </c>
      <c r="I127" s="831">
        <v>700</v>
      </c>
      <c r="J127" s="822"/>
      <c r="K127" s="822">
        <v>350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2934</v>
      </c>
      <c r="B128" s="822" t="s">
        <v>2935</v>
      </c>
      <c r="C128" s="822" t="s">
        <v>597</v>
      </c>
      <c r="D128" s="822" t="s">
        <v>1542</v>
      </c>
      <c r="E128" s="822" t="s">
        <v>2929</v>
      </c>
      <c r="F128" s="822" t="s">
        <v>2973</v>
      </c>
      <c r="G128" s="822" t="s">
        <v>2974</v>
      </c>
      <c r="H128" s="831">
        <v>2</v>
      </c>
      <c r="I128" s="831">
        <v>816</v>
      </c>
      <c r="J128" s="822"/>
      <c r="K128" s="822">
        <v>408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2934</v>
      </c>
      <c r="B129" s="822" t="s">
        <v>2935</v>
      </c>
      <c r="C129" s="822" t="s">
        <v>597</v>
      </c>
      <c r="D129" s="822" t="s">
        <v>1542</v>
      </c>
      <c r="E129" s="822" t="s">
        <v>2929</v>
      </c>
      <c r="F129" s="822" t="s">
        <v>2975</v>
      </c>
      <c r="G129" s="822" t="s">
        <v>2976</v>
      </c>
      <c r="H129" s="831">
        <v>2</v>
      </c>
      <c r="I129" s="831">
        <v>1148</v>
      </c>
      <c r="J129" s="822"/>
      <c r="K129" s="822">
        <v>574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2934</v>
      </c>
      <c r="B130" s="822" t="s">
        <v>2935</v>
      </c>
      <c r="C130" s="822" t="s">
        <v>597</v>
      </c>
      <c r="D130" s="822" t="s">
        <v>1542</v>
      </c>
      <c r="E130" s="822" t="s">
        <v>2929</v>
      </c>
      <c r="F130" s="822" t="s">
        <v>2977</v>
      </c>
      <c r="G130" s="822" t="s">
        <v>2978</v>
      </c>
      <c r="H130" s="831"/>
      <c r="I130" s="831"/>
      <c r="J130" s="822"/>
      <c r="K130" s="822"/>
      <c r="L130" s="831">
        <v>28</v>
      </c>
      <c r="M130" s="831">
        <v>2128</v>
      </c>
      <c r="N130" s="822"/>
      <c r="O130" s="822">
        <v>76</v>
      </c>
      <c r="P130" s="831">
        <v>45</v>
      </c>
      <c r="Q130" s="831">
        <v>3645</v>
      </c>
      <c r="R130" s="827"/>
      <c r="S130" s="832">
        <v>81</v>
      </c>
    </row>
    <row r="131" spans="1:19" ht="14.45" customHeight="1" x14ac:dyDescent="0.2">
      <c r="A131" s="821" t="s">
        <v>2934</v>
      </c>
      <c r="B131" s="822" t="s">
        <v>2935</v>
      </c>
      <c r="C131" s="822" t="s">
        <v>597</v>
      </c>
      <c r="D131" s="822" t="s">
        <v>1542</v>
      </c>
      <c r="E131" s="822" t="s">
        <v>2929</v>
      </c>
      <c r="F131" s="822" t="s">
        <v>2930</v>
      </c>
      <c r="G131" s="822" t="s">
        <v>2931</v>
      </c>
      <c r="H131" s="831"/>
      <c r="I131" s="831"/>
      <c r="J131" s="822"/>
      <c r="K131" s="822"/>
      <c r="L131" s="831">
        <v>2</v>
      </c>
      <c r="M131" s="831">
        <v>66.67</v>
      </c>
      <c r="N131" s="822"/>
      <c r="O131" s="822">
        <v>33.335000000000001</v>
      </c>
      <c r="P131" s="831"/>
      <c r="Q131" s="831"/>
      <c r="R131" s="827"/>
      <c r="S131" s="832"/>
    </row>
    <row r="132" spans="1:19" ht="14.45" customHeight="1" x14ac:dyDescent="0.2">
      <c r="A132" s="821" t="s">
        <v>2934</v>
      </c>
      <c r="B132" s="822" t="s">
        <v>2935</v>
      </c>
      <c r="C132" s="822" t="s">
        <v>597</v>
      </c>
      <c r="D132" s="822" t="s">
        <v>1542</v>
      </c>
      <c r="E132" s="822" t="s">
        <v>2929</v>
      </c>
      <c r="F132" s="822" t="s">
        <v>2985</v>
      </c>
      <c r="G132" s="822" t="s">
        <v>2986</v>
      </c>
      <c r="H132" s="831"/>
      <c r="I132" s="831"/>
      <c r="J132" s="822"/>
      <c r="K132" s="822"/>
      <c r="L132" s="831">
        <v>4</v>
      </c>
      <c r="M132" s="831">
        <v>132</v>
      </c>
      <c r="N132" s="822"/>
      <c r="O132" s="822">
        <v>33</v>
      </c>
      <c r="P132" s="831"/>
      <c r="Q132" s="831"/>
      <c r="R132" s="827"/>
      <c r="S132" s="832"/>
    </row>
    <row r="133" spans="1:19" ht="14.45" customHeight="1" x14ac:dyDescent="0.2">
      <c r="A133" s="821" t="s">
        <v>2934</v>
      </c>
      <c r="B133" s="822" t="s">
        <v>2935</v>
      </c>
      <c r="C133" s="822" t="s">
        <v>597</v>
      </c>
      <c r="D133" s="822" t="s">
        <v>1542</v>
      </c>
      <c r="E133" s="822" t="s">
        <v>2929</v>
      </c>
      <c r="F133" s="822" t="s">
        <v>2989</v>
      </c>
      <c r="G133" s="822" t="s">
        <v>2990</v>
      </c>
      <c r="H133" s="831">
        <v>2</v>
      </c>
      <c r="I133" s="831">
        <v>1434</v>
      </c>
      <c r="J133" s="822"/>
      <c r="K133" s="822">
        <v>717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2934</v>
      </c>
      <c r="B134" s="822" t="s">
        <v>2935</v>
      </c>
      <c r="C134" s="822" t="s">
        <v>597</v>
      </c>
      <c r="D134" s="822" t="s">
        <v>1542</v>
      </c>
      <c r="E134" s="822" t="s">
        <v>2929</v>
      </c>
      <c r="F134" s="822" t="s">
        <v>2932</v>
      </c>
      <c r="G134" s="822" t="s">
        <v>2933</v>
      </c>
      <c r="H134" s="831"/>
      <c r="I134" s="831"/>
      <c r="J134" s="822"/>
      <c r="K134" s="822"/>
      <c r="L134" s="831">
        <v>2</v>
      </c>
      <c r="M134" s="831">
        <v>1422</v>
      </c>
      <c r="N134" s="822"/>
      <c r="O134" s="822">
        <v>711</v>
      </c>
      <c r="P134" s="831"/>
      <c r="Q134" s="831"/>
      <c r="R134" s="827"/>
      <c r="S134" s="832"/>
    </row>
    <row r="135" spans="1:19" ht="14.45" customHeight="1" x14ac:dyDescent="0.2">
      <c r="A135" s="821" t="s">
        <v>2934</v>
      </c>
      <c r="B135" s="822" t="s">
        <v>2935</v>
      </c>
      <c r="C135" s="822" t="s">
        <v>597</v>
      </c>
      <c r="D135" s="822" t="s">
        <v>1542</v>
      </c>
      <c r="E135" s="822" t="s">
        <v>2929</v>
      </c>
      <c r="F135" s="822" t="s">
        <v>3005</v>
      </c>
      <c r="G135" s="822" t="s">
        <v>3006</v>
      </c>
      <c r="H135" s="831">
        <v>2</v>
      </c>
      <c r="I135" s="831">
        <v>1196</v>
      </c>
      <c r="J135" s="822"/>
      <c r="K135" s="822">
        <v>598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2934</v>
      </c>
      <c r="B136" s="822" t="s">
        <v>2935</v>
      </c>
      <c r="C136" s="822" t="s">
        <v>597</v>
      </c>
      <c r="D136" s="822" t="s">
        <v>1542</v>
      </c>
      <c r="E136" s="822" t="s">
        <v>2929</v>
      </c>
      <c r="F136" s="822" t="s">
        <v>3011</v>
      </c>
      <c r="G136" s="822" t="s">
        <v>3012</v>
      </c>
      <c r="H136" s="831"/>
      <c r="I136" s="831"/>
      <c r="J136" s="822"/>
      <c r="K136" s="822"/>
      <c r="L136" s="831">
        <v>4</v>
      </c>
      <c r="M136" s="831">
        <v>0</v>
      </c>
      <c r="N136" s="822"/>
      <c r="O136" s="822">
        <v>0</v>
      </c>
      <c r="P136" s="831"/>
      <c r="Q136" s="831"/>
      <c r="R136" s="827"/>
      <c r="S136" s="832"/>
    </row>
    <row r="137" spans="1:19" ht="14.45" customHeight="1" x14ac:dyDescent="0.2">
      <c r="A137" s="821" t="s">
        <v>2934</v>
      </c>
      <c r="B137" s="822" t="s">
        <v>2935</v>
      </c>
      <c r="C137" s="822" t="s">
        <v>597</v>
      </c>
      <c r="D137" s="822" t="s">
        <v>1542</v>
      </c>
      <c r="E137" s="822" t="s">
        <v>2929</v>
      </c>
      <c r="F137" s="822" t="s">
        <v>3017</v>
      </c>
      <c r="G137" s="822" t="s">
        <v>3018</v>
      </c>
      <c r="H137" s="831"/>
      <c r="I137" s="831"/>
      <c r="J137" s="822"/>
      <c r="K137" s="822"/>
      <c r="L137" s="831">
        <v>23</v>
      </c>
      <c r="M137" s="831">
        <v>8096</v>
      </c>
      <c r="N137" s="822"/>
      <c r="O137" s="822">
        <v>352</v>
      </c>
      <c r="P137" s="831">
        <v>55</v>
      </c>
      <c r="Q137" s="831">
        <v>19360</v>
      </c>
      <c r="R137" s="827"/>
      <c r="S137" s="832">
        <v>352</v>
      </c>
    </row>
    <row r="138" spans="1:19" ht="14.45" customHeight="1" x14ac:dyDescent="0.2">
      <c r="A138" s="821" t="s">
        <v>2934</v>
      </c>
      <c r="B138" s="822" t="s">
        <v>2935</v>
      </c>
      <c r="C138" s="822" t="s">
        <v>597</v>
      </c>
      <c r="D138" s="822" t="s">
        <v>2923</v>
      </c>
      <c r="E138" s="822" t="s">
        <v>2929</v>
      </c>
      <c r="F138" s="822" t="s">
        <v>2963</v>
      </c>
      <c r="G138" s="822" t="s">
        <v>2964</v>
      </c>
      <c r="H138" s="831">
        <v>22</v>
      </c>
      <c r="I138" s="831">
        <v>836</v>
      </c>
      <c r="J138" s="822"/>
      <c r="K138" s="822">
        <v>38</v>
      </c>
      <c r="L138" s="831">
        <v>10</v>
      </c>
      <c r="M138" s="831">
        <v>380</v>
      </c>
      <c r="N138" s="822"/>
      <c r="O138" s="822">
        <v>38</v>
      </c>
      <c r="P138" s="831"/>
      <c r="Q138" s="831"/>
      <c r="R138" s="827"/>
      <c r="S138" s="832"/>
    </row>
    <row r="139" spans="1:19" ht="14.45" customHeight="1" x14ac:dyDescent="0.2">
      <c r="A139" s="821" t="s">
        <v>2934</v>
      </c>
      <c r="B139" s="822" t="s">
        <v>2935</v>
      </c>
      <c r="C139" s="822" t="s">
        <v>597</v>
      </c>
      <c r="D139" s="822" t="s">
        <v>2923</v>
      </c>
      <c r="E139" s="822" t="s">
        <v>2929</v>
      </c>
      <c r="F139" s="822" t="s">
        <v>2977</v>
      </c>
      <c r="G139" s="822" t="s">
        <v>2978</v>
      </c>
      <c r="H139" s="831">
        <v>13</v>
      </c>
      <c r="I139" s="831">
        <v>975</v>
      </c>
      <c r="J139" s="822"/>
      <c r="K139" s="822">
        <v>75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2934</v>
      </c>
      <c r="B140" s="822" t="s">
        <v>2935</v>
      </c>
      <c r="C140" s="822" t="s">
        <v>597</v>
      </c>
      <c r="D140" s="822" t="s">
        <v>2923</v>
      </c>
      <c r="E140" s="822" t="s">
        <v>2929</v>
      </c>
      <c r="F140" s="822" t="s">
        <v>2981</v>
      </c>
      <c r="G140" s="822" t="s">
        <v>2982</v>
      </c>
      <c r="H140" s="831">
        <v>8</v>
      </c>
      <c r="I140" s="831">
        <v>672</v>
      </c>
      <c r="J140" s="822"/>
      <c r="K140" s="822">
        <v>84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2934</v>
      </c>
      <c r="B141" s="822" t="s">
        <v>2935</v>
      </c>
      <c r="C141" s="822" t="s">
        <v>597</v>
      </c>
      <c r="D141" s="822" t="s">
        <v>2923</v>
      </c>
      <c r="E141" s="822" t="s">
        <v>2929</v>
      </c>
      <c r="F141" s="822" t="s">
        <v>2930</v>
      </c>
      <c r="G141" s="822" t="s">
        <v>2931</v>
      </c>
      <c r="H141" s="831">
        <v>42</v>
      </c>
      <c r="I141" s="831">
        <v>1399.98</v>
      </c>
      <c r="J141" s="822"/>
      <c r="K141" s="822">
        <v>33.332857142857144</v>
      </c>
      <c r="L141" s="831">
        <v>12</v>
      </c>
      <c r="M141" s="831">
        <v>400.00000000000006</v>
      </c>
      <c r="N141" s="822"/>
      <c r="O141" s="822">
        <v>33.333333333333336</v>
      </c>
      <c r="P141" s="831"/>
      <c r="Q141" s="831"/>
      <c r="R141" s="827"/>
      <c r="S141" s="832"/>
    </row>
    <row r="142" spans="1:19" ht="14.45" customHeight="1" x14ac:dyDescent="0.2">
      <c r="A142" s="821" t="s">
        <v>2934</v>
      </c>
      <c r="B142" s="822" t="s">
        <v>2935</v>
      </c>
      <c r="C142" s="822" t="s">
        <v>597</v>
      </c>
      <c r="D142" s="822" t="s">
        <v>2923</v>
      </c>
      <c r="E142" s="822" t="s">
        <v>2929</v>
      </c>
      <c r="F142" s="822" t="s">
        <v>2985</v>
      </c>
      <c r="G142" s="822" t="s">
        <v>2986</v>
      </c>
      <c r="H142" s="831">
        <v>1</v>
      </c>
      <c r="I142" s="831">
        <v>33</v>
      </c>
      <c r="J142" s="822"/>
      <c r="K142" s="822">
        <v>33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2934</v>
      </c>
      <c r="B143" s="822" t="s">
        <v>2935</v>
      </c>
      <c r="C143" s="822" t="s">
        <v>597</v>
      </c>
      <c r="D143" s="822" t="s">
        <v>2923</v>
      </c>
      <c r="E143" s="822" t="s">
        <v>2929</v>
      </c>
      <c r="F143" s="822" t="s">
        <v>2987</v>
      </c>
      <c r="G143" s="822" t="s">
        <v>2988</v>
      </c>
      <c r="H143" s="831">
        <v>15</v>
      </c>
      <c r="I143" s="831">
        <v>0</v>
      </c>
      <c r="J143" s="822"/>
      <c r="K143" s="822">
        <v>0</v>
      </c>
      <c r="L143" s="831">
        <v>2</v>
      </c>
      <c r="M143" s="831">
        <v>0</v>
      </c>
      <c r="N143" s="822"/>
      <c r="O143" s="822">
        <v>0</v>
      </c>
      <c r="P143" s="831"/>
      <c r="Q143" s="831"/>
      <c r="R143" s="827"/>
      <c r="S143" s="832"/>
    </row>
    <row r="144" spans="1:19" ht="14.45" customHeight="1" x14ac:dyDescent="0.2">
      <c r="A144" s="821" t="s">
        <v>2934</v>
      </c>
      <c r="B144" s="822" t="s">
        <v>2935</v>
      </c>
      <c r="C144" s="822" t="s">
        <v>597</v>
      </c>
      <c r="D144" s="822" t="s">
        <v>2923</v>
      </c>
      <c r="E144" s="822" t="s">
        <v>2929</v>
      </c>
      <c r="F144" s="822" t="s">
        <v>2991</v>
      </c>
      <c r="G144" s="822" t="s">
        <v>2992</v>
      </c>
      <c r="H144" s="831">
        <v>82</v>
      </c>
      <c r="I144" s="831">
        <v>16400</v>
      </c>
      <c r="J144" s="822"/>
      <c r="K144" s="822">
        <v>200</v>
      </c>
      <c r="L144" s="831">
        <v>20</v>
      </c>
      <c r="M144" s="831">
        <v>7000</v>
      </c>
      <c r="N144" s="822"/>
      <c r="O144" s="822">
        <v>350</v>
      </c>
      <c r="P144" s="831"/>
      <c r="Q144" s="831"/>
      <c r="R144" s="827"/>
      <c r="S144" s="832"/>
    </row>
    <row r="145" spans="1:19" ht="14.45" customHeight="1" x14ac:dyDescent="0.2">
      <c r="A145" s="821" t="s">
        <v>2934</v>
      </c>
      <c r="B145" s="822" t="s">
        <v>2935</v>
      </c>
      <c r="C145" s="822" t="s">
        <v>597</v>
      </c>
      <c r="D145" s="822" t="s">
        <v>2923</v>
      </c>
      <c r="E145" s="822" t="s">
        <v>2929</v>
      </c>
      <c r="F145" s="822" t="s">
        <v>2932</v>
      </c>
      <c r="G145" s="822" t="s">
        <v>2933</v>
      </c>
      <c r="H145" s="831">
        <v>62</v>
      </c>
      <c r="I145" s="831">
        <v>43834</v>
      </c>
      <c r="J145" s="822"/>
      <c r="K145" s="822">
        <v>707</v>
      </c>
      <c r="L145" s="831">
        <v>16</v>
      </c>
      <c r="M145" s="831">
        <v>11376</v>
      </c>
      <c r="N145" s="822"/>
      <c r="O145" s="822">
        <v>711</v>
      </c>
      <c r="P145" s="831"/>
      <c r="Q145" s="831"/>
      <c r="R145" s="827"/>
      <c r="S145" s="832"/>
    </row>
    <row r="146" spans="1:19" ht="14.45" customHeight="1" x14ac:dyDescent="0.2">
      <c r="A146" s="821" t="s">
        <v>2934</v>
      </c>
      <c r="B146" s="822" t="s">
        <v>2935</v>
      </c>
      <c r="C146" s="822" t="s">
        <v>597</v>
      </c>
      <c r="D146" s="822" t="s">
        <v>2923</v>
      </c>
      <c r="E146" s="822" t="s">
        <v>2929</v>
      </c>
      <c r="F146" s="822" t="s">
        <v>2997</v>
      </c>
      <c r="G146" s="822" t="s">
        <v>2998</v>
      </c>
      <c r="H146" s="831">
        <v>14</v>
      </c>
      <c r="I146" s="831">
        <v>4900</v>
      </c>
      <c r="J146" s="822"/>
      <c r="K146" s="822">
        <v>350</v>
      </c>
      <c r="L146" s="831">
        <v>2</v>
      </c>
      <c r="M146" s="831">
        <v>704</v>
      </c>
      <c r="N146" s="822"/>
      <c r="O146" s="822">
        <v>352</v>
      </c>
      <c r="P146" s="831"/>
      <c r="Q146" s="831"/>
      <c r="R146" s="827"/>
      <c r="S146" s="832"/>
    </row>
    <row r="147" spans="1:19" ht="14.45" customHeight="1" x14ac:dyDescent="0.2">
      <c r="A147" s="821" t="s">
        <v>2934</v>
      </c>
      <c r="B147" s="822" t="s">
        <v>2935</v>
      </c>
      <c r="C147" s="822" t="s">
        <v>597</v>
      </c>
      <c r="D147" s="822" t="s">
        <v>2923</v>
      </c>
      <c r="E147" s="822" t="s">
        <v>2929</v>
      </c>
      <c r="F147" s="822" t="s">
        <v>2999</v>
      </c>
      <c r="G147" s="822" t="s">
        <v>3000</v>
      </c>
      <c r="H147" s="831">
        <v>1</v>
      </c>
      <c r="I147" s="831">
        <v>1406</v>
      </c>
      <c r="J147" s="822"/>
      <c r="K147" s="822">
        <v>1406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2934</v>
      </c>
      <c r="B148" s="822" t="s">
        <v>2935</v>
      </c>
      <c r="C148" s="822" t="s">
        <v>597</v>
      </c>
      <c r="D148" s="822" t="s">
        <v>2924</v>
      </c>
      <c r="E148" s="822" t="s">
        <v>2936</v>
      </c>
      <c r="F148" s="822" t="s">
        <v>2937</v>
      </c>
      <c r="G148" s="822" t="s">
        <v>2938</v>
      </c>
      <c r="H148" s="831">
        <v>30.8</v>
      </c>
      <c r="I148" s="831">
        <v>5437.74</v>
      </c>
      <c r="J148" s="822"/>
      <c r="K148" s="822">
        <v>176.54999999999998</v>
      </c>
      <c r="L148" s="831">
        <v>10.4</v>
      </c>
      <c r="M148" s="831">
        <v>1836.1200000000003</v>
      </c>
      <c r="N148" s="822"/>
      <c r="O148" s="822">
        <v>176.55000000000004</v>
      </c>
      <c r="P148" s="831"/>
      <c r="Q148" s="831"/>
      <c r="R148" s="827"/>
      <c r="S148" s="832"/>
    </row>
    <row r="149" spans="1:19" ht="14.45" customHeight="1" x14ac:dyDescent="0.2">
      <c r="A149" s="821" t="s">
        <v>2934</v>
      </c>
      <c r="B149" s="822" t="s">
        <v>2935</v>
      </c>
      <c r="C149" s="822" t="s">
        <v>597</v>
      </c>
      <c r="D149" s="822" t="s">
        <v>2924</v>
      </c>
      <c r="E149" s="822" t="s">
        <v>2936</v>
      </c>
      <c r="F149" s="822" t="s">
        <v>2939</v>
      </c>
      <c r="G149" s="822" t="s">
        <v>2940</v>
      </c>
      <c r="H149" s="831">
        <v>4.1000000000000005</v>
      </c>
      <c r="I149" s="831">
        <v>2132.6</v>
      </c>
      <c r="J149" s="822"/>
      <c r="K149" s="822">
        <v>520.1463414634145</v>
      </c>
      <c r="L149" s="831">
        <v>3.0999999999999996</v>
      </c>
      <c r="M149" s="831">
        <v>1612.2099999999998</v>
      </c>
      <c r="N149" s="822"/>
      <c r="O149" s="822">
        <v>520.06774193548392</v>
      </c>
      <c r="P149" s="831"/>
      <c r="Q149" s="831"/>
      <c r="R149" s="827"/>
      <c r="S149" s="832"/>
    </row>
    <row r="150" spans="1:19" ht="14.45" customHeight="1" x14ac:dyDescent="0.2">
      <c r="A150" s="821" t="s">
        <v>2934</v>
      </c>
      <c r="B150" s="822" t="s">
        <v>2935</v>
      </c>
      <c r="C150" s="822" t="s">
        <v>597</v>
      </c>
      <c r="D150" s="822" t="s">
        <v>2924</v>
      </c>
      <c r="E150" s="822" t="s">
        <v>2936</v>
      </c>
      <c r="F150" s="822" t="s">
        <v>2941</v>
      </c>
      <c r="G150" s="822" t="s">
        <v>1042</v>
      </c>
      <c r="H150" s="831">
        <v>6.4999999999999991</v>
      </c>
      <c r="I150" s="831">
        <v>4448.47</v>
      </c>
      <c r="J150" s="822"/>
      <c r="K150" s="822">
        <v>684.38000000000011</v>
      </c>
      <c r="L150" s="831">
        <v>2</v>
      </c>
      <c r="M150" s="831">
        <v>1369.1200000000001</v>
      </c>
      <c r="N150" s="822"/>
      <c r="O150" s="822">
        <v>684.56000000000006</v>
      </c>
      <c r="P150" s="831"/>
      <c r="Q150" s="831"/>
      <c r="R150" s="827"/>
      <c r="S150" s="832"/>
    </row>
    <row r="151" spans="1:19" ht="14.45" customHeight="1" x14ac:dyDescent="0.2">
      <c r="A151" s="821" t="s">
        <v>2934</v>
      </c>
      <c r="B151" s="822" t="s">
        <v>2935</v>
      </c>
      <c r="C151" s="822" t="s">
        <v>597</v>
      </c>
      <c r="D151" s="822" t="s">
        <v>2924</v>
      </c>
      <c r="E151" s="822" t="s">
        <v>2936</v>
      </c>
      <c r="F151" s="822" t="s">
        <v>2942</v>
      </c>
      <c r="G151" s="822" t="s">
        <v>2943</v>
      </c>
      <c r="H151" s="831">
        <v>16</v>
      </c>
      <c r="I151" s="831">
        <v>59781.36</v>
      </c>
      <c r="J151" s="822"/>
      <c r="K151" s="822">
        <v>3736.335</v>
      </c>
      <c r="L151" s="831">
        <v>8</v>
      </c>
      <c r="M151" s="831">
        <v>29957.52</v>
      </c>
      <c r="N151" s="822"/>
      <c r="O151" s="822">
        <v>3744.69</v>
      </c>
      <c r="P151" s="831"/>
      <c r="Q151" s="831"/>
      <c r="R151" s="827"/>
      <c r="S151" s="832"/>
    </row>
    <row r="152" spans="1:19" ht="14.45" customHeight="1" x14ac:dyDescent="0.2">
      <c r="A152" s="821" t="s">
        <v>2934</v>
      </c>
      <c r="B152" s="822" t="s">
        <v>2935</v>
      </c>
      <c r="C152" s="822" t="s">
        <v>597</v>
      </c>
      <c r="D152" s="822" t="s">
        <v>2924</v>
      </c>
      <c r="E152" s="822" t="s">
        <v>2936</v>
      </c>
      <c r="F152" s="822" t="s">
        <v>2944</v>
      </c>
      <c r="G152" s="822" t="s">
        <v>2943</v>
      </c>
      <c r="H152" s="831">
        <v>41</v>
      </c>
      <c r="I152" s="831">
        <v>122764.3</v>
      </c>
      <c r="J152" s="822"/>
      <c r="K152" s="822">
        <v>2994.2512195121953</v>
      </c>
      <c r="L152" s="831">
        <v>20</v>
      </c>
      <c r="M152" s="831">
        <v>59917.4</v>
      </c>
      <c r="N152" s="822"/>
      <c r="O152" s="822">
        <v>2995.87</v>
      </c>
      <c r="P152" s="831"/>
      <c r="Q152" s="831"/>
      <c r="R152" s="827"/>
      <c r="S152" s="832"/>
    </row>
    <row r="153" spans="1:19" ht="14.45" customHeight="1" x14ac:dyDescent="0.2">
      <c r="A153" s="821" t="s">
        <v>2934</v>
      </c>
      <c r="B153" s="822" t="s">
        <v>2935</v>
      </c>
      <c r="C153" s="822" t="s">
        <v>597</v>
      </c>
      <c r="D153" s="822" t="s">
        <v>2924</v>
      </c>
      <c r="E153" s="822" t="s">
        <v>2936</v>
      </c>
      <c r="F153" s="822" t="s">
        <v>2945</v>
      </c>
      <c r="G153" s="822" t="s">
        <v>2943</v>
      </c>
      <c r="H153" s="831">
        <v>8</v>
      </c>
      <c r="I153" s="831">
        <v>16959.28</v>
      </c>
      <c r="J153" s="822"/>
      <c r="K153" s="822">
        <v>2119.91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2934</v>
      </c>
      <c r="B154" s="822" t="s">
        <v>2935</v>
      </c>
      <c r="C154" s="822" t="s">
        <v>597</v>
      </c>
      <c r="D154" s="822" t="s">
        <v>2924</v>
      </c>
      <c r="E154" s="822" t="s">
        <v>2936</v>
      </c>
      <c r="F154" s="822" t="s">
        <v>2946</v>
      </c>
      <c r="G154" s="822" t="s">
        <v>2947</v>
      </c>
      <c r="H154" s="831">
        <v>14</v>
      </c>
      <c r="I154" s="831">
        <v>93960.299999999988</v>
      </c>
      <c r="J154" s="822"/>
      <c r="K154" s="822">
        <v>6711.4499999999989</v>
      </c>
      <c r="L154" s="831">
        <v>10</v>
      </c>
      <c r="M154" s="831">
        <v>67114.5</v>
      </c>
      <c r="N154" s="822"/>
      <c r="O154" s="822">
        <v>6711.45</v>
      </c>
      <c r="P154" s="831"/>
      <c r="Q154" s="831"/>
      <c r="R154" s="827"/>
      <c r="S154" s="832"/>
    </row>
    <row r="155" spans="1:19" ht="14.45" customHeight="1" x14ac:dyDescent="0.2">
      <c r="A155" s="821" t="s">
        <v>2934</v>
      </c>
      <c r="B155" s="822" t="s">
        <v>2935</v>
      </c>
      <c r="C155" s="822" t="s">
        <v>597</v>
      </c>
      <c r="D155" s="822" t="s">
        <v>2924</v>
      </c>
      <c r="E155" s="822" t="s">
        <v>2936</v>
      </c>
      <c r="F155" s="822" t="s">
        <v>2948</v>
      </c>
      <c r="G155" s="822" t="s">
        <v>2947</v>
      </c>
      <c r="H155" s="831">
        <v>98</v>
      </c>
      <c r="I155" s="831">
        <v>783923.55999999994</v>
      </c>
      <c r="J155" s="822"/>
      <c r="K155" s="822">
        <v>7999.2199999999993</v>
      </c>
      <c r="L155" s="831">
        <v>30</v>
      </c>
      <c r="M155" s="831">
        <v>239976.6</v>
      </c>
      <c r="N155" s="822"/>
      <c r="O155" s="822">
        <v>7999.22</v>
      </c>
      <c r="P155" s="831"/>
      <c r="Q155" s="831"/>
      <c r="R155" s="827"/>
      <c r="S155" s="832"/>
    </row>
    <row r="156" spans="1:19" ht="14.45" customHeight="1" x14ac:dyDescent="0.2">
      <c r="A156" s="821" t="s">
        <v>2934</v>
      </c>
      <c r="B156" s="822" t="s">
        <v>2935</v>
      </c>
      <c r="C156" s="822" t="s">
        <v>597</v>
      </c>
      <c r="D156" s="822" t="s">
        <v>2924</v>
      </c>
      <c r="E156" s="822" t="s">
        <v>2936</v>
      </c>
      <c r="F156" s="822" t="s">
        <v>2949</v>
      </c>
      <c r="G156" s="822" t="s">
        <v>1320</v>
      </c>
      <c r="H156" s="831">
        <v>59</v>
      </c>
      <c r="I156" s="831">
        <v>155262.15</v>
      </c>
      <c r="J156" s="822"/>
      <c r="K156" s="822">
        <v>2631.5618644067795</v>
      </c>
      <c r="L156" s="831">
        <v>10</v>
      </c>
      <c r="M156" s="831">
        <v>21870.46</v>
      </c>
      <c r="N156" s="822"/>
      <c r="O156" s="822">
        <v>2187.0459999999998</v>
      </c>
      <c r="P156" s="831"/>
      <c r="Q156" s="831"/>
      <c r="R156" s="827"/>
      <c r="S156" s="832"/>
    </row>
    <row r="157" spans="1:19" ht="14.45" customHeight="1" x14ac:dyDescent="0.2">
      <c r="A157" s="821" t="s">
        <v>2934</v>
      </c>
      <c r="B157" s="822" t="s">
        <v>2935</v>
      </c>
      <c r="C157" s="822" t="s">
        <v>597</v>
      </c>
      <c r="D157" s="822" t="s">
        <v>2924</v>
      </c>
      <c r="E157" s="822" t="s">
        <v>2936</v>
      </c>
      <c r="F157" s="822" t="s">
        <v>2950</v>
      </c>
      <c r="G157" s="822" t="s">
        <v>1320</v>
      </c>
      <c r="H157" s="831">
        <v>76</v>
      </c>
      <c r="I157" s="831">
        <v>234137.28</v>
      </c>
      <c r="J157" s="822"/>
      <c r="K157" s="822">
        <v>3080.7536842105264</v>
      </c>
      <c r="L157" s="831">
        <v>44</v>
      </c>
      <c r="M157" s="831">
        <v>128066.24000000001</v>
      </c>
      <c r="N157" s="822"/>
      <c r="O157" s="822">
        <v>2910.5963636363635</v>
      </c>
      <c r="P157" s="831"/>
      <c r="Q157" s="831"/>
      <c r="R157" s="827"/>
      <c r="S157" s="832"/>
    </row>
    <row r="158" spans="1:19" ht="14.45" customHeight="1" x14ac:dyDescent="0.2">
      <c r="A158" s="821" t="s">
        <v>2934</v>
      </c>
      <c r="B158" s="822" t="s">
        <v>2935</v>
      </c>
      <c r="C158" s="822" t="s">
        <v>597</v>
      </c>
      <c r="D158" s="822" t="s">
        <v>2924</v>
      </c>
      <c r="E158" s="822" t="s">
        <v>2936</v>
      </c>
      <c r="F158" s="822" t="s">
        <v>2951</v>
      </c>
      <c r="G158" s="822" t="s">
        <v>2952</v>
      </c>
      <c r="H158" s="831">
        <v>11.399999999999999</v>
      </c>
      <c r="I158" s="831">
        <v>4109.1099999999997</v>
      </c>
      <c r="J158" s="822"/>
      <c r="K158" s="822">
        <v>360.4482456140351</v>
      </c>
      <c r="L158" s="831">
        <v>6.0000000000000009</v>
      </c>
      <c r="M158" s="831">
        <v>2161.14</v>
      </c>
      <c r="N158" s="822"/>
      <c r="O158" s="822">
        <v>360.18999999999994</v>
      </c>
      <c r="P158" s="831"/>
      <c r="Q158" s="831"/>
      <c r="R158" s="827"/>
      <c r="S158" s="832"/>
    </row>
    <row r="159" spans="1:19" ht="14.45" customHeight="1" x14ac:dyDescent="0.2">
      <c r="A159" s="821" t="s">
        <v>2934</v>
      </c>
      <c r="B159" s="822" t="s">
        <v>2935</v>
      </c>
      <c r="C159" s="822" t="s">
        <v>597</v>
      </c>
      <c r="D159" s="822" t="s">
        <v>2924</v>
      </c>
      <c r="E159" s="822" t="s">
        <v>2936</v>
      </c>
      <c r="F159" s="822" t="s">
        <v>2953</v>
      </c>
      <c r="G159" s="822" t="s">
        <v>2954</v>
      </c>
      <c r="H159" s="831">
        <v>23</v>
      </c>
      <c r="I159" s="831">
        <v>165433.46000000002</v>
      </c>
      <c r="J159" s="822"/>
      <c r="K159" s="822">
        <v>7192.7591304347834</v>
      </c>
      <c r="L159" s="831">
        <v>24</v>
      </c>
      <c r="M159" s="831">
        <v>172514.55999999997</v>
      </c>
      <c r="N159" s="822"/>
      <c r="O159" s="822">
        <v>7188.1066666666657</v>
      </c>
      <c r="P159" s="831"/>
      <c r="Q159" s="831"/>
      <c r="R159" s="827"/>
      <c r="S159" s="832"/>
    </row>
    <row r="160" spans="1:19" ht="14.45" customHeight="1" x14ac:dyDescent="0.2">
      <c r="A160" s="821" t="s">
        <v>2934</v>
      </c>
      <c r="B160" s="822" t="s">
        <v>2935</v>
      </c>
      <c r="C160" s="822" t="s">
        <v>597</v>
      </c>
      <c r="D160" s="822" t="s">
        <v>2924</v>
      </c>
      <c r="E160" s="822" t="s">
        <v>2936</v>
      </c>
      <c r="F160" s="822" t="s">
        <v>2955</v>
      </c>
      <c r="G160" s="822" t="s">
        <v>2954</v>
      </c>
      <c r="H160" s="831">
        <v>1</v>
      </c>
      <c r="I160" s="831">
        <v>8062.05</v>
      </c>
      <c r="J160" s="822"/>
      <c r="K160" s="822">
        <v>8062.05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2934</v>
      </c>
      <c r="B161" s="822" t="s">
        <v>2935</v>
      </c>
      <c r="C161" s="822" t="s">
        <v>597</v>
      </c>
      <c r="D161" s="822" t="s">
        <v>2924</v>
      </c>
      <c r="E161" s="822" t="s">
        <v>2936</v>
      </c>
      <c r="F161" s="822" t="s">
        <v>2956</v>
      </c>
      <c r="G161" s="822" t="s">
        <v>1320</v>
      </c>
      <c r="H161" s="831">
        <v>9</v>
      </c>
      <c r="I161" s="831">
        <v>20278.400000000001</v>
      </c>
      <c r="J161" s="822"/>
      <c r="K161" s="822">
        <v>2253.1555555555556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2934</v>
      </c>
      <c r="B162" s="822" t="s">
        <v>2935</v>
      </c>
      <c r="C162" s="822" t="s">
        <v>597</v>
      </c>
      <c r="D162" s="822" t="s">
        <v>2924</v>
      </c>
      <c r="E162" s="822" t="s">
        <v>2936</v>
      </c>
      <c r="F162" s="822" t="s">
        <v>2957</v>
      </c>
      <c r="G162" s="822" t="s">
        <v>1184</v>
      </c>
      <c r="H162" s="831">
        <v>0.99</v>
      </c>
      <c r="I162" s="831">
        <v>674.11</v>
      </c>
      <c r="J162" s="822"/>
      <c r="K162" s="822">
        <v>680.91919191919192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2934</v>
      </c>
      <c r="B163" s="822" t="s">
        <v>2935</v>
      </c>
      <c r="C163" s="822" t="s">
        <v>597</v>
      </c>
      <c r="D163" s="822" t="s">
        <v>2924</v>
      </c>
      <c r="E163" s="822" t="s">
        <v>2936</v>
      </c>
      <c r="F163" s="822" t="s">
        <v>2958</v>
      </c>
      <c r="G163" s="822" t="s">
        <v>2947</v>
      </c>
      <c r="H163" s="831">
        <v>2</v>
      </c>
      <c r="I163" s="831">
        <v>11787.44</v>
      </c>
      <c r="J163" s="822"/>
      <c r="K163" s="822">
        <v>5893.72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2934</v>
      </c>
      <c r="B164" s="822" t="s">
        <v>2935</v>
      </c>
      <c r="C164" s="822" t="s">
        <v>597</v>
      </c>
      <c r="D164" s="822" t="s">
        <v>2924</v>
      </c>
      <c r="E164" s="822" t="s">
        <v>2936</v>
      </c>
      <c r="F164" s="822" t="s">
        <v>2959</v>
      </c>
      <c r="G164" s="822" t="s">
        <v>1184</v>
      </c>
      <c r="H164" s="831">
        <v>0.66</v>
      </c>
      <c r="I164" s="831">
        <v>411.74</v>
      </c>
      <c r="J164" s="822"/>
      <c r="K164" s="822">
        <v>623.84848484848487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2934</v>
      </c>
      <c r="B165" s="822" t="s">
        <v>2935</v>
      </c>
      <c r="C165" s="822" t="s">
        <v>597</v>
      </c>
      <c r="D165" s="822" t="s">
        <v>2924</v>
      </c>
      <c r="E165" s="822" t="s">
        <v>2936</v>
      </c>
      <c r="F165" s="822" t="s">
        <v>2961</v>
      </c>
      <c r="G165" s="822" t="s">
        <v>2947</v>
      </c>
      <c r="H165" s="831">
        <v>8</v>
      </c>
      <c r="I165" s="831">
        <v>98324</v>
      </c>
      <c r="J165" s="822"/>
      <c r="K165" s="822">
        <v>12290.5</v>
      </c>
      <c r="L165" s="831">
        <v>8</v>
      </c>
      <c r="M165" s="831">
        <v>98324</v>
      </c>
      <c r="N165" s="822"/>
      <c r="O165" s="822">
        <v>12290.5</v>
      </c>
      <c r="P165" s="831"/>
      <c r="Q165" s="831"/>
      <c r="R165" s="827"/>
      <c r="S165" s="832"/>
    </row>
    <row r="166" spans="1:19" ht="14.45" customHeight="1" x14ac:dyDescent="0.2">
      <c r="A166" s="821" t="s">
        <v>2934</v>
      </c>
      <c r="B166" s="822" t="s">
        <v>2935</v>
      </c>
      <c r="C166" s="822" t="s">
        <v>597</v>
      </c>
      <c r="D166" s="822" t="s">
        <v>2924</v>
      </c>
      <c r="E166" s="822" t="s">
        <v>2929</v>
      </c>
      <c r="F166" s="822" t="s">
        <v>2963</v>
      </c>
      <c r="G166" s="822" t="s">
        <v>2964</v>
      </c>
      <c r="H166" s="831">
        <v>424</v>
      </c>
      <c r="I166" s="831">
        <v>16112</v>
      </c>
      <c r="J166" s="822"/>
      <c r="K166" s="822">
        <v>38</v>
      </c>
      <c r="L166" s="831">
        <v>148</v>
      </c>
      <c r="M166" s="831">
        <v>5624</v>
      </c>
      <c r="N166" s="822"/>
      <c r="O166" s="822">
        <v>38</v>
      </c>
      <c r="P166" s="831"/>
      <c r="Q166" s="831"/>
      <c r="R166" s="827"/>
      <c r="S166" s="832"/>
    </row>
    <row r="167" spans="1:19" ht="14.45" customHeight="1" x14ac:dyDescent="0.2">
      <c r="A167" s="821" t="s">
        <v>2934</v>
      </c>
      <c r="B167" s="822" t="s">
        <v>2935</v>
      </c>
      <c r="C167" s="822" t="s">
        <v>597</v>
      </c>
      <c r="D167" s="822" t="s">
        <v>2924</v>
      </c>
      <c r="E167" s="822" t="s">
        <v>2929</v>
      </c>
      <c r="F167" s="822" t="s">
        <v>2967</v>
      </c>
      <c r="G167" s="822" t="s">
        <v>2968</v>
      </c>
      <c r="H167" s="831">
        <v>17</v>
      </c>
      <c r="I167" s="831">
        <v>85</v>
      </c>
      <c r="J167" s="822"/>
      <c r="K167" s="822">
        <v>5</v>
      </c>
      <c r="L167" s="831">
        <v>6</v>
      </c>
      <c r="M167" s="831">
        <v>30</v>
      </c>
      <c r="N167" s="822"/>
      <c r="O167" s="822">
        <v>5</v>
      </c>
      <c r="P167" s="831"/>
      <c r="Q167" s="831"/>
      <c r="R167" s="827"/>
      <c r="S167" s="832"/>
    </row>
    <row r="168" spans="1:19" ht="14.45" customHeight="1" x14ac:dyDescent="0.2">
      <c r="A168" s="821" t="s">
        <v>2934</v>
      </c>
      <c r="B168" s="822" t="s">
        <v>2935</v>
      </c>
      <c r="C168" s="822" t="s">
        <v>597</v>
      </c>
      <c r="D168" s="822" t="s">
        <v>2924</v>
      </c>
      <c r="E168" s="822" t="s">
        <v>2929</v>
      </c>
      <c r="F168" s="822" t="s">
        <v>2969</v>
      </c>
      <c r="G168" s="822" t="s">
        <v>2970</v>
      </c>
      <c r="H168" s="831">
        <v>37</v>
      </c>
      <c r="I168" s="831">
        <v>185</v>
      </c>
      <c r="J168" s="822"/>
      <c r="K168" s="822">
        <v>5</v>
      </c>
      <c r="L168" s="831">
        <v>10</v>
      </c>
      <c r="M168" s="831">
        <v>50</v>
      </c>
      <c r="N168" s="822"/>
      <c r="O168" s="822">
        <v>5</v>
      </c>
      <c r="P168" s="831"/>
      <c r="Q168" s="831"/>
      <c r="R168" s="827"/>
      <c r="S168" s="832"/>
    </row>
    <row r="169" spans="1:19" ht="14.45" customHeight="1" x14ac:dyDescent="0.2">
      <c r="A169" s="821" t="s">
        <v>2934</v>
      </c>
      <c r="B169" s="822" t="s">
        <v>2935</v>
      </c>
      <c r="C169" s="822" t="s">
        <v>597</v>
      </c>
      <c r="D169" s="822" t="s">
        <v>2924</v>
      </c>
      <c r="E169" s="822" t="s">
        <v>2929</v>
      </c>
      <c r="F169" s="822" t="s">
        <v>2971</v>
      </c>
      <c r="G169" s="822" t="s">
        <v>2972</v>
      </c>
      <c r="H169" s="831">
        <v>2</v>
      </c>
      <c r="I169" s="831">
        <v>700</v>
      </c>
      <c r="J169" s="822"/>
      <c r="K169" s="822">
        <v>350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2934</v>
      </c>
      <c r="B170" s="822" t="s">
        <v>2935</v>
      </c>
      <c r="C170" s="822" t="s">
        <v>597</v>
      </c>
      <c r="D170" s="822" t="s">
        <v>2924</v>
      </c>
      <c r="E170" s="822" t="s">
        <v>2929</v>
      </c>
      <c r="F170" s="822" t="s">
        <v>2973</v>
      </c>
      <c r="G170" s="822" t="s">
        <v>2974</v>
      </c>
      <c r="H170" s="831">
        <v>3</v>
      </c>
      <c r="I170" s="831">
        <v>1224</v>
      </c>
      <c r="J170" s="822"/>
      <c r="K170" s="822">
        <v>408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2934</v>
      </c>
      <c r="B171" s="822" t="s">
        <v>2935</v>
      </c>
      <c r="C171" s="822" t="s">
        <v>597</v>
      </c>
      <c r="D171" s="822" t="s">
        <v>2924</v>
      </c>
      <c r="E171" s="822" t="s">
        <v>2929</v>
      </c>
      <c r="F171" s="822" t="s">
        <v>2975</v>
      </c>
      <c r="G171" s="822" t="s">
        <v>2976</v>
      </c>
      <c r="H171" s="831">
        <v>3</v>
      </c>
      <c r="I171" s="831">
        <v>1722</v>
      </c>
      <c r="J171" s="822"/>
      <c r="K171" s="822">
        <v>574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2934</v>
      </c>
      <c r="B172" s="822" t="s">
        <v>2935</v>
      </c>
      <c r="C172" s="822" t="s">
        <v>597</v>
      </c>
      <c r="D172" s="822" t="s">
        <v>2924</v>
      </c>
      <c r="E172" s="822" t="s">
        <v>2929</v>
      </c>
      <c r="F172" s="822" t="s">
        <v>2977</v>
      </c>
      <c r="G172" s="822" t="s">
        <v>2978</v>
      </c>
      <c r="H172" s="831">
        <v>489</v>
      </c>
      <c r="I172" s="831">
        <v>36675</v>
      </c>
      <c r="J172" s="822"/>
      <c r="K172" s="822">
        <v>75</v>
      </c>
      <c r="L172" s="831">
        <v>256</v>
      </c>
      <c r="M172" s="831">
        <v>19456</v>
      </c>
      <c r="N172" s="822"/>
      <c r="O172" s="822">
        <v>76</v>
      </c>
      <c r="P172" s="831"/>
      <c r="Q172" s="831"/>
      <c r="R172" s="827"/>
      <c r="S172" s="832"/>
    </row>
    <row r="173" spans="1:19" ht="14.45" customHeight="1" x14ac:dyDescent="0.2">
      <c r="A173" s="821" t="s">
        <v>2934</v>
      </c>
      <c r="B173" s="822" t="s">
        <v>2935</v>
      </c>
      <c r="C173" s="822" t="s">
        <v>597</v>
      </c>
      <c r="D173" s="822" t="s">
        <v>2924</v>
      </c>
      <c r="E173" s="822" t="s">
        <v>2929</v>
      </c>
      <c r="F173" s="822" t="s">
        <v>2981</v>
      </c>
      <c r="G173" s="822" t="s">
        <v>2982</v>
      </c>
      <c r="H173" s="831">
        <v>1</v>
      </c>
      <c r="I173" s="831">
        <v>84</v>
      </c>
      <c r="J173" s="822"/>
      <c r="K173" s="822">
        <v>84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2934</v>
      </c>
      <c r="B174" s="822" t="s">
        <v>2935</v>
      </c>
      <c r="C174" s="822" t="s">
        <v>597</v>
      </c>
      <c r="D174" s="822" t="s">
        <v>2924</v>
      </c>
      <c r="E174" s="822" t="s">
        <v>2929</v>
      </c>
      <c r="F174" s="822" t="s">
        <v>2930</v>
      </c>
      <c r="G174" s="822" t="s">
        <v>2931</v>
      </c>
      <c r="H174" s="831">
        <v>4222</v>
      </c>
      <c r="I174" s="831">
        <v>140733.32</v>
      </c>
      <c r="J174" s="822"/>
      <c r="K174" s="822">
        <v>33.333330175272387</v>
      </c>
      <c r="L174" s="831">
        <v>1638</v>
      </c>
      <c r="M174" s="831">
        <v>54599.990000000005</v>
      </c>
      <c r="N174" s="822"/>
      <c r="O174" s="822">
        <v>33.333327228327235</v>
      </c>
      <c r="P174" s="831"/>
      <c r="Q174" s="831"/>
      <c r="R174" s="827"/>
      <c r="S174" s="832"/>
    </row>
    <row r="175" spans="1:19" ht="14.45" customHeight="1" x14ac:dyDescent="0.2">
      <c r="A175" s="821" t="s">
        <v>2934</v>
      </c>
      <c r="B175" s="822" t="s">
        <v>2935</v>
      </c>
      <c r="C175" s="822" t="s">
        <v>597</v>
      </c>
      <c r="D175" s="822" t="s">
        <v>2924</v>
      </c>
      <c r="E175" s="822" t="s">
        <v>2929</v>
      </c>
      <c r="F175" s="822" t="s">
        <v>2983</v>
      </c>
      <c r="G175" s="822" t="s">
        <v>2984</v>
      </c>
      <c r="H175" s="831">
        <v>7</v>
      </c>
      <c r="I175" s="831">
        <v>266</v>
      </c>
      <c r="J175" s="822"/>
      <c r="K175" s="822">
        <v>38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2934</v>
      </c>
      <c r="B176" s="822" t="s">
        <v>2935</v>
      </c>
      <c r="C176" s="822" t="s">
        <v>597</v>
      </c>
      <c r="D176" s="822" t="s">
        <v>2924</v>
      </c>
      <c r="E176" s="822" t="s">
        <v>2929</v>
      </c>
      <c r="F176" s="822" t="s">
        <v>2985</v>
      </c>
      <c r="G176" s="822" t="s">
        <v>2986</v>
      </c>
      <c r="H176" s="831">
        <v>679</v>
      </c>
      <c r="I176" s="831">
        <v>22407</v>
      </c>
      <c r="J176" s="822"/>
      <c r="K176" s="822">
        <v>33</v>
      </c>
      <c r="L176" s="831">
        <v>284</v>
      </c>
      <c r="M176" s="831">
        <v>9372</v>
      </c>
      <c r="N176" s="822"/>
      <c r="O176" s="822">
        <v>33</v>
      </c>
      <c r="P176" s="831"/>
      <c r="Q176" s="831"/>
      <c r="R176" s="827"/>
      <c r="S176" s="832"/>
    </row>
    <row r="177" spans="1:19" ht="14.45" customHeight="1" x14ac:dyDescent="0.2">
      <c r="A177" s="821" t="s">
        <v>2934</v>
      </c>
      <c r="B177" s="822" t="s">
        <v>2935</v>
      </c>
      <c r="C177" s="822" t="s">
        <v>597</v>
      </c>
      <c r="D177" s="822" t="s">
        <v>2924</v>
      </c>
      <c r="E177" s="822" t="s">
        <v>2929</v>
      </c>
      <c r="F177" s="822" t="s">
        <v>2987</v>
      </c>
      <c r="G177" s="822" t="s">
        <v>2988</v>
      </c>
      <c r="H177" s="831">
        <v>23</v>
      </c>
      <c r="I177" s="831">
        <v>0</v>
      </c>
      <c r="J177" s="822"/>
      <c r="K177" s="822">
        <v>0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2934</v>
      </c>
      <c r="B178" s="822" t="s">
        <v>2935</v>
      </c>
      <c r="C178" s="822" t="s">
        <v>597</v>
      </c>
      <c r="D178" s="822" t="s">
        <v>2924</v>
      </c>
      <c r="E178" s="822" t="s">
        <v>2929</v>
      </c>
      <c r="F178" s="822" t="s">
        <v>2989</v>
      </c>
      <c r="G178" s="822" t="s">
        <v>2990</v>
      </c>
      <c r="H178" s="831">
        <v>3</v>
      </c>
      <c r="I178" s="831">
        <v>2151</v>
      </c>
      <c r="J178" s="822"/>
      <c r="K178" s="822">
        <v>717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2934</v>
      </c>
      <c r="B179" s="822" t="s">
        <v>2935</v>
      </c>
      <c r="C179" s="822" t="s">
        <v>597</v>
      </c>
      <c r="D179" s="822" t="s">
        <v>2924</v>
      </c>
      <c r="E179" s="822" t="s">
        <v>2929</v>
      </c>
      <c r="F179" s="822" t="s">
        <v>2932</v>
      </c>
      <c r="G179" s="822" t="s">
        <v>2933</v>
      </c>
      <c r="H179" s="831">
        <v>249</v>
      </c>
      <c r="I179" s="831">
        <v>176043</v>
      </c>
      <c r="J179" s="822"/>
      <c r="K179" s="822">
        <v>707</v>
      </c>
      <c r="L179" s="831">
        <v>78</v>
      </c>
      <c r="M179" s="831">
        <v>55458</v>
      </c>
      <c r="N179" s="822"/>
      <c r="O179" s="822">
        <v>711</v>
      </c>
      <c r="P179" s="831"/>
      <c r="Q179" s="831"/>
      <c r="R179" s="827"/>
      <c r="S179" s="832"/>
    </row>
    <row r="180" spans="1:19" ht="14.45" customHeight="1" x14ac:dyDescent="0.2">
      <c r="A180" s="821" t="s">
        <v>2934</v>
      </c>
      <c r="B180" s="822" t="s">
        <v>2935</v>
      </c>
      <c r="C180" s="822" t="s">
        <v>597</v>
      </c>
      <c r="D180" s="822" t="s">
        <v>2924</v>
      </c>
      <c r="E180" s="822" t="s">
        <v>2929</v>
      </c>
      <c r="F180" s="822" t="s">
        <v>2997</v>
      </c>
      <c r="G180" s="822" t="s">
        <v>2998</v>
      </c>
      <c r="H180" s="831">
        <v>54</v>
      </c>
      <c r="I180" s="831">
        <v>18900</v>
      </c>
      <c r="J180" s="822"/>
      <c r="K180" s="822">
        <v>350</v>
      </c>
      <c r="L180" s="831">
        <v>20</v>
      </c>
      <c r="M180" s="831">
        <v>7040</v>
      </c>
      <c r="N180" s="822"/>
      <c r="O180" s="822">
        <v>352</v>
      </c>
      <c r="P180" s="831"/>
      <c r="Q180" s="831"/>
      <c r="R180" s="827"/>
      <c r="S180" s="832"/>
    </row>
    <row r="181" spans="1:19" ht="14.45" customHeight="1" x14ac:dyDescent="0.2">
      <c r="A181" s="821" t="s">
        <v>2934</v>
      </c>
      <c r="B181" s="822" t="s">
        <v>2935</v>
      </c>
      <c r="C181" s="822" t="s">
        <v>597</v>
      </c>
      <c r="D181" s="822" t="s">
        <v>2924</v>
      </c>
      <c r="E181" s="822" t="s">
        <v>2929</v>
      </c>
      <c r="F181" s="822" t="s">
        <v>2999</v>
      </c>
      <c r="G181" s="822" t="s">
        <v>3000</v>
      </c>
      <c r="H181" s="831">
        <v>145</v>
      </c>
      <c r="I181" s="831">
        <v>203870</v>
      </c>
      <c r="J181" s="822"/>
      <c r="K181" s="822">
        <v>1406</v>
      </c>
      <c r="L181" s="831">
        <v>82</v>
      </c>
      <c r="M181" s="831">
        <v>116030</v>
      </c>
      <c r="N181" s="822"/>
      <c r="O181" s="822">
        <v>1415</v>
      </c>
      <c r="P181" s="831"/>
      <c r="Q181" s="831"/>
      <c r="R181" s="827"/>
      <c r="S181" s="832"/>
    </row>
    <row r="182" spans="1:19" ht="14.45" customHeight="1" x14ac:dyDescent="0.2">
      <c r="A182" s="821" t="s">
        <v>2934</v>
      </c>
      <c r="B182" s="822" t="s">
        <v>2935</v>
      </c>
      <c r="C182" s="822" t="s">
        <v>597</v>
      </c>
      <c r="D182" s="822" t="s">
        <v>2924</v>
      </c>
      <c r="E182" s="822" t="s">
        <v>2929</v>
      </c>
      <c r="F182" s="822" t="s">
        <v>3003</v>
      </c>
      <c r="G182" s="822" t="s">
        <v>3004</v>
      </c>
      <c r="H182" s="831">
        <v>3900</v>
      </c>
      <c r="I182" s="831">
        <v>1380600</v>
      </c>
      <c r="J182" s="822"/>
      <c r="K182" s="822">
        <v>354</v>
      </c>
      <c r="L182" s="831">
        <v>1500</v>
      </c>
      <c r="M182" s="831">
        <v>534000</v>
      </c>
      <c r="N182" s="822"/>
      <c r="O182" s="822">
        <v>356</v>
      </c>
      <c r="P182" s="831"/>
      <c r="Q182" s="831"/>
      <c r="R182" s="827"/>
      <c r="S182" s="832"/>
    </row>
    <row r="183" spans="1:19" ht="14.45" customHeight="1" x14ac:dyDescent="0.2">
      <c r="A183" s="821" t="s">
        <v>2934</v>
      </c>
      <c r="B183" s="822" t="s">
        <v>2935</v>
      </c>
      <c r="C183" s="822" t="s">
        <v>597</v>
      </c>
      <c r="D183" s="822" t="s">
        <v>2924</v>
      </c>
      <c r="E183" s="822" t="s">
        <v>2929</v>
      </c>
      <c r="F183" s="822" t="s">
        <v>3005</v>
      </c>
      <c r="G183" s="822" t="s">
        <v>3006</v>
      </c>
      <c r="H183" s="831">
        <v>2</v>
      </c>
      <c r="I183" s="831">
        <v>1196</v>
      </c>
      <c r="J183" s="822"/>
      <c r="K183" s="822">
        <v>598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2934</v>
      </c>
      <c r="B184" s="822" t="s">
        <v>2935</v>
      </c>
      <c r="C184" s="822" t="s">
        <v>597</v>
      </c>
      <c r="D184" s="822" t="s">
        <v>2924</v>
      </c>
      <c r="E184" s="822" t="s">
        <v>2929</v>
      </c>
      <c r="F184" s="822" t="s">
        <v>3011</v>
      </c>
      <c r="G184" s="822" t="s">
        <v>3012</v>
      </c>
      <c r="H184" s="831">
        <v>54</v>
      </c>
      <c r="I184" s="831">
        <v>0</v>
      </c>
      <c r="J184" s="822"/>
      <c r="K184" s="822">
        <v>0</v>
      </c>
      <c r="L184" s="831">
        <v>28</v>
      </c>
      <c r="M184" s="831">
        <v>0</v>
      </c>
      <c r="N184" s="822"/>
      <c r="O184" s="822">
        <v>0</v>
      </c>
      <c r="P184" s="831"/>
      <c r="Q184" s="831"/>
      <c r="R184" s="827"/>
      <c r="S184" s="832"/>
    </row>
    <row r="185" spans="1:19" ht="14.45" customHeight="1" x14ac:dyDescent="0.2">
      <c r="A185" s="821" t="s">
        <v>2934</v>
      </c>
      <c r="B185" s="822" t="s">
        <v>2935</v>
      </c>
      <c r="C185" s="822" t="s">
        <v>597</v>
      </c>
      <c r="D185" s="822" t="s">
        <v>1544</v>
      </c>
      <c r="E185" s="822" t="s">
        <v>2936</v>
      </c>
      <c r="F185" s="822" t="s">
        <v>2937</v>
      </c>
      <c r="G185" s="822" t="s">
        <v>2938</v>
      </c>
      <c r="H185" s="831">
        <v>21.4</v>
      </c>
      <c r="I185" s="831">
        <v>3778.17</v>
      </c>
      <c r="J185" s="822"/>
      <c r="K185" s="822">
        <v>176.55</v>
      </c>
      <c r="L185" s="831">
        <v>19.8</v>
      </c>
      <c r="M185" s="831">
        <v>3495.6899999999996</v>
      </c>
      <c r="N185" s="822"/>
      <c r="O185" s="822">
        <v>176.54999999999998</v>
      </c>
      <c r="P185" s="831">
        <v>3</v>
      </c>
      <c r="Q185" s="831">
        <v>416.03</v>
      </c>
      <c r="R185" s="827"/>
      <c r="S185" s="832">
        <v>138.67666666666665</v>
      </c>
    </row>
    <row r="186" spans="1:19" ht="14.45" customHeight="1" x14ac:dyDescent="0.2">
      <c r="A186" s="821" t="s">
        <v>2934</v>
      </c>
      <c r="B186" s="822" t="s">
        <v>2935</v>
      </c>
      <c r="C186" s="822" t="s">
        <v>597</v>
      </c>
      <c r="D186" s="822" t="s">
        <v>1544</v>
      </c>
      <c r="E186" s="822" t="s">
        <v>2936</v>
      </c>
      <c r="F186" s="822" t="s">
        <v>2939</v>
      </c>
      <c r="G186" s="822" t="s">
        <v>2940</v>
      </c>
      <c r="H186" s="831">
        <v>5.0999999999999996</v>
      </c>
      <c r="I186" s="831">
        <v>2654.2</v>
      </c>
      <c r="J186" s="822"/>
      <c r="K186" s="822">
        <v>520.43137254901956</v>
      </c>
      <c r="L186" s="831">
        <v>3.9</v>
      </c>
      <c r="M186" s="831">
        <v>2049.54</v>
      </c>
      <c r="N186" s="822"/>
      <c r="O186" s="822">
        <v>525.52307692307693</v>
      </c>
      <c r="P186" s="831">
        <v>1.0999999999999999</v>
      </c>
      <c r="Q186" s="831">
        <v>501.37000000000006</v>
      </c>
      <c r="R186" s="827"/>
      <c r="S186" s="832">
        <v>455.79090909090922</v>
      </c>
    </row>
    <row r="187" spans="1:19" ht="14.45" customHeight="1" x14ac:dyDescent="0.2">
      <c r="A187" s="821" t="s">
        <v>2934</v>
      </c>
      <c r="B187" s="822" t="s">
        <v>2935</v>
      </c>
      <c r="C187" s="822" t="s">
        <v>597</v>
      </c>
      <c r="D187" s="822" t="s">
        <v>1544</v>
      </c>
      <c r="E187" s="822" t="s">
        <v>2936</v>
      </c>
      <c r="F187" s="822" t="s">
        <v>2941</v>
      </c>
      <c r="G187" s="822" t="s">
        <v>1042</v>
      </c>
      <c r="H187" s="831">
        <v>4.1000000000000005</v>
      </c>
      <c r="I187" s="831">
        <v>2806.12</v>
      </c>
      <c r="J187" s="822"/>
      <c r="K187" s="822">
        <v>684.4195121951218</v>
      </c>
      <c r="L187" s="831">
        <v>2.7</v>
      </c>
      <c r="M187" s="831">
        <v>1855.5</v>
      </c>
      <c r="N187" s="822"/>
      <c r="O187" s="822">
        <v>687.22222222222217</v>
      </c>
      <c r="P187" s="831">
        <v>0.7</v>
      </c>
      <c r="Q187" s="831">
        <v>426.62</v>
      </c>
      <c r="R187" s="827"/>
      <c r="S187" s="832">
        <v>609.45714285714291</v>
      </c>
    </row>
    <row r="188" spans="1:19" ht="14.45" customHeight="1" x14ac:dyDescent="0.2">
      <c r="A188" s="821" t="s">
        <v>2934</v>
      </c>
      <c r="B188" s="822" t="s">
        <v>2935</v>
      </c>
      <c r="C188" s="822" t="s">
        <v>597</v>
      </c>
      <c r="D188" s="822" t="s">
        <v>1544</v>
      </c>
      <c r="E188" s="822" t="s">
        <v>2936</v>
      </c>
      <c r="F188" s="822" t="s">
        <v>2942</v>
      </c>
      <c r="G188" s="822" t="s">
        <v>2943</v>
      </c>
      <c r="H188" s="831">
        <v>19</v>
      </c>
      <c r="I188" s="831">
        <v>71061.16</v>
      </c>
      <c r="J188" s="822"/>
      <c r="K188" s="822">
        <v>3740.0610526315791</v>
      </c>
      <c r="L188" s="831">
        <v>12</v>
      </c>
      <c r="M188" s="831">
        <v>43437.32</v>
      </c>
      <c r="N188" s="822"/>
      <c r="O188" s="822">
        <v>3619.7766666666666</v>
      </c>
      <c r="P188" s="831">
        <v>4</v>
      </c>
      <c r="Q188" s="831">
        <v>12509.88</v>
      </c>
      <c r="R188" s="827"/>
      <c r="S188" s="832">
        <v>3127.47</v>
      </c>
    </row>
    <row r="189" spans="1:19" ht="14.45" customHeight="1" x14ac:dyDescent="0.2">
      <c r="A189" s="821" t="s">
        <v>2934</v>
      </c>
      <c r="B189" s="822" t="s">
        <v>2935</v>
      </c>
      <c r="C189" s="822" t="s">
        <v>597</v>
      </c>
      <c r="D189" s="822" t="s">
        <v>1544</v>
      </c>
      <c r="E189" s="822" t="s">
        <v>2936</v>
      </c>
      <c r="F189" s="822" t="s">
        <v>2944</v>
      </c>
      <c r="G189" s="822" t="s">
        <v>2943</v>
      </c>
      <c r="H189" s="831">
        <v>6</v>
      </c>
      <c r="I189" s="831">
        <v>17945.36</v>
      </c>
      <c r="J189" s="822"/>
      <c r="K189" s="822">
        <v>2990.8933333333334</v>
      </c>
      <c r="L189" s="831">
        <v>15</v>
      </c>
      <c r="M189" s="831">
        <v>44133.61</v>
      </c>
      <c r="N189" s="822"/>
      <c r="O189" s="822">
        <v>2942.2406666666666</v>
      </c>
      <c r="P189" s="831">
        <v>3</v>
      </c>
      <c r="Q189" s="831">
        <v>7780.95</v>
      </c>
      <c r="R189" s="827"/>
      <c r="S189" s="832">
        <v>2593.65</v>
      </c>
    </row>
    <row r="190" spans="1:19" ht="14.45" customHeight="1" x14ac:dyDescent="0.2">
      <c r="A190" s="821" t="s">
        <v>2934</v>
      </c>
      <c r="B190" s="822" t="s">
        <v>2935</v>
      </c>
      <c r="C190" s="822" t="s">
        <v>597</v>
      </c>
      <c r="D190" s="822" t="s">
        <v>1544</v>
      </c>
      <c r="E190" s="822" t="s">
        <v>2936</v>
      </c>
      <c r="F190" s="822" t="s">
        <v>2946</v>
      </c>
      <c r="G190" s="822" t="s">
        <v>2947</v>
      </c>
      <c r="H190" s="831">
        <v>8</v>
      </c>
      <c r="I190" s="831">
        <v>53691.6</v>
      </c>
      <c r="J190" s="822"/>
      <c r="K190" s="822">
        <v>6711.45</v>
      </c>
      <c r="L190" s="831">
        <v>18</v>
      </c>
      <c r="M190" s="831">
        <v>118306.71</v>
      </c>
      <c r="N190" s="822"/>
      <c r="O190" s="822">
        <v>6572.5950000000003</v>
      </c>
      <c r="P190" s="831">
        <v>4</v>
      </c>
      <c r="Q190" s="831">
        <v>22633.08</v>
      </c>
      <c r="R190" s="827"/>
      <c r="S190" s="832">
        <v>5658.27</v>
      </c>
    </row>
    <row r="191" spans="1:19" ht="14.45" customHeight="1" x14ac:dyDescent="0.2">
      <c r="A191" s="821" t="s">
        <v>2934</v>
      </c>
      <c r="B191" s="822" t="s">
        <v>2935</v>
      </c>
      <c r="C191" s="822" t="s">
        <v>597</v>
      </c>
      <c r="D191" s="822" t="s">
        <v>1544</v>
      </c>
      <c r="E191" s="822" t="s">
        <v>2936</v>
      </c>
      <c r="F191" s="822" t="s">
        <v>2948</v>
      </c>
      <c r="G191" s="822" t="s">
        <v>2947</v>
      </c>
      <c r="H191" s="831">
        <v>14</v>
      </c>
      <c r="I191" s="831">
        <v>111989.07999999999</v>
      </c>
      <c r="J191" s="822"/>
      <c r="K191" s="822">
        <v>7999.2199999999993</v>
      </c>
      <c r="L191" s="831">
        <v>14</v>
      </c>
      <c r="M191" s="831">
        <v>111989.08</v>
      </c>
      <c r="N191" s="822"/>
      <c r="O191" s="822">
        <v>7999.22</v>
      </c>
      <c r="P191" s="831">
        <v>2</v>
      </c>
      <c r="Q191" s="831">
        <v>13962.26</v>
      </c>
      <c r="R191" s="827"/>
      <c r="S191" s="832">
        <v>6981.13</v>
      </c>
    </row>
    <row r="192" spans="1:19" ht="14.45" customHeight="1" x14ac:dyDescent="0.2">
      <c r="A192" s="821" t="s">
        <v>2934</v>
      </c>
      <c r="B192" s="822" t="s">
        <v>2935</v>
      </c>
      <c r="C192" s="822" t="s">
        <v>597</v>
      </c>
      <c r="D192" s="822" t="s">
        <v>1544</v>
      </c>
      <c r="E192" s="822" t="s">
        <v>2936</v>
      </c>
      <c r="F192" s="822" t="s">
        <v>2949</v>
      </c>
      <c r="G192" s="822" t="s">
        <v>1320</v>
      </c>
      <c r="H192" s="831">
        <v>19</v>
      </c>
      <c r="I192" s="831">
        <v>46142.369999999995</v>
      </c>
      <c r="J192" s="822"/>
      <c r="K192" s="822">
        <v>2428.5457894736842</v>
      </c>
      <c r="L192" s="831">
        <v>15</v>
      </c>
      <c r="M192" s="831">
        <v>44979.630000000005</v>
      </c>
      <c r="N192" s="822"/>
      <c r="O192" s="822">
        <v>2998.6420000000003</v>
      </c>
      <c r="P192" s="831">
        <v>4</v>
      </c>
      <c r="Q192" s="831">
        <v>8729.64</v>
      </c>
      <c r="R192" s="827"/>
      <c r="S192" s="832">
        <v>2182.41</v>
      </c>
    </row>
    <row r="193" spans="1:19" ht="14.45" customHeight="1" x14ac:dyDescent="0.2">
      <c r="A193" s="821" t="s">
        <v>2934</v>
      </c>
      <c r="B193" s="822" t="s">
        <v>2935</v>
      </c>
      <c r="C193" s="822" t="s">
        <v>597</v>
      </c>
      <c r="D193" s="822" t="s">
        <v>1544</v>
      </c>
      <c r="E193" s="822" t="s">
        <v>2936</v>
      </c>
      <c r="F193" s="822" t="s">
        <v>2950</v>
      </c>
      <c r="G193" s="822" t="s">
        <v>1320</v>
      </c>
      <c r="H193" s="831">
        <v>27</v>
      </c>
      <c r="I193" s="831">
        <v>84044.32</v>
      </c>
      <c r="J193" s="822"/>
      <c r="K193" s="822">
        <v>3112.7525925925929</v>
      </c>
      <c r="L193" s="831">
        <v>22</v>
      </c>
      <c r="M193" s="831">
        <v>95152.510000000009</v>
      </c>
      <c r="N193" s="822"/>
      <c r="O193" s="822">
        <v>4325.1140909090909</v>
      </c>
      <c r="P193" s="831">
        <v>18</v>
      </c>
      <c r="Q193" s="831">
        <v>52748.76</v>
      </c>
      <c r="R193" s="827"/>
      <c r="S193" s="832">
        <v>2930.4866666666667</v>
      </c>
    </row>
    <row r="194" spans="1:19" ht="14.45" customHeight="1" x14ac:dyDescent="0.2">
      <c r="A194" s="821" t="s">
        <v>2934</v>
      </c>
      <c r="B194" s="822" t="s">
        <v>2935</v>
      </c>
      <c r="C194" s="822" t="s">
        <v>597</v>
      </c>
      <c r="D194" s="822" t="s">
        <v>1544</v>
      </c>
      <c r="E194" s="822" t="s">
        <v>2936</v>
      </c>
      <c r="F194" s="822" t="s">
        <v>2951</v>
      </c>
      <c r="G194" s="822" t="s">
        <v>2952</v>
      </c>
      <c r="H194" s="831">
        <v>10.6</v>
      </c>
      <c r="I194" s="831">
        <v>3820.9100000000003</v>
      </c>
      <c r="J194" s="822"/>
      <c r="K194" s="822">
        <v>360.46320754716987</v>
      </c>
      <c r="L194" s="831">
        <v>10.999999999999998</v>
      </c>
      <c r="M194" s="831">
        <v>4004.42</v>
      </c>
      <c r="N194" s="822"/>
      <c r="O194" s="822">
        <v>364.0381818181819</v>
      </c>
      <c r="P194" s="831">
        <v>1.7999999999999998</v>
      </c>
      <c r="Q194" s="831">
        <v>648.43000000000006</v>
      </c>
      <c r="R194" s="827"/>
      <c r="S194" s="832">
        <v>360.23888888888894</v>
      </c>
    </row>
    <row r="195" spans="1:19" ht="14.45" customHeight="1" x14ac:dyDescent="0.2">
      <c r="A195" s="821" t="s">
        <v>2934</v>
      </c>
      <c r="B195" s="822" t="s">
        <v>2935</v>
      </c>
      <c r="C195" s="822" t="s">
        <v>597</v>
      </c>
      <c r="D195" s="822" t="s">
        <v>1544</v>
      </c>
      <c r="E195" s="822" t="s">
        <v>2936</v>
      </c>
      <c r="F195" s="822" t="s">
        <v>2953</v>
      </c>
      <c r="G195" s="822" t="s">
        <v>2954</v>
      </c>
      <c r="H195" s="831">
        <v>4</v>
      </c>
      <c r="I195" s="831">
        <v>28765.91</v>
      </c>
      <c r="J195" s="822"/>
      <c r="K195" s="822">
        <v>7191.4775</v>
      </c>
      <c r="L195" s="831">
        <v>12</v>
      </c>
      <c r="M195" s="831">
        <v>83438.429999999993</v>
      </c>
      <c r="N195" s="822"/>
      <c r="O195" s="822">
        <v>6953.2024999999994</v>
      </c>
      <c r="P195" s="831">
        <v>3</v>
      </c>
      <c r="Q195" s="831">
        <v>17266.02</v>
      </c>
      <c r="R195" s="827"/>
      <c r="S195" s="832">
        <v>5755.34</v>
      </c>
    </row>
    <row r="196" spans="1:19" ht="14.45" customHeight="1" x14ac:dyDescent="0.2">
      <c r="A196" s="821" t="s">
        <v>2934</v>
      </c>
      <c r="B196" s="822" t="s">
        <v>2935</v>
      </c>
      <c r="C196" s="822" t="s">
        <v>597</v>
      </c>
      <c r="D196" s="822" t="s">
        <v>1544</v>
      </c>
      <c r="E196" s="822" t="s">
        <v>2936</v>
      </c>
      <c r="F196" s="822" t="s">
        <v>2955</v>
      </c>
      <c r="G196" s="822" t="s">
        <v>2954</v>
      </c>
      <c r="H196" s="831">
        <v>3</v>
      </c>
      <c r="I196" s="831">
        <v>24186.15</v>
      </c>
      <c r="J196" s="822"/>
      <c r="K196" s="822">
        <v>8062.05</v>
      </c>
      <c r="L196" s="831">
        <v>1</v>
      </c>
      <c r="M196" s="831">
        <v>8062.05</v>
      </c>
      <c r="N196" s="822"/>
      <c r="O196" s="822">
        <v>8062.05</v>
      </c>
      <c r="P196" s="831"/>
      <c r="Q196" s="831"/>
      <c r="R196" s="827"/>
      <c r="S196" s="832"/>
    </row>
    <row r="197" spans="1:19" ht="14.45" customHeight="1" x14ac:dyDescent="0.2">
      <c r="A197" s="821" t="s">
        <v>2934</v>
      </c>
      <c r="B197" s="822" t="s">
        <v>2935</v>
      </c>
      <c r="C197" s="822" t="s">
        <v>597</v>
      </c>
      <c r="D197" s="822" t="s">
        <v>1544</v>
      </c>
      <c r="E197" s="822" t="s">
        <v>2936</v>
      </c>
      <c r="F197" s="822" t="s">
        <v>2956</v>
      </c>
      <c r="G197" s="822" t="s">
        <v>1320</v>
      </c>
      <c r="H197" s="831"/>
      <c r="I197" s="831"/>
      <c r="J197" s="822"/>
      <c r="K197" s="822"/>
      <c r="L197" s="831">
        <v>1</v>
      </c>
      <c r="M197" s="831">
        <v>1489.3</v>
      </c>
      <c r="N197" s="822"/>
      <c r="O197" s="822">
        <v>1489.3</v>
      </c>
      <c r="P197" s="831"/>
      <c r="Q197" s="831"/>
      <c r="R197" s="827"/>
      <c r="S197" s="832"/>
    </row>
    <row r="198" spans="1:19" ht="14.45" customHeight="1" x14ac:dyDescent="0.2">
      <c r="A198" s="821" t="s">
        <v>2934</v>
      </c>
      <c r="B198" s="822" t="s">
        <v>2935</v>
      </c>
      <c r="C198" s="822" t="s">
        <v>597</v>
      </c>
      <c r="D198" s="822" t="s">
        <v>1544</v>
      </c>
      <c r="E198" s="822" t="s">
        <v>2936</v>
      </c>
      <c r="F198" s="822" t="s">
        <v>2959</v>
      </c>
      <c r="G198" s="822" t="s">
        <v>1184</v>
      </c>
      <c r="H198" s="831">
        <v>0.33</v>
      </c>
      <c r="I198" s="831">
        <v>205.91</v>
      </c>
      <c r="J198" s="822"/>
      <c r="K198" s="822">
        <v>623.96969696969688</v>
      </c>
      <c r="L198" s="831">
        <v>2</v>
      </c>
      <c r="M198" s="831">
        <v>1235.0999999999999</v>
      </c>
      <c r="N198" s="822"/>
      <c r="O198" s="822">
        <v>617.54999999999995</v>
      </c>
      <c r="P198" s="831">
        <v>0.33</v>
      </c>
      <c r="Q198" s="831">
        <v>205.85</v>
      </c>
      <c r="R198" s="827"/>
      <c r="S198" s="832">
        <v>623.78787878787875</v>
      </c>
    </row>
    <row r="199" spans="1:19" ht="14.45" customHeight="1" x14ac:dyDescent="0.2">
      <c r="A199" s="821" t="s">
        <v>2934</v>
      </c>
      <c r="B199" s="822" t="s">
        <v>2935</v>
      </c>
      <c r="C199" s="822" t="s">
        <v>597</v>
      </c>
      <c r="D199" s="822" t="s">
        <v>1544</v>
      </c>
      <c r="E199" s="822" t="s">
        <v>2936</v>
      </c>
      <c r="F199" s="822" t="s">
        <v>2960</v>
      </c>
      <c r="G199" s="822" t="s">
        <v>2623</v>
      </c>
      <c r="H199" s="831"/>
      <c r="I199" s="831"/>
      <c r="J199" s="822"/>
      <c r="K199" s="822"/>
      <c r="L199" s="831">
        <v>1</v>
      </c>
      <c r="M199" s="831">
        <v>180.76</v>
      </c>
      <c r="N199" s="822"/>
      <c r="O199" s="822">
        <v>180.76</v>
      </c>
      <c r="P199" s="831"/>
      <c r="Q199" s="831"/>
      <c r="R199" s="827"/>
      <c r="S199" s="832"/>
    </row>
    <row r="200" spans="1:19" ht="14.45" customHeight="1" x14ac:dyDescent="0.2">
      <c r="A200" s="821" t="s">
        <v>2934</v>
      </c>
      <c r="B200" s="822" t="s">
        <v>2935</v>
      </c>
      <c r="C200" s="822" t="s">
        <v>597</v>
      </c>
      <c r="D200" s="822" t="s">
        <v>1544</v>
      </c>
      <c r="E200" s="822" t="s">
        <v>2936</v>
      </c>
      <c r="F200" s="822" t="s">
        <v>2961</v>
      </c>
      <c r="G200" s="822" t="s">
        <v>2947</v>
      </c>
      <c r="H200" s="831"/>
      <c r="I200" s="831"/>
      <c r="J200" s="822"/>
      <c r="K200" s="822"/>
      <c r="L200" s="831">
        <v>4</v>
      </c>
      <c r="M200" s="831">
        <v>49162</v>
      </c>
      <c r="N200" s="822"/>
      <c r="O200" s="822">
        <v>12290.5</v>
      </c>
      <c r="P200" s="831">
        <v>3</v>
      </c>
      <c r="Q200" s="831">
        <v>31315.200000000001</v>
      </c>
      <c r="R200" s="827"/>
      <c r="S200" s="832">
        <v>10438.4</v>
      </c>
    </row>
    <row r="201" spans="1:19" ht="14.45" customHeight="1" x14ac:dyDescent="0.2">
      <c r="A201" s="821" t="s">
        <v>2934</v>
      </c>
      <c r="B201" s="822" t="s">
        <v>2935</v>
      </c>
      <c r="C201" s="822" t="s">
        <v>597</v>
      </c>
      <c r="D201" s="822" t="s">
        <v>1544</v>
      </c>
      <c r="E201" s="822" t="s">
        <v>2936</v>
      </c>
      <c r="F201" s="822" t="s">
        <v>2962</v>
      </c>
      <c r="G201" s="822" t="s">
        <v>2286</v>
      </c>
      <c r="H201" s="831"/>
      <c r="I201" s="831"/>
      <c r="J201" s="822"/>
      <c r="K201" s="822"/>
      <c r="L201" s="831">
        <v>0.4</v>
      </c>
      <c r="M201" s="831">
        <v>43.54</v>
      </c>
      <c r="N201" s="822"/>
      <c r="O201" s="822">
        <v>108.85</v>
      </c>
      <c r="P201" s="831"/>
      <c r="Q201" s="831"/>
      <c r="R201" s="827"/>
      <c r="S201" s="832"/>
    </row>
    <row r="202" spans="1:19" ht="14.45" customHeight="1" x14ac:dyDescent="0.2">
      <c r="A202" s="821" t="s">
        <v>2934</v>
      </c>
      <c r="B202" s="822" t="s">
        <v>2935</v>
      </c>
      <c r="C202" s="822" t="s">
        <v>597</v>
      </c>
      <c r="D202" s="822" t="s">
        <v>1544</v>
      </c>
      <c r="E202" s="822" t="s">
        <v>2929</v>
      </c>
      <c r="F202" s="822" t="s">
        <v>2963</v>
      </c>
      <c r="G202" s="822" t="s">
        <v>2964</v>
      </c>
      <c r="H202" s="831">
        <v>321</v>
      </c>
      <c r="I202" s="831">
        <v>12198</v>
      </c>
      <c r="J202" s="822"/>
      <c r="K202" s="822">
        <v>38</v>
      </c>
      <c r="L202" s="831">
        <v>415</v>
      </c>
      <c r="M202" s="831">
        <v>15770</v>
      </c>
      <c r="N202" s="822"/>
      <c r="O202" s="822">
        <v>38</v>
      </c>
      <c r="P202" s="831">
        <v>74</v>
      </c>
      <c r="Q202" s="831">
        <v>2960</v>
      </c>
      <c r="R202" s="827"/>
      <c r="S202" s="832">
        <v>40</v>
      </c>
    </row>
    <row r="203" spans="1:19" ht="14.45" customHeight="1" x14ac:dyDescent="0.2">
      <c r="A203" s="821" t="s">
        <v>2934</v>
      </c>
      <c r="B203" s="822" t="s">
        <v>2935</v>
      </c>
      <c r="C203" s="822" t="s">
        <v>597</v>
      </c>
      <c r="D203" s="822" t="s">
        <v>1544</v>
      </c>
      <c r="E203" s="822" t="s">
        <v>2929</v>
      </c>
      <c r="F203" s="822" t="s">
        <v>2965</v>
      </c>
      <c r="G203" s="822" t="s">
        <v>2966</v>
      </c>
      <c r="H203" s="831">
        <v>62</v>
      </c>
      <c r="I203" s="831">
        <v>620</v>
      </c>
      <c r="J203" s="822"/>
      <c r="K203" s="822">
        <v>10</v>
      </c>
      <c r="L203" s="831">
        <v>346</v>
      </c>
      <c r="M203" s="831">
        <v>3460</v>
      </c>
      <c r="N203" s="822"/>
      <c r="O203" s="822">
        <v>10</v>
      </c>
      <c r="P203" s="831">
        <v>131</v>
      </c>
      <c r="Q203" s="831">
        <v>1310</v>
      </c>
      <c r="R203" s="827"/>
      <c r="S203" s="832">
        <v>10</v>
      </c>
    </row>
    <row r="204" spans="1:19" ht="14.45" customHeight="1" x14ac:dyDescent="0.2">
      <c r="A204" s="821" t="s">
        <v>2934</v>
      </c>
      <c r="B204" s="822" t="s">
        <v>2935</v>
      </c>
      <c r="C204" s="822" t="s">
        <v>597</v>
      </c>
      <c r="D204" s="822" t="s">
        <v>1544</v>
      </c>
      <c r="E204" s="822" t="s">
        <v>2929</v>
      </c>
      <c r="F204" s="822" t="s">
        <v>2967</v>
      </c>
      <c r="G204" s="822" t="s">
        <v>2968</v>
      </c>
      <c r="H204" s="831">
        <v>13</v>
      </c>
      <c r="I204" s="831">
        <v>65</v>
      </c>
      <c r="J204" s="822"/>
      <c r="K204" s="822">
        <v>5</v>
      </c>
      <c r="L204" s="831">
        <v>1</v>
      </c>
      <c r="M204" s="831">
        <v>5</v>
      </c>
      <c r="N204" s="822"/>
      <c r="O204" s="822">
        <v>5</v>
      </c>
      <c r="P204" s="831"/>
      <c r="Q204" s="831"/>
      <c r="R204" s="827"/>
      <c r="S204" s="832"/>
    </row>
    <row r="205" spans="1:19" ht="14.45" customHeight="1" x14ac:dyDescent="0.2">
      <c r="A205" s="821" t="s">
        <v>2934</v>
      </c>
      <c r="B205" s="822" t="s">
        <v>2935</v>
      </c>
      <c r="C205" s="822" t="s">
        <v>597</v>
      </c>
      <c r="D205" s="822" t="s">
        <v>1544</v>
      </c>
      <c r="E205" s="822" t="s">
        <v>2929</v>
      </c>
      <c r="F205" s="822" t="s">
        <v>2969</v>
      </c>
      <c r="G205" s="822" t="s">
        <v>2970</v>
      </c>
      <c r="H205" s="831">
        <v>11</v>
      </c>
      <c r="I205" s="831">
        <v>55</v>
      </c>
      <c r="J205" s="822"/>
      <c r="K205" s="822">
        <v>5</v>
      </c>
      <c r="L205" s="831">
        <v>9</v>
      </c>
      <c r="M205" s="831">
        <v>45</v>
      </c>
      <c r="N205" s="822"/>
      <c r="O205" s="822">
        <v>5</v>
      </c>
      <c r="P205" s="831">
        <v>3</v>
      </c>
      <c r="Q205" s="831">
        <v>15</v>
      </c>
      <c r="R205" s="827"/>
      <c r="S205" s="832">
        <v>5</v>
      </c>
    </row>
    <row r="206" spans="1:19" ht="14.45" customHeight="1" x14ac:dyDescent="0.2">
      <c r="A206" s="821" t="s">
        <v>2934</v>
      </c>
      <c r="B206" s="822" t="s">
        <v>2935</v>
      </c>
      <c r="C206" s="822" t="s">
        <v>597</v>
      </c>
      <c r="D206" s="822" t="s">
        <v>1544</v>
      </c>
      <c r="E206" s="822" t="s">
        <v>2929</v>
      </c>
      <c r="F206" s="822" t="s">
        <v>2971</v>
      </c>
      <c r="G206" s="822" t="s">
        <v>2972</v>
      </c>
      <c r="H206" s="831"/>
      <c r="I206" s="831"/>
      <c r="J206" s="822"/>
      <c r="K206" s="822"/>
      <c r="L206" s="831">
        <v>8</v>
      </c>
      <c r="M206" s="831">
        <v>2816</v>
      </c>
      <c r="N206" s="822"/>
      <c r="O206" s="822">
        <v>352</v>
      </c>
      <c r="P206" s="831"/>
      <c r="Q206" s="831"/>
      <c r="R206" s="827"/>
      <c r="S206" s="832"/>
    </row>
    <row r="207" spans="1:19" ht="14.45" customHeight="1" x14ac:dyDescent="0.2">
      <c r="A207" s="821" t="s">
        <v>2934</v>
      </c>
      <c r="B207" s="822" t="s">
        <v>2935</v>
      </c>
      <c r="C207" s="822" t="s">
        <v>597</v>
      </c>
      <c r="D207" s="822" t="s">
        <v>1544</v>
      </c>
      <c r="E207" s="822" t="s">
        <v>2929</v>
      </c>
      <c r="F207" s="822" t="s">
        <v>2973</v>
      </c>
      <c r="G207" s="822" t="s">
        <v>2974</v>
      </c>
      <c r="H207" s="831"/>
      <c r="I207" s="831"/>
      <c r="J207" s="822"/>
      <c r="K207" s="822"/>
      <c r="L207" s="831">
        <v>6</v>
      </c>
      <c r="M207" s="831">
        <v>2466</v>
      </c>
      <c r="N207" s="822"/>
      <c r="O207" s="822">
        <v>411</v>
      </c>
      <c r="P207" s="831"/>
      <c r="Q207" s="831"/>
      <c r="R207" s="827"/>
      <c r="S207" s="832"/>
    </row>
    <row r="208" spans="1:19" ht="14.45" customHeight="1" x14ac:dyDescent="0.2">
      <c r="A208" s="821" t="s">
        <v>2934</v>
      </c>
      <c r="B208" s="822" t="s">
        <v>2935</v>
      </c>
      <c r="C208" s="822" t="s">
        <v>597</v>
      </c>
      <c r="D208" s="822" t="s">
        <v>1544</v>
      </c>
      <c r="E208" s="822" t="s">
        <v>2929</v>
      </c>
      <c r="F208" s="822" t="s">
        <v>2975</v>
      </c>
      <c r="G208" s="822" t="s">
        <v>2976</v>
      </c>
      <c r="H208" s="831"/>
      <c r="I208" s="831"/>
      <c r="J208" s="822"/>
      <c r="K208" s="822"/>
      <c r="L208" s="831">
        <v>8</v>
      </c>
      <c r="M208" s="831">
        <v>4624</v>
      </c>
      <c r="N208" s="822"/>
      <c r="O208" s="822">
        <v>578</v>
      </c>
      <c r="P208" s="831"/>
      <c r="Q208" s="831"/>
      <c r="R208" s="827"/>
      <c r="S208" s="832"/>
    </row>
    <row r="209" spans="1:19" ht="14.45" customHeight="1" x14ac:dyDescent="0.2">
      <c r="A209" s="821" t="s">
        <v>2934</v>
      </c>
      <c r="B209" s="822" t="s">
        <v>2935</v>
      </c>
      <c r="C209" s="822" t="s">
        <v>597</v>
      </c>
      <c r="D209" s="822" t="s">
        <v>1544</v>
      </c>
      <c r="E209" s="822" t="s">
        <v>2929</v>
      </c>
      <c r="F209" s="822" t="s">
        <v>2977</v>
      </c>
      <c r="G209" s="822" t="s">
        <v>2978</v>
      </c>
      <c r="H209" s="831">
        <v>221</v>
      </c>
      <c r="I209" s="831">
        <v>16575</v>
      </c>
      <c r="J209" s="822"/>
      <c r="K209" s="822">
        <v>75</v>
      </c>
      <c r="L209" s="831">
        <v>422</v>
      </c>
      <c r="M209" s="831">
        <v>32072</v>
      </c>
      <c r="N209" s="822"/>
      <c r="O209" s="822">
        <v>76</v>
      </c>
      <c r="P209" s="831">
        <v>111</v>
      </c>
      <c r="Q209" s="831">
        <v>8991</v>
      </c>
      <c r="R209" s="827"/>
      <c r="S209" s="832">
        <v>81</v>
      </c>
    </row>
    <row r="210" spans="1:19" ht="14.45" customHeight="1" x14ac:dyDescent="0.2">
      <c r="A210" s="821" t="s">
        <v>2934</v>
      </c>
      <c r="B210" s="822" t="s">
        <v>2935</v>
      </c>
      <c r="C210" s="822" t="s">
        <v>597</v>
      </c>
      <c r="D210" s="822" t="s">
        <v>1544</v>
      </c>
      <c r="E210" s="822" t="s">
        <v>2929</v>
      </c>
      <c r="F210" s="822" t="s">
        <v>2981</v>
      </c>
      <c r="G210" s="822" t="s">
        <v>2982</v>
      </c>
      <c r="H210" s="831">
        <v>12</v>
      </c>
      <c r="I210" s="831">
        <v>1008</v>
      </c>
      <c r="J210" s="822"/>
      <c r="K210" s="822">
        <v>84</v>
      </c>
      <c r="L210" s="831">
        <v>13</v>
      </c>
      <c r="M210" s="831">
        <v>1092</v>
      </c>
      <c r="N210" s="822"/>
      <c r="O210" s="822">
        <v>84</v>
      </c>
      <c r="P210" s="831">
        <v>2</v>
      </c>
      <c r="Q210" s="831">
        <v>176</v>
      </c>
      <c r="R210" s="827"/>
      <c r="S210" s="832">
        <v>88</v>
      </c>
    </row>
    <row r="211" spans="1:19" ht="14.45" customHeight="1" x14ac:dyDescent="0.2">
      <c r="A211" s="821" t="s">
        <v>2934</v>
      </c>
      <c r="B211" s="822" t="s">
        <v>2935</v>
      </c>
      <c r="C211" s="822" t="s">
        <v>597</v>
      </c>
      <c r="D211" s="822" t="s">
        <v>1544</v>
      </c>
      <c r="E211" s="822" t="s">
        <v>2929</v>
      </c>
      <c r="F211" s="822" t="s">
        <v>2930</v>
      </c>
      <c r="G211" s="822" t="s">
        <v>2931</v>
      </c>
      <c r="H211" s="831">
        <v>1814</v>
      </c>
      <c r="I211" s="831">
        <v>60466.66</v>
      </c>
      <c r="J211" s="822"/>
      <c r="K211" s="822">
        <v>33.333329658213891</v>
      </c>
      <c r="L211" s="831">
        <v>1907</v>
      </c>
      <c r="M211" s="831">
        <v>72376.679999999993</v>
      </c>
      <c r="N211" s="822"/>
      <c r="O211" s="822">
        <v>37.953162034609328</v>
      </c>
      <c r="P211" s="831">
        <v>390</v>
      </c>
      <c r="Q211" s="831">
        <v>17766.689999999999</v>
      </c>
      <c r="R211" s="827"/>
      <c r="S211" s="832">
        <v>45.555615384615379</v>
      </c>
    </row>
    <row r="212" spans="1:19" ht="14.45" customHeight="1" x14ac:dyDescent="0.2">
      <c r="A212" s="821" t="s">
        <v>2934</v>
      </c>
      <c r="B212" s="822" t="s">
        <v>2935</v>
      </c>
      <c r="C212" s="822" t="s">
        <v>597</v>
      </c>
      <c r="D212" s="822" t="s">
        <v>1544</v>
      </c>
      <c r="E212" s="822" t="s">
        <v>2929</v>
      </c>
      <c r="F212" s="822" t="s">
        <v>2983</v>
      </c>
      <c r="G212" s="822" t="s">
        <v>2984</v>
      </c>
      <c r="H212" s="831">
        <v>5</v>
      </c>
      <c r="I212" s="831">
        <v>190</v>
      </c>
      <c r="J212" s="822"/>
      <c r="K212" s="822">
        <v>38</v>
      </c>
      <c r="L212" s="831">
        <v>9</v>
      </c>
      <c r="M212" s="831">
        <v>342</v>
      </c>
      <c r="N212" s="822"/>
      <c r="O212" s="822">
        <v>38</v>
      </c>
      <c r="P212" s="831">
        <v>6</v>
      </c>
      <c r="Q212" s="831">
        <v>234</v>
      </c>
      <c r="R212" s="827"/>
      <c r="S212" s="832">
        <v>39</v>
      </c>
    </row>
    <row r="213" spans="1:19" ht="14.45" customHeight="1" x14ac:dyDescent="0.2">
      <c r="A213" s="821" t="s">
        <v>2934</v>
      </c>
      <c r="B213" s="822" t="s">
        <v>2935</v>
      </c>
      <c r="C213" s="822" t="s">
        <v>597</v>
      </c>
      <c r="D213" s="822" t="s">
        <v>1544</v>
      </c>
      <c r="E213" s="822" t="s">
        <v>2929</v>
      </c>
      <c r="F213" s="822" t="s">
        <v>2985</v>
      </c>
      <c r="G213" s="822" t="s">
        <v>2986</v>
      </c>
      <c r="H213" s="831">
        <v>322</v>
      </c>
      <c r="I213" s="831">
        <v>10626</v>
      </c>
      <c r="J213" s="822"/>
      <c r="K213" s="822">
        <v>33</v>
      </c>
      <c r="L213" s="831">
        <v>322</v>
      </c>
      <c r="M213" s="831">
        <v>10626</v>
      </c>
      <c r="N213" s="822"/>
      <c r="O213" s="822">
        <v>33</v>
      </c>
      <c r="P213" s="831">
        <v>83</v>
      </c>
      <c r="Q213" s="831">
        <v>2822</v>
      </c>
      <c r="R213" s="827"/>
      <c r="S213" s="832">
        <v>34</v>
      </c>
    </row>
    <row r="214" spans="1:19" ht="14.45" customHeight="1" x14ac:dyDescent="0.2">
      <c r="A214" s="821" t="s">
        <v>2934</v>
      </c>
      <c r="B214" s="822" t="s">
        <v>2935</v>
      </c>
      <c r="C214" s="822" t="s">
        <v>597</v>
      </c>
      <c r="D214" s="822" t="s">
        <v>1544</v>
      </c>
      <c r="E214" s="822" t="s">
        <v>2929</v>
      </c>
      <c r="F214" s="822" t="s">
        <v>2987</v>
      </c>
      <c r="G214" s="822" t="s">
        <v>2988</v>
      </c>
      <c r="H214" s="831">
        <v>7</v>
      </c>
      <c r="I214" s="831">
        <v>0</v>
      </c>
      <c r="J214" s="822"/>
      <c r="K214" s="822">
        <v>0</v>
      </c>
      <c r="L214" s="831">
        <v>8</v>
      </c>
      <c r="M214" s="831">
        <v>0</v>
      </c>
      <c r="N214" s="822"/>
      <c r="O214" s="822">
        <v>0</v>
      </c>
      <c r="P214" s="831">
        <v>3</v>
      </c>
      <c r="Q214" s="831">
        <v>0</v>
      </c>
      <c r="R214" s="827"/>
      <c r="S214" s="832">
        <v>0</v>
      </c>
    </row>
    <row r="215" spans="1:19" ht="14.45" customHeight="1" x14ac:dyDescent="0.2">
      <c r="A215" s="821" t="s">
        <v>2934</v>
      </c>
      <c r="B215" s="822" t="s">
        <v>2935</v>
      </c>
      <c r="C215" s="822" t="s">
        <v>597</v>
      </c>
      <c r="D215" s="822" t="s">
        <v>1544</v>
      </c>
      <c r="E215" s="822" t="s">
        <v>2929</v>
      </c>
      <c r="F215" s="822" t="s">
        <v>2989</v>
      </c>
      <c r="G215" s="822" t="s">
        <v>2990</v>
      </c>
      <c r="H215" s="831"/>
      <c r="I215" s="831"/>
      <c r="J215" s="822"/>
      <c r="K215" s="822"/>
      <c r="L215" s="831">
        <v>8</v>
      </c>
      <c r="M215" s="831">
        <v>5768</v>
      </c>
      <c r="N215" s="822"/>
      <c r="O215" s="822">
        <v>721</v>
      </c>
      <c r="P215" s="831"/>
      <c r="Q215" s="831"/>
      <c r="R215" s="827"/>
      <c r="S215" s="832"/>
    </row>
    <row r="216" spans="1:19" ht="14.45" customHeight="1" x14ac:dyDescent="0.2">
      <c r="A216" s="821" t="s">
        <v>2934</v>
      </c>
      <c r="B216" s="822" t="s">
        <v>2935</v>
      </c>
      <c r="C216" s="822" t="s">
        <v>597</v>
      </c>
      <c r="D216" s="822" t="s">
        <v>1544</v>
      </c>
      <c r="E216" s="822" t="s">
        <v>2929</v>
      </c>
      <c r="F216" s="822" t="s">
        <v>2991</v>
      </c>
      <c r="G216" s="822" t="s">
        <v>2992</v>
      </c>
      <c r="H216" s="831">
        <v>19</v>
      </c>
      <c r="I216" s="831">
        <v>3800</v>
      </c>
      <c r="J216" s="822"/>
      <c r="K216" s="822">
        <v>200</v>
      </c>
      <c r="L216" s="831">
        <v>20</v>
      </c>
      <c r="M216" s="831">
        <v>7000</v>
      </c>
      <c r="N216" s="822"/>
      <c r="O216" s="822">
        <v>350</v>
      </c>
      <c r="P216" s="831">
        <v>4</v>
      </c>
      <c r="Q216" s="831">
        <v>1400</v>
      </c>
      <c r="R216" s="827"/>
      <c r="S216" s="832">
        <v>350</v>
      </c>
    </row>
    <row r="217" spans="1:19" ht="14.45" customHeight="1" x14ac:dyDescent="0.2">
      <c r="A217" s="821" t="s">
        <v>2934</v>
      </c>
      <c r="B217" s="822" t="s">
        <v>2935</v>
      </c>
      <c r="C217" s="822" t="s">
        <v>597</v>
      </c>
      <c r="D217" s="822" t="s">
        <v>1544</v>
      </c>
      <c r="E217" s="822" t="s">
        <v>2929</v>
      </c>
      <c r="F217" s="822" t="s">
        <v>2993</v>
      </c>
      <c r="G217" s="822" t="s">
        <v>2994</v>
      </c>
      <c r="H217" s="831"/>
      <c r="I217" s="831"/>
      <c r="J217" s="822"/>
      <c r="K217" s="822"/>
      <c r="L217" s="831">
        <v>1</v>
      </c>
      <c r="M217" s="831">
        <v>76</v>
      </c>
      <c r="N217" s="822"/>
      <c r="O217" s="822">
        <v>76</v>
      </c>
      <c r="P217" s="831"/>
      <c r="Q217" s="831"/>
      <c r="R217" s="827"/>
      <c r="S217" s="832"/>
    </row>
    <row r="218" spans="1:19" ht="14.45" customHeight="1" x14ac:dyDescent="0.2">
      <c r="A218" s="821" t="s">
        <v>2934</v>
      </c>
      <c r="B218" s="822" t="s">
        <v>2935</v>
      </c>
      <c r="C218" s="822" t="s">
        <v>597</v>
      </c>
      <c r="D218" s="822" t="s">
        <v>1544</v>
      </c>
      <c r="E218" s="822" t="s">
        <v>2929</v>
      </c>
      <c r="F218" s="822" t="s">
        <v>2932</v>
      </c>
      <c r="G218" s="822" t="s">
        <v>2933</v>
      </c>
      <c r="H218" s="831">
        <v>493</v>
      </c>
      <c r="I218" s="831">
        <v>348551</v>
      </c>
      <c r="J218" s="822"/>
      <c r="K218" s="822">
        <v>707</v>
      </c>
      <c r="L218" s="831">
        <v>1372</v>
      </c>
      <c r="M218" s="831">
        <v>975492</v>
      </c>
      <c r="N218" s="822"/>
      <c r="O218" s="822">
        <v>711</v>
      </c>
      <c r="P218" s="831">
        <v>263</v>
      </c>
      <c r="Q218" s="831">
        <v>201984</v>
      </c>
      <c r="R218" s="827"/>
      <c r="S218" s="832">
        <v>768</v>
      </c>
    </row>
    <row r="219" spans="1:19" ht="14.45" customHeight="1" x14ac:dyDescent="0.2">
      <c r="A219" s="821" t="s">
        <v>2934</v>
      </c>
      <c r="B219" s="822" t="s">
        <v>2935</v>
      </c>
      <c r="C219" s="822" t="s">
        <v>597</v>
      </c>
      <c r="D219" s="822" t="s">
        <v>1544</v>
      </c>
      <c r="E219" s="822" t="s">
        <v>2929</v>
      </c>
      <c r="F219" s="822" t="s">
        <v>2997</v>
      </c>
      <c r="G219" s="822" t="s">
        <v>2998</v>
      </c>
      <c r="H219" s="831">
        <v>37</v>
      </c>
      <c r="I219" s="831">
        <v>12950</v>
      </c>
      <c r="J219" s="822"/>
      <c r="K219" s="822">
        <v>350</v>
      </c>
      <c r="L219" s="831">
        <v>15</v>
      </c>
      <c r="M219" s="831">
        <v>5280</v>
      </c>
      <c r="N219" s="822"/>
      <c r="O219" s="822">
        <v>352</v>
      </c>
      <c r="P219" s="831">
        <v>2</v>
      </c>
      <c r="Q219" s="831">
        <v>760</v>
      </c>
      <c r="R219" s="827"/>
      <c r="S219" s="832">
        <v>380</v>
      </c>
    </row>
    <row r="220" spans="1:19" ht="14.45" customHeight="1" x14ac:dyDescent="0.2">
      <c r="A220" s="821" t="s">
        <v>2934</v>
      </c>
      <c r="B220" s="822" t="s">
        <v>2935</v>
      </c>
      <c r="C220" s="822" t="s">
        <v>597</v>
      </c>
      <c r="D220" s="822" t="s">
        <v>1544</v>
      </c>
      <c r="E220" s="822" t="s">
        <v>2929</v>
      </c>
      <c r="F220" s="822" t="s">
        <v>2999</v>
      </c>
      <c r="G220" s="822" t="s">
        <v>3000</v>
      </c>
      <c r="H220" s="831">
        <v>59</v>
      </c>
      <c r="I220" s="831">
        <v>82954</v>
      </c>
      <c r="J220" s="822"/>
      <c r="K220" s="822">
        <v>1406</v>
      </c>
      <c r="L220" s="831">
        <v>67</v>
      </c>
      <c r="M220" s="831">
        <v>94805</v>
      </c>
      <c r="N220" s="822"/>
      <c r="O220" s="822">
        <v>1415</v>
      </c>
      <c r="P220" s="831">
        <v>17</v>
      </c>
      <c r="Q220" s="831">
        <v>25976</v>
      </c>
      <c r="R220" s="827"/>
      <c r="S220" s="832">
        <v>1528</v>
      </c>
    </row>
    <row r="221" spans="1:19" ht="14.45" customHeight="1" x14ac:dyDescent="0.2">
      <c r="A221" s="821" t="s">
        <v>2934</v>
      </c>
      <c r="B221" s="822" t="s">
        <v>2935</v>
      </c>
      <c r="C221" s="822" t="s">
        <v>597</v>
      </c>
      <c r="D221" s="822" t="s">
        <v>1544</v>
      </c>
      <c r="E221" s="822" t="s">
        <v>2929</v>
      </c>
      <c r="F221" s="822" t="s">
        <v>3003</v>
      </c>
      <c r="G221" s="822" t="s">
        <v>3004</v>
      </c>
      <c r="H221" s="831">
        <v>1288</v>
      </c>
      <c r="I221" s="831">
        <v>455952</v>
      </c>
      <c r="J221" s="822"/>
      <c r="K221" s="822">
        <v>354</v>
      </c>
      <c r="L221" s="831">
        <v>484</v>
      </c>
      <c r="M221" s="831">
        <v>172304</v>
      </c>
      <c r="N221" s="822"/>
      <c r="O221" s="822">
        <v>356</v>
      </c>
      <c r="P221" s="831">
        <v>116</v>
      </c>
      <c r="Q221" s="831">
        <v>44544</v>
      </c>
      <c r="R221" s="827"/>
      <c r="S221" s="832">
        <v>384</v>
      </c>
    </row>
    <row r="222" spans="1:19" ht="14.45" customHeight="1" x14ac:dyDescent="0.2">
      <c r="A222" s="821" t="s">
        <v>2934</v>
      </c>
      <c r="B222" s="822" t="s">
        <v>2935</v>
      </c>
      <c r="C222" s="822" t="s">
        <v>597</v>
      </c>
      <c r="D222" s="822" t="s">
        <v>1544</v>
      </c>
      <c r="E222" s="822" t="s">
        <v>2929</v>
      </c>
      <c r="F222" s="822" t="s">
        <v>3005</v>
      </c>
      <c r="G222" s="822" t="s">
        <v>3006</v>
      </c>
      <c r="H222" s="831"/>
      <c r="I222" s="831"/>
      <c r="J222" s="822"/>
      <c r="K222" s="822"/>
      <c r="L222" s="831">
        <v>8</v>
      </c>
      <c r="M222" s="831">
        <v>4816</v>
      </c>
      <c r="N222" s="822"/>
      <c r="O222" s="822">
        <v>602</v>
      </c>
      <c r="P222" s="831"/>
      <c r="Q222" s="831"/>
      <c r="R222" s="827"/>
      <c r="S222" s="832"/>
    </row>
    <row r="223" spans="1:19" ht="14.45" customHeight="1" x14ac:dyDescent="0.2">
      <c r="A223" s="821" t="s">
        <v>2934</v>
      </c>
      <c r="B223" s="822" t="s">
        <v>2935</v>
      </c>
      <c r="C223" s="822" t="s">
        <v>597</v>
      </c>
      <c r="D223" s="822" t="s">
        <v>1544</v>
      </c>
      <c r="E223" s="822" t="s">
        <v>2929</v>
      </c>
      <c r="F223" s="822" t="s">
        <v>3009</v>
      </c>
      <c r="G223" s="822" t="s">
        <v>3010</v>
      </c>
      <c r="H223" s="831">
        <v>5</v>
      </c>
      <c r="I223" s="831">
        <v>500</v>
      </c>
      <c r="J223" s="822"/>
      <c r="K223" s="822">
        <v>100</v>
      </c>
      <c r="L223" s="831">
        <v>5</v>
      </c>
      <c r="M223" s="831">
        <v>500</v>
      </c>
      <c r="N223" s="822"/>
      <c r="O223" s="822">
        <v>100</v>
      </c>
      <c r="P223" s="831"/>
      <c r="Q223" s="831"/>
      <c r="R223" s="827"/>
      <c r="S223" s="832"/>
    </row>
    <row r="224" spans="1:19" ht="14.45" customHeight="1" x14ac:dyDescent="0.2">
      <c r="A224" s="821" t="s">
        <v>2934</v>
      </c>
      <c r="B224" s="822" t="s">
        <v>2935</v>
      </c>
      <c r="C224" s="822" t="s">
        <v>597</v>
      </c>
      <c r="D224" s="822" t="s">
        <v>1544</v>
      </c>
      <c r="E224" s="822" t="s">
        <v>2929</v>
      </c>
      <c r="F224" s="822" t="s">
        <v>3011</v>
      </c>
      <c r="G224" s="822" t="s">
        <v>3012</v>
      </c>
      <c r="H224" s="831">
        <v>31</v>
      </c>
      <c r="I224" s="831">
        <v>0</v>
      </c>
      <c r="J224" s="822"/>
      <c r="K224" s="822">
        <v>0</v>
      </c>
      <c r="L224" s="831">
        <v>51</v>
      </c>
      <c r="M224" s="831">
        <v>0</v>
      </c>
      <c r="N224" s="822"/>
      <c r="O224" s="822">
        <v>0</v>
      </c>
      <c r="P224" s="831">
        <v>22</v>
      </c>
      <c r="Q224" s="831">
        <v>0</v>
      </c>
      <c r="R224" s="827"/>
      <c r="S224" s="832">
        <v>0</v>
      </c>
    </row>
    <row r="225" spans="1:19" ht="14.45" customHeight="1" x14ac:dyDescent="0.2">
      <c r="A225" s="821" t="s">
        <v>2934</v>
      </c>
      <c r="B225" s="822" t="s">
        <v>2935</v>
      </c>
      <c r="C225" s="822" t="s">
        <v>597</v>
      </c>
      <c r="D225" s="822" t="s">
        <v>1544</v>
      </c>
      <c r="E225" s="822" t="s">
        <v>2929</v>
      </c>
      <c r="F225" s="822" t="s">
        <v>3013</v>
      </c>
      <c r="G225" s="822" t="s">
        <v>3014</v>
      </c>
      <c r="H225" s="831">
        <v>4</v>
      </c>
      <c r="I225" s="831">
        <v>464</v>
      </c>
      <c r="J225" s="822"/>
      <c r="K225" s="822">
        <v>116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2934</v>
      </c>
      <c r="B226" s="822" t="s">
        <v>2935</v>
      </c>
      <c r="C226" s="822" t="s">
        <v>597</v>
      </c>
      <c r="D226" s="822" t="s">
        <v>1544</v>
      </c>
      <c r="E226" s="822" t="s">
        <v>2929</v>
      </c>
      <c r="F226" s="822" t="s">
        <v>3015</v>
      </c>
      <c r="G226" s="822" t="s">
        <v>3016</v>
      </c>
      <c r="H226" s="831"/>
      <c r="I226" s="831"/>
      <c r="J226" s="822"/>
      <c r="K226" s="822"/>
      <c r="L226" s="831">
        <v>1</v>
      </c>
      <c r="M226" s="831">
        <v>0</v>
      </c>
      <c r="N226" s="822"/>
      <c r="O226" s="822">
        <v>0</v>
      </c>
      <c r="P226" s="831"/>
      <c r="Q226" s="831"/>
      <c r="R226" s="827"/>
      <c r="S226" s="832"/>
    </row>
    <row r="227" spans="1:19" ht="14.45" customHeight="1" x14ac:dyDescent="0.2">
      <c r="A227" s="821" t="s">
        <v>2934</v>
      </c>
      <c r="B227" s="822" t="s">
        <v>2935</v>
      </c>
      <c r="C227" s="822" t="s">
        <v>597</v>
      </c>
      <c r="D227" s="822" t="s">
        <v>1544</v>
      </c>
      <c r="E227" s="822" t="s">
        <v>2929</v>
      </c>
      <c r="F227" s="822" t="s">
        <v>3017</v>
      </c>
      <c r="G227" s="822" t="s">
        <v>3018</v>
      </c>
      <c r="H227" s="831"/>
      <c r="I227" s="831"/>
      <c r="J227" s="822"/>
      <c r="K227" s="822"/>
      <c r="L227" s="831">
        <v>43</v>
      </c>
      <c r="M227" s="831">
        <v>15136</v>
      </c>
      <c r="N227" s="822"/>
      <c r="O227" s="822">
        <v>352</v>
      </c>
      <c r="P227" s="831">
        <v>87</v>
      </c>
      <c r="Q227" s="831">
        <v>30624</v>
      </c>
      <c r="R227" s="827"/>
      <c r="S227" s="832">
        <v>352</v>
      </c>
    </row>
    <row r="228" spans="1:19" ht="14.45" customHeight="1" x14ac:dyDescent="0.2">
      <c r="A228" s="821" t="s">
        <v>2934</v>
      </c>
      <c r="B228" s="822" t="s">
        <v>2935</v>
      </c>
      <c r="C228" s="822" t="s">
        <v>597</v>
      </c>
      <c r="D228" s="822" t="s">
        <v>2926</v>
      </c>
      <c r="E228" s="822" t="s">
        <v>2929</v>
      </c>
      <c r="F228" s="822" t="s">
        <v>2963</v>
      </c>
      <c r="G228" s="822" t="s">
        <v>2964</v>
      </c>
      <c r="H228" s="831"/>
      <c r="I228" s="831"/>
      <c r="J228" s="822"/>
      <c r="K228" s="822"/>
      <c r="L228" s="831">
        <v>1</v>
      </c>
      <c r="M228" s="831">
        <v>38</v>
      </c>
      <c r="N228" s="822"/>
      <c r="O228" s="822">
        <v>38</v>
      </c>
      <c r="P228" s="831"/>
      <c r="Q228" s="831"/>
      <c r="R228" s="827"/>
      <c r="S228" s="832"/>
    </row>
    <row r="229" spans="1:19" ht="14.45" customHeight="1" x14ac:dyDescent="0.2">
      <c r="A229" s="821" t="s">
        <v>2934</v>
      </c>
      <c r="B229" s="822" t="s">
        <v>2935</v>
      </c>
      <c r="C229" s="822" t="s">
        <v>597</v>
      </c>
      <c r="D229" s="822" t="s">
        <v>1534</v>
      </c>
      <c r="E229" s="822" t="s">
        <v>2936</v>
      </c>
      <c r="F229" s="822" t="s">
        <v>2937</v>
      </c>
      <c r="G229" s="822" t="s">
        <v>2938</v>
      </c>
      <c r="H229" s="831"/>
      <c r="I229" s="831"/>
      <c r="J229" s="822"/>
      <c r="K229" s="822"/>
      <c r="L229" s="831">
        <v>3.6</v>
      </c>
      <c r="M229" s="831">
        <v>635.58000000000004</v>
      </c>
      <c r="N229" s="822"/>
      <c r="O229" s="822">
        <v>176.55</v>
      </c>
      <c r="P229" s="831"/>
      <c r="Q229" s="831"/>
      <c r="R229" s="827"/>
      <c r="S229" s="832"/>
    </row>
    <row r="230" spans="1:19" ht="14.45" customHeight="1" x14ac:dyDescent="0.2">
      <c r="A230" s="821" t="s">
        <v>2934</v>
      </c>
      <c r="B230" s="822" t="s">
        <v>2935</v>
      </c>
      <c r="C230" s="822" t="s">
        <v>597</v>
      </c>
      <c r="D230" s="822" t="s">
        <v>1534</v>
      </c>
      <c r="E230" s="822" t="s">
        <v>2936</v>
      </c>
      <c r="F230" s="822" t="s">
        <v>2939</v>
      </c>
      <c r="G230" s="822" t="s">
        <v>2940</v>
      </c>
      <c r="H230" s="831">
        <v>0.2</v>
      </c>
      <c r="I230" s="831">
        <v>104.12</v>
      </c>
      <c r="J230" s="822"/>
      <c r="K230" s="822">
        <v>520.6</v>
      </c>
      <c r="L230" s="831">
        <v>1.3</v>
      </c>
      <c r="M230" s="831">
        <v>686.76</v>
      </c>
      <c r="N230" s="822"/>
      <c r="O230" s="822">
        <v>528.27692307692303</v>
      </c>
      <c r="P230" s="831">
        <v>0.1</v>
      </c>
      <c r="Q230" s="831">
        <v>43.17</v>
      </c>
      <c r="R230" s="827"/>
      <c r="S230" s="832">
        <v>431.7</v>
      </c>
    </row>
    <row r="231" spans="1:19" ht="14.45" customHeight="1" x14ac:dyDescent="0.2">
      <c r="A231" s="821" t="s">
        <v>2934</v>
      </c>
      <c r="B231" s="822" t="s">
        <v>2935</v>
      </c>
      <c r="C231" s="822" t="s">
        <v>597</v>
      </c>
      <c r="D231" s="822" t="s">
        <v>1534</v>
      </c>
      <c r="E231" s="822" t="s">
        <v>2936</v>
      </c>
      <c r="F231" s="822" t="s">
        <v>2941</v>
      </c>
      <c r="G231" s="822" t="s">
        <v>1042</v>
      </c>
      <c r="H231" s="831"/>
      <c r="I231" s="831"/>
      <c r="J231" s="822"/>
      <c r="K231" s="822"/>
      <c r="L231" s="831">
        <v>0.9</v>
      </c>
      <c r="M231" s="831">
        <v>616.5</v>
      </c>
      <c r="N231" s="822"/>
      <c r="O231" s="822">
        <v>685</v>
      </c>
      <c r="P231" s="831"/>
      <c r="Q231" s="831"/>
      <c r="R231" s="827"/>
      <c r="S231" s="832"/>
    </row>
    <row r="232" spans="1:19" ht="14.45" customHeight="1" x14ac:dyDescent="0.2">
      <c r="A232" s="821" t="s">
        <v>2934</v>
      </c>
      <c r="B232" s="822" t="s">
        <v>2935</v>
      </c>
      <c r="C232" s="822" t="s">
        <v>597</v>
      </c>
      <c r="D232" s="822" t="s">
        <v>1534</v>
      </c>
      <c r="E232" s="822" t="s">
        <v>2936</v>
      </c>
      <c r="F232" s="822" t="s">
        <v>2942</v>
      </c>
      <c r="G232" s="822" t="s">
        <v>2943</v>
      </c>
      <c r="H232" s="831"/>
      <c r="I232" s="831"/>
      <c r="J232" s="822"/>
      <c r="K232" s="822"/>
      <c r="L232" s="831">
        <v>4</v>
      </c>
      <c r="M232" s="831">
        <v>14149.42</v>
      </c>
      <c r="N232" s="822"/>
      <c r="O232" s="822">
        <v>3537.355</v>
      </c>
      <c r="P232" s="831"/>
      <c r="Q232" s="831"/>
      <c r="R232" s="827"/>
      <c r="S232" s="832"/>
    </row>
    <row r="233" spans="1:19" ht="14.45" customHeight="1" x14ac:dyDescent="0.2">
      <c r="A233" s="821" t="s">
        <v>2934</v>
      </c>
      <c r="B233" s="822" t="s">
        <v>2935</v>
      </c>
      <c r="C233" s="822" t="s">
        <v>597</v>
      </c>
      <c r="D233" s="822" t="s">
        <v>1534</v>
      </c>
      <c r="E233" s="822" t="s">
        <v>2936</v>
      </c>
      <c r="F233" s="822" t="s">
        <v>2944</v>
      </c>
      <c r="G233" s="822" t="s">
        <v>2943</v>
      </c>
      <c r="H233" s="831">
        <v>2</v>
      </c>
      <c r="I233" s="831">
        <v>5974.86</v>
      </c>
      <c r="J233" s="822"/>
      <c r="K233" s="822">
        <v>2987.43</v>
      </c>
      <c r="L233" s="831">
        <v>7</v>
      </c>
      <c r="M233" s="831">
        <v>20657.809999999998</v>
      </c>
      <c r="N233" s="822"/>
      <c r="O233" s="822">
        <v>2951.1157142857141</v>
      </c>
      <c r="P233" s="831"/>
      <c r="Q233" s="831"/>
      <c r="R233" s="827"/>
      <c r="S233" s="832"/>
    </row>
    <row r="234" spans="1:19" ht="14.45" customHeight="1" x14ac:dyDescent="0.2">
      <c r="A234" s="821" t="s">
        <v>2934</v>
      </c>
      <c r="B234" s="822" t="s">
        <v>2935</v>
      </c>
      <c r="C234" s="822" t="s">
        <v>597</v>
      </c>
      <c r="D234" s="822" t="s">
        <v>1534</v>
      </c>
      <c r="E234" s="822" t="s">
        <v>2936</v>
      </c>
      <c r="F234" s="822" t="s">
        <v>2946</v>
      </c>
      <c r="G234" s="822" t="s">
        <v>2947</v>
      </c>
      <c r="H234" s="831"/>
      <c r="I234" s="831"/>
      <c r="J234" s="822"/>
      <c r="K234" s="822"/>
      <c r="L234" s="831">
        <v>2</v>
      </c>
      <c r="M234" s="831">
        <v>13422.9</v>
      </c>
      <c r="N234" s="822"/>
      <c r="O234" s="822">
        <v>6711.45</v>
      </c>
      <c r="P234" s="831"/>
      <c r="Q234" s="831"/>
      <c r="R234" s="827"/>
      <c r="S234" s="832"/>
    </row>
    <row r="235" spans="1:19" ht="14.45" customHeight="1" x14ac:dyDescent="0.2">
      <c r="A235" s="821" t="s">
        <v>2934</v>
      </c>
      <c r="B235" s="822" t="s">
        <v>2935</v>
      </c>
      <c r="C235" s="822" t="s">
        <v>597</v>
      </c>
      <c r="D235" s="822" t="s">
        <v>1534</v>
      </c>
      <c r="E235" s="822" t="s">
        <v>2936</v>
      </c>
      <c r="F235" s="822" t="s">
        <v>2948</v>
      </c>
      <c r="G235" s="822" t="s">
        <v>2947</v>
      </c>
      <c r="H235" s="831"/>
      <c r="I235" s="831"/>
      <c r="J235" s="822"/>
      <c r="K235" s="822"/>
      <c r="L235" s="831">
        <v>4</v>
      </c>
      <c r="M235" s="831">
        <v>31337.9</v>
      </c>
      <c r="N235" s="822"/>
      <c r="O235" s="822">
        <v>7834.4750000000004</v>
      </c>
      <c r="P235" s="831"/>
      <c r="Q235" s="831"/>
      <c r="R235" s="827"/>
      <c r="S235" s="832"/>
    </row>
    <row r="236" spans="1:19" ht="14.45" customHeight="1" x14ac:dyDescent="0.2">
      <c r="A236" s="821" t="s">
        <v>2934</v>
      </c>
      <c r="B236" s="822" t="s">
        <v>2935</v>
      </c>
      <c r="C236" s="822" t="s">
        <v>597</v>
      </c>
      <c r="D236" s="822" t="s">
        <v>1534</v>
      </c>
      <c r="E236" s="822" t="s">
        <v>2936</v>
      </c>
      <c r="F236" s="822" t="s">
        <v>2949</v>
      </c>
      <c r="G236" s="822" t="s">
        <v>1320</v>
      </c>
      <c r="H236" s="831"/>
      <c r="I236" s="831"/>
      <c r="J236" s="822"/>
      <c r="K236" s="822"/>
      <c r="L236" s="831">
        <v>3</v>
      </c>
      <c r="M236" s="831">
        <v>6557.7899999999991</v>
      </c>
      <c r="N236" s="822"/>
      <c r="O236" s="822">
        <v>2185.9299999999998</v>
      </c>
      <c r="P236" s="831"/>
      <c r="Q236" s="831"/>
      <c r="R236" s="827"/>
      <c r="S236" s="832"/>
    </row>
    <row r="237" spans="1:19" ht="14.45" customHeight="1" x14ac:dyDescent="0.2">
      <c r="A237" s="821" t="s">
        <v>2934</v>
      </c>
      <c r="B237" s="822" t="s">
        <v>2935</v>
      </c>
      <c r="C237" s="822" t="s">
        <v>597</v>
      </c>
      <c r="D237" s="822" t="s">
        <v>1534</v>
      </c>
      <c r="E237" s="822" t="s">
        <v>2936</v>
      </c>
      <c r="F237" s="822" t="s">
        <v>2950</v>
      </c>
      <c r="G237" s="822" t="s">
        <v>1320</v>
      </c>
      <c r="H237" s="831"/>
      <c r="I237" s="831"/>
      <c r="J237" s="822"/>
      <c r="K237" s="822"/>
      <c r="L237" s="831">
        <v>17</v>
      </c>
      <c r="M237" s="831">
        <v>54640.099999999991</v>
      </c>
      <c r="N237" s="822"/>
      <c r="O237" s="822">
        <v>3214.1235294117641</v>
      </c>
      <c r="P237" s="831">
        <v>1</v>
      </c>
      <c r="Q237" s="831">
        <v>2931.46</v>
      </c>
      <c r="R237" s="827"/>
      <c r="S237" s="832">
        <v>2931.46</v>
      </c>
    </row>
    <row r="238" spans="1:19" ht="14.45" customHeight="1" x14ac:dyDescent="0.2">
      <c r="A238" s="821" t="s">
        <v>2934</v>
      </c>
      <c r="B238" s="822" t="s">
        <v>2935</v>
      </c>
      <c r="C238" s="822" t="s">
        <v>597</v>
      </c>
      <c r="D238" s="822" t="s">
        <v>1534</v>
      </c>
      <c r="E238" s="822" t="s">
        <v>2936</v>
      </c>
      <c r="F238" s="822" t="s">
        <v>2951</v>
      </c>
      <c r="G238" s="822" t="s">
        <v>2952</v>
      </c>
      <c r="H238" s="831"/>
      <c r="I238" s="831"/>
      <c r="J238" s="822"/>
      <c r="K238" s="822"/>
      <c r="L238" s="831">
        <v>1</v>
      </c>
      <c r="M238" s="831">
        <v>391.88000000000005</v>
      </c>
      <c r="N238" s="822"/>
      <c r="O238" s="822">
        <v>391.88000000000005</v>
      </c>
      <c r="P238" s="831"/>
      <c r="Q238" s="831"/>
      <c r="R238" s="827"/>
      <c r="S238" s="832"/>
    </row>
    <row r="239" spans="1:19" ht="14.45" customHeight="1" x14ac:dyDescent="0.2">
      <c r="A239" s="821" t="s">
        <v>2934</v>
      </c>
      <c r="B239" s="822" t="s">
        <v>2935</v>
      </c>
      <c r="C239" s="822" t="s">
        <v>597</v>
      </c>
      <c r="D239" s="822" t="s">
        <v>1534</v>
      </c>
      <c r="E239" s="822" t="s">
        <v>2936</v>
      </c>
      <c r="F239" s="822" t="s">
        <v>2953</v>
      </c>
      <c r="G239" s="822" t="s">
        <v>2954</v>
      </c>
      <c r="H239" s="831"/>
      <c r="I239" s="831"/>
      <c r="J239" s="822"/>
      <c r="K239" s="822"/>
      <c r="L239" s="831">
        <v>7</v>
      </c>
      <c r="M239" s="831">
        <v>48485.09</v>
      </c>
      <c r="N239" s="822"/>
      <c r="O239" s="822">
        <v>6926.4414285714283</v>
      </c>
      <c r="P239" s="831"/>
      <c r="Q239" s="831"/>
      <c r="R239" s="827"/>
      <c r="S239" s="832"/>
    </row>
    <row r="240" spans="1:19" ht="14.45" customHeight="1" x14ac:dyDescent="0.2">
      <c r="A240" s="821" t="s">
        <v>2934</v>
      </c>
      <c r="B240" s="822" t="s">
        <v>2935</v>
      </c>
      <c r="C240" s="822" t="s">
        <v>597</v>
      </c>
      <c r="D240" s="822" t="s">
        <v>1534</v>
      </c>
      <c r="E240" s="822" t="s">
        <v>2936</v>
      </c>
      <c r="F240" s="822" t="s">
        <v>2959</v>
      </c>
      <c r="G240" s="822" t="s">
        <v>1184</v>
      </c>
      <c r="H240" s="831"/>
      <c r="I240" s="831"/>
      <c r="J240" s="822"/>
      <c r="K240" s="822"/>
      <c r="L240" s="831">
        <v>0.67</v>
      </c>
      <c r="M240" s="831">
        <v>467.74</v>
      </c>
      <c r="N240" s="822"/>
      <c r="O240" s="822">
        <v>698.11940298507454</v>
      </c>
      <c r="P240" s="831"/>
      <c r="Q240" s="831"/>
      <c r="R240" s="827"/>
      <c r="S240" s="832"/>
    </row>
    <row r="241" spans="1:19" ht="14.45" customHeight="1" x14ac:dyDescent="0.2">
      <c r="A241" s="821" t="s">
        <v>2934</v>
      </c>
      <c r="B241" s="822" t="s">
        <v>2935</v>
      </c>
      <c r="C241" s="822" t="s">
        <v>597</v>
      </c>
      <c r="D241" s="822" t="s">
        <v>1534</v>
      </c>
      <c r="E241" s="822" t="s">
        <v>2936</v>
      </c>
      <c r="F241" s="822" t="s">
        <v>2961</v>
      </c>
      <c r="G241" s="822" t="s">
        <v>2947</v>
      </c>
      <c r="H241" s="831"/>
      <c r="I241" s="831"/>
      <c r="J241" s="822"/>
      <c r="K241" s="822"/>
      <c r="L241" s="831">
        <v>2</v>
      </c>
      <c r="M241" s="831">
        <v>21704.34</v>
      </c>
      <c r="N241" s="822"/>
      <c r="O241" s="822">
        <v>10852.17</v>
      </c>
      <c r="P241" s="831"/>
      <c r="Q241" s="831"/>
      <c r="R241" s="827"/>
      <c r="S241" s="832"/>
    </row>
    <row r="242" spans="1:19" ht="14.45" customHeight="1" x14ac:dyDescent="0.2">
      <c r="A242" s="821" t="s">
        <v>2934</v>
      </c>
      <c r="B242" s="822" t="s">
        <v>2935</v>
      </c>
      <c r="C242" s="822" t="s">
        <v>597</v>
      </c>
      <c r="D242" s="822" t="s">
        <v>1534</v>
      </c>
      <c r="E242" s="822" t="s">
        <v>2929</v>
      </c>
      <c r="F242" s="822" t="s">
        <v>2963</v>
      </c>
      <c r="G242" s="822" t="s">
        <v>2964</v>
      </c>
      <c r="H242" s="831">
        <v>19</v>
      </c>
      <c r="I242" s="831">
        <v>722</v>
      </c>
      <c r="J242" s="822"/>
      <c r="K242" s="822">
        <v>38</v>
      </c>
      <c r="L242" s="831">
        <v>49</v>
      </c>
      <c r="M242" s="831">
        <v>1862</v>
      </c>
      <c r="N242" s="822"/>
      <c r="O242" s="822">
        <v>38</v>
      </c>
      <c r="P242" s="831">
        <v>6</v>
      </c>
      <c r="Q242" s="831">
        <v>240</v>
      </c>
      <c r="R242" s="827"/>
      <c r="S242" s="832">
        <v>40</v>
      </c>
    </row>
    <row r="243" spans="1:19" ht="14.45" customHeight="1" x14ac:dyDescent="0.2">
      <c r="A243" s="821" t="s">
        <v>2934</v>
      </c>
      <c r="B243" s="822" t="s">
        <v>2935</v>
      </c>
      <c r="C243" s="822" t="s">
        <v>597</v>
      </c>
      <c r="D243" s="822" t="s">
        <v>1534</v>
      </c>
      <c r="E243" s="822" t="s">
        <v>2929</v>
      </c>
      <c r="F243" s="822" t="s">
        <v>2965</v>
      </c>
      <c r="G243" s="822" t="s">
        <v>2966</v>
      </c>
      <c r="H243" s="831"/>
      <c r="I243" s="831"/>
      <c r="J243" s="822"/>
      <c r="K243" s="822"/>
      <c r="L243" s="831">
        <v>143</v>
      </c>
      <c r="M243" s="831">
        <v>1430</v>
      </c>
      <c r="N243" s="822"/>
      <c r="O243" s="822">
        <v>10</v>
      </c>
      <c r="P243" s="831">
        <v>11</v>
      </c>
      <c r="Q243" s="831">
        <v>110</v>
      </c>
      <c r="R243" s="827"/>
      <c r="S243" s="832">
        <v>10</v>
      </c>
    </row>
    <row r="244" spans="1:19" ht="14.45" customHeight="1" x14ac:dyDescent="0.2">
      <c r="A244" s="821" t="s">
        <v>2934</v>
      </c>
      <c r="B244" s="822" t="s">
        <v>2935</v>
      </c>
      <c r="C244" s="822" t="s">
        <v>597</v>
      </c>
      <c r="D244" s="822" t="s">
        <v>1534</v>
      </c>
      <c r="E244" s="822" t="s">
        <v>2929</v>
      </c>
      <c r="F244" s="822" t="s">
        <v>2967</v>
      </c>
      <c r="G244" s="822" t="s">
        <v>2968</v>
      </c>
      <c r="H244" s="831"/>
      <c r="I244" s="831"/>
      <c r="J244" s="822"/>
      <c r="K244" s="822"/>
      <c r="L244" s="831">
        <v>1</v>
      </c>
      <c r="M244" s="831">
        <v>5</v>
      </c>
      <c r="N244" s="822"/>
      <c r="O244" s="822">
        <v>5</v>
      </c>
      <c r="P244" s="831"/>
      <c r="Q244" s="831"/>
      <c r="R244" s="827"/>
      <c r="S244" s="832"/>
    </row>
    <row r="245" spans="1:19" ht="14.45" customHeight="1" x14ac:dyDescent="0.2">
      <c r="A245" s="821" t="s">
        <v>2934</v>
      </c>
      <c r="B245" s="822" t="s">
        <v>2935</v>
      </c>
      <c r="C245" s="822" t="s">
        <v>597</v>
      </c>
      <c r="D245" s="822" t="s">
        <v>1534</v>
      </c>
      <c r="E245" s="822" t="s">
        <v>2929</v>
      </c>
      <c r="F245" s="822" t="s">
        <v>2969</v>
      </c>
      <c r="G245" s="822" t="s">
        <v>2970</v>
      </c>
      <c r="H245" s="831"/>
      <c r="I245" s="831"/>
      <c r="J245" s="822"/>
      <c r="K245" s="822"/>
      <c r="L245" s="831">
        <v>6</v>
      </c>
      <c r="M245" s="831">
        <v>30</v>
      </c>
      <c r="N245" s="822"/>
      <c r="O245" s="822">
        <v>5</v>
      </c>
      <c r="P245" s="831"/>
      <c r="Q245" s="831"/>
      <c r="R245" s="827"/>
      <c r="S245" s="832"/>
    </row>
    <row r="246" spans="1:19" ht="14.45" customHeight="1" x14ac:dyDescent="0.2">
      <c r="A246" s="821" t="s">
        <v>2934</v>
      </c>
      <c r="B246" s="822" t="s">
        <v>2935</v>
      </c>
      <c r="C246" s="822" t="s">
        <v>597</v>
      </c>
      <c r="D246" s="822" t="s">
        <v>1534</v>
      </c>
      <c r="E246" s="822" t="s">
        <v>2929</v>
      </c>
      <c r="F246" s="822" t="s">
        <v>2977</v>
      </c>
      <c r="G246" s="822" t="s">
        <v>2978</v>
      </c>
      <c r="H246" s="831">
        <v>23</v>
      </c>
      <c r="I246" s="831">
        <v>1725</v>
      </c>
      <c r="J246" s="822"/>
      <c r="K246" s="822">
        <v>75</v>
      </c>
      <c r="L246" s="831">
        <v>134</v>
      </c>
      <c r="M246" s="831">
        <v>10184</v>
      </c>
      <c r="N246" s="822"/>
      <c r="O246" s="822">
        <v>76</v>
      </c>
      <c r="P246" s="831">
        <v>20</v>
      </c>
      <c r="Q246" s="831">
        <v>1620</v>
      </c>
      <c r="R246" s="827"/>
      <c r="S246" s="832">
        <v>81</v>
      </c>
    </row>
    <row r="247" spans="1:19" ht="14.45" customHeight="1" x14ac:dyDescent="0.2">
      <c r="A247" s="821" t="s">
        <v>2934</v>
      </c>
      <c r="B247" s="822" t="s">
        <v>2935</v>
      </c>
      <c r="C247" s="822" t="s">
        <v>597</v>
      </c>
      <c r="D247" s="822" t="s">
        <v>1534</v>
      </c>
      <c r="E247" s="822" t="s">
        <v>2929</v>
      </c>
      <c r="F247" s="822" t="s">
        <v>2981</v>
      </c>
      <c r="G247" s="822" t="s">
        <v>2982</v>
      </c>
      <c r="H247" s="831">
        <v>11</v>
      </c>
      <c r="I247" s="831">
        <v>924</v>
      </c>
      <c r="J247" s="822"/>
      <c r="K247" s="822">
        <v>84</v>
      </c>
      <c r="L247" s="831">
        <v>14</v>
      </c>
      <c r="M247" s="831">
        <v>1176</v>
      </c>
      <c r="N247" s="822"/>
      <c r="O247" s="822">
        <v>84</v>
      </c>
      <c r="P247" s="831">
        <v>2</v>
      </c>
      <c r="Q247" s="831">
        <v>176</v>
      </c>
      <c r="R247" s="827"/>
      <c r="S247" s="832">
        <v>88</v>
      </c>
    </row>
    <row r="248" spans="1:19" ht="14.45" customHeight="1" x14ac:dyDescent="0.2">
      <c r="A248" s="821" t="s">
        <v>2934</v>
      </c>
      <c r="B248" s="822" t="s">
        <v>2935</v>
      </c>
      <c r="C248" s="822" t="s">
        <v>597</v>
      </c>
      <c r="D248" s="822" t="s">
        <v>1534</v>
      </c>
      <c r="E248" s="822" t="s">
        <v>2929</v>
      </c>
      <c r="F248" s="822" t="s">
        <v>2930</v>
      </c>
      <c r="G248" s="822" t="s">
        <v>2931</v>
      </c>
      <c r="H248" s="831">
        <v>200</v>
      </c>
      <c r="I248" s="831">
        <v>6666.67</v>
      </c>
      <c r="J248" s="822"/>
      <c r="K248" s="822">
        <v>33.333350000000003</v>
      </c>
      <c r="L248" s="831">
        <v>650</v>
      </c>
      <c r="M248" s="831">
        <v>25650.03</v>
      </c>
      <c r="N248" s="822"/>
      <c r="O248" s="822">
        <v>39.461584615384616</v>
      </c>
      <c r="P248" s="831">
        <v>76</v>
      </c>
      <c r="Q248" s="831">
        <v>3462.24</v>
      </c>
      <c r="R248" s="827"/>
      <c r="S248" s="832">
        <v>45.555789473684207</v>
      </c>
    </row>
    <row r="249" spans="1:19" ht="14.45" customHeight="1" x14ac:dyDescent="0.2">
      <c r="A249" s="821" t="s">
        <v>2934</v>
      </c>
      <c r="B249" s="822" t="s">
        <v>2935</v>
      </c>
      <c r="C249" s="822" t="s">
        <v>597</v>
      </c>
      <c r="D249" s="822" t="s">
        <v>1534</v>
      </c>
      <c r="E249" s="822" t="s">
        <v>2929</v>
      </c>
      <c r="F249" s="822" t="s">
        <v>2983</v>
      </c>
      <c r="G249" s="822" t="s">
        <v>2984</v>
      </c>
      <c r="H249" s="831">
        <v>4</v>
      </c>
      <c r="I249" s="831">
        <v>152</v>
      </c>
      <c r="J249" s="822"/>
      <c r="K249" s="822">
        <v>38</v>
      </c>
      <c r="L249" s="831">
        <v>12</v>
      </c>
      <c r="M249" s="831">
        <v>456</v>
      </c>
      <c r="N249" s="822"/>
      <c r="O249" s="822">
        <v>38</v>
      </c>
      <c r="P249" s="831">
        <v>1</v>
      </c>
      <c r="Q249" s="831">
        <v>39</v>
      </c>
      <c r="R249" s="827"/>
      <c r="S249" s="832">
        <v>39</v>
      </c>
    </row>
    <row r="250" spans="1:19" ht="14.45" customHeight="1" x14ac:dyDescent="0.2">
      <c r="A250" s="821" t="s">
        <v>2934</v>
      </c>
      <c r="B250" s="822" t="s">
        <v>2935</v>
      </c>
      <c r="C250" s="822" t="s">
        <v>597</v>
      </c>
      <c r="D250" s="822" t="s">
        <v>1534</v>
      </c>
      <c r="E250" s="822" t="s">
        <v>2929</v>
      </c>
      <c r="F250" s="822" t="s">
        <v>2985</v>
      </c>
      <c r="G250" s="822" t="s">
        <v>2986</v>
      </c>
      <c r="H250" s="831">
        <v>6</v>
      </c>
      <c r="I250" s="831">
        <v>198</v>
      </c>
      <c r="J250" s="822"/>
      <c r="K250" s="822">
        <v>33</v>
      </c>
      <c r="L250" s="831">
        <v>81</v>
      </c>
      <c r="M250" s="831">
        <v>2673</v>
      </c>
      <c r="N250" s="822"/>
      <c r="O250" s="822">
        <v>33</v>
      </c>
      <c r="P250" s="831">
        <v>2</v>
      </c>
      <c r="Q250" s="831">
        <v>68</v>
      </c>
      <c r="R250" s="827"/>
      <c r="S250" s="832">
        <v>34</v>
      </c>
    </row>
    <row r="251" spans="1:19" ht="14.45" customHeight="1" x14ac:dyDescent="0.2">
      <c r="A251" s="821" t="s">
        <v>2934</v>
      </c>
      <c r="B251" s="822" t="s">
        <v>2935</v>
      </c>
      <c r="C251" s="822" t="s">
        <v>597</v>
      </c>
      <c r="D251" s="822" t="s">
        <v>1534</v>
      </c>
      <c r="E251" s="822" t="s">
        <v>2929</v>
      </c>
      <c r="F251" s="822" t="s">
        <v>2987</v>
      </c>
      <c r="G251" s="822" t="s">
        <v>2988</v>
      </c>
      <c r="H251" s="831">
        <v>9</v>
      </c>
      <c r="I251" s="831">
        <v>0</v>
      </c>
      <c r="J251" s="822"/>
      <c r="K251" s="822">
        <v>0</v>
      </c>
      <c r="L251" s="831">
        <v>20</v>
      </c>
      <c r="M251" s="831">
        <v>0</v>
      </c>
      <c r="N251" s="822"/>
      <c r="O251" s="822">
        <v>0</v>
      </c>
      <c r="P251" s="831">
        <v>6</v>
      </c>
      <c r="Q251" s="831">
        <v>0</v>
      </c>
      <c r="R251" s="827"/>
      <c r="S251" s="832">
        <v>0</v>
      </c>
    </row>
    <row r="252" spans="1:19" ht="14.45" customHeight="1" x14ac:dyDescent="0.2">
      <c r="A252" s="821" t="s">
        <v>2934</v>
      </c>
      <c r="B252" s="822" t="s">
        <v>2935</v>
      </c>
      <c r="C252" s="822" t="s">
        <v>597</v>
      </c>
      <c r="D252" s="822" t="s">
        <v>1534</v>
      </c>
      <c r="E252" s="822" t="s">
        <v>2929</v>
      </c>
      <c r="F252" s="822" t="s">
        <v>2991</v>
      </c>
      <c r="G252" s="822" t="s">
        <v>2992</v>
      </c>
      <c r="H252" s="831">
        <v>5</v>
      </c>
      <c r="I252" s="831">
        <v>1000</v>
      </c>
      <c r="J252" s="822"/>
      <c r="K252" s="822">
        <v>200</v>
      </c>
      <c r="L252" s="831">
        <v>41</v>
      </c>
      <c r="M252" s="831">
        <v>14350</v>
      </c>
      <c r="N252" s="822"/>
      <c r="O252" s="822">
        <v>350</v>
      </c>
      <c r="P252" s="831">
        <v>12</v>
      </c>
      <c r="Q252" s="831">
        <v>4200</v>
      </c>
      <c r="R252" s="827"/>
      <c r="S252" s="832">
        <v>350</v>
      </c>
    </row>
    <row r="253" spans="1:19" ht="14.45" customHeight="1" x14ac:dyDescent="0.2">
      <c r="A253" s="821" t="s">
        <v>2934</v>
      </c>
      <c r="B253" s="822" t="s">
        <v>2935</v>
      </c>
      <c r="C253" s="822" t="s">
        <v>597</v>
      </c>
      <c r="D253" s="822" t="s">
        <v>1534</v>
      </c>
      <c r="E253" s="822" t="s">
        <v>2929</v>
      </c>
      <c r="F253" s="822" t="s">
        <v>2932</v>
      </c>
      <c r="G253" s="822" t="s">
        <v>2933</v>
      </c>
      <c r="H253" s="831">
        <v>190</v>
      </c>
      <c r="I253" s="831">
        <v>134330</v>
      </c>
      <c r="J253" s="822"/>
      <c r="K253" s="822">
        <v>707</v>
      </c>
      <c r="L253" s="831">
        <v>548</v>
      </c>
      <c r="M253" s="831">
        <v>389628</v>
      </c>
      <c r="N253" s="822"/>
      <c r="O253" s="822">
        <v>711</v>
      </c>
      <c r="P253" s="831">
        <v>57</v>
      </c>
      <c r="Q253" s="831">
        <v>43776</v>
      </c>
      <c r="R253" s="827"/>
      <c r="S253" s="832">
        <v>768</v>
      </c>
    </row>
    <row r="254" spans="1:19" ht="14.45" customHeight="1" x14ac:dyDescent="0.2">
      <c r="A254" s="821" t="s">
        <v>2934</v>
      </c>
      <c r="B254" s="822" t="s">
        <v>2935</v>
      </c>
      <c r="C254" s="822" t="s">
        <v>597</v>
      </c>
      <c r="D254" s="822" t="s">
        <v>1534</v>
      </c>
      <c r="E254" s="822" t="s">
        <v>2929</v>
      </c>
      <c r="F254" s="822" t="s">
        <v>2997</v>
      </c>
      <c r="G254" s="822" t="s">
        <v>2998</v>
      </c>
      <c r="H254" s="831">
        <v>4</v>
      </c>
      <c r="I254" s="831">
        <v>1400</v>
      </c>
      <c r="J254" s="822"/>
      <c r="K254" s="822">
        <v>350</v>
      </c>
      <c r="L254" s="831">
        <v>9</v>
      </c>
      <c r="M254" s="831">
        <v>3168</v>
      </c>
      <c r="N254" s="822"/>
      <c r="O254" s="822">
        <v>352</v>
      </c>
      <c r="P254" s="831">
        <v>4</v>
      </c>
      <c r="Q254" s="831">
        <v>1520</v>
      </c>
      <c r="R254" s="827"/>
      <c r="S254" s="832">
        <v>380</v>
      </c>
    </row>
    <row r="255" spans="1:19" ht="14.45" customHeight="1" x14ac:dyDescent="0.2">
      <c r="A255" s="821" t="s">
        <v>2934</v>
      </c>
      <c r="B255" s="822" t="s">
        <v>2935</v>
      </c>
      <c r="C255" s="822" t="s">
        <v>597</v>
      </c>
      <c r="D255" s="822" t="s">
        <v>1534</v>
      </c>
      <c r="E255" s="822" t="s">
        <v>2929</v>
      </c>
      <c r="F255" s="822" t="s">
        <v>2999</v>
      </c>
      <c r="G255" s="822" t="s">
        <v>3000</v>
      </c>
      <c r="H255" s="831">
        <v>2</v>
      </c>
      <c r="I255" s="831">
        <v>2812</v>
      </c>
      <c r="J255" s="822"/>
      <c r="K255" s="822">
        <v>1406</v>
      </c>
      <c r="L255" s="831">
        <v>31</v>
      </c>
      <c r="M255" s="831">
        <v>43865</v>
      </c>
      <c r="N255" s="822"/>
      <c r="O255" s="822">
        <v>1415</v>
      </c>
      <c r="P255" s="831">
        <v>9</v>
      </c>
      <c r="Q255" s="831">
        <v>13752</v>
      </c>
      <c r="R255" s="827"/>
      <c r="S255" s="832">
        <v>1528</v>
      </c>
    </row>
    <row r="256" spans="1:19" ht="14.45" customHeight="1" x14ac:dyDescent="0.2">
      <c r="A256" s="821" t="s">
        <v>2934</v>
      </c>
      <c r="B256" s="822" t="s">
        <v>2935</v>
      </c>
      <c r="C256" s="822" t="s">
        <v>597</v>
      </c>
      <c r="D256" s="822" t="s">
        <v>1534</v>
      </c>
      <c r="E256" s="822" t="s">
        <v>2929</v>
      </c>
      <c r="F256" s="822" t="s">
        <v>3001</v>
      </c>
      <c r="G256" s="822" t="s">
        <v>3002</v>
      </c>
      <c r="H256" s="831"/>
      <c r="I256" s="831"/>
      <c r="J256" s="822"/>
      <c r="K256" s="822"/>
      <c r="L256" s="831">
        <v>1</v>
      </c>
      <c r="M256" s="831">
        <v>62</v>
      </c>
      <c r="N256" s="822"/>
      <c r="O256" s="822">
        <v>62</v>
      </c>
      <c r="P256" s="831"/>
      <c r="Q256" s="831"/>
      <c r="R256" s="827"/>
      <c r="S256" s="832"/>
    </row>
    <row r="257" spans="1:19" ht="14.45" customHeight="1" x14ac:dyDescent="0.2">
      <c r="A257" s="821" t="s">
        <v>2934</v>
      </c>
      <c r="B257" s="822" t="s">
        <v>2935</v>
      </c>
      <c r="C257" s="822" t="s">
        <v>597</v>
      </c>
      <c r="D257" s="822" t="s">
        <v>1534</v>
      </c>
      <c r="E257" s="822" t="s">
        <v>2929</v>
      </c>
      <c r="F257" s="822" t="s">
        <v>3003</v>
      </c>
      <c r="G257" s="822" t="s">
        <v>3004</v>
      </c>
      <c r="H257" s="831">
        <v>24</v>
      </c>
      <c r="I257" s="831">
        <v>8496</v>
      </c>
      <c r="J257" s="822"/>
      <c r="K257" s="822">
        <v>354</v>
      </c>
      <c r="L257" s="831">
        <v>121</v>
      </c>
      <c r="M257" s="831">
        <v>43076</v>
      </c>
      <c r="N257" s="822"/>
      <c r="O257" s="822">
        <v>356</v>
      </c>
      <c r="P257" s="831">
        <v>25</v>
      </c>
      <c r="Q257" s="831">
        <v>9600</v>
      </c>
      <c r="R257" s="827"/>
      <c r="S257" s="832">
        <v>384</v>
      </c>
    </row>
    <row r="258" spans="1:19" ht="14.45" customHeight="1" x14ac:dyDescent="0.2">
      <c r="A258" s="821" t="s">
        <v>2934</v>
      </c>
      <c r="B258" s="822" t="s">
        <v>2935</v>
      </c>
      <c r="C258" s="822" t="s">
        <v>597</v>
      </c>
      <c r="D258" s="822" t="s">
        <v>1534</v>
      </c>
      <c r="E258" s="822" t="s">
        <v>2929</v>
      </c>
      <c r="F258" s="822" t="s">
        <v>3007</v>
      </c>
      <c r="G258" s="822" t="s">
        <v>3008</v>
      </c>
      <c r="H258" s="831"/>
      <c r="I258" s="831"/>
      <c r="J258" s="822"/>
      <c r="K258" s="822"/>
      <c r="L258" s="831">
        <v>1</v>
      </c>
      <c r="M258" s="831">
        <v>649</v>
      </c>
      <c r="N258" s="822"/>
      <c r="O258" s="822">
        <v>649</v>
      </c>
      <c r="P258" s="831"/>
      <c r="Q258" s="831"/>
      <c r="R258" s="827"/>
      <c r="S258" s="832"/>
    </row>
    <row r="259" spans="1:19" ht="14.45" customHeight="1" x14ac:dyDescent="0.2">
      <c r="A259" s="821" t="s">
        <v>2934</v>
      </c>
      <c r="B259" s="822" t="s">
        <v>2935</v>
      </c>
      <c r="C259" s="822" t="s">
        <v>597</v>
      </c>
      <c r="D259" s="822" t="s">
        <v>1534</v>
      </c>
      <c r="E259" s="822" t="s">
        <v>2929</v>
      </c>
      <c r="F259" s="822" t="s">
        <v>3011</v>
      </c>
      <c r="G259" s="822" t="s">
        <v>3012</v>
      </c>
      <c r="H259" s="831"/>
      <c r="I259" s="831"/>
      <c r="J259" s="822"/>
      <c r="K259" s="822"/>
      <c r="L259" s="831">
        <v>9</v>
      </c>
      <c r="M259" s="831">
        <v>0</v>
      </c>
      <c r="N259" s="822"/>
      <c r="O259" s="822">
        <v>0</v>
      </c>
      <c r="P259" s="831">
        <v>2</v>
      </c>
      <c r="Q259" s="831">
        <v>0</v>
      </c>
      <c r="R259" s="827"/>
      <c r="S259" s="832">
        <v>0</v>
      </c>
    </row>
    <row r="260" spans="1:19" ht="14.45" customHeight="1" x14ac:dyDescent="0.2">
      <c r="A260" s="821" t="s">
        <v>2934</v>
      </c>
      <c r="B260" s="822" t="s">
        <v>2935</v>
      </c>
      <c r="C260" s="822" t="s">
        <v>597</v>
      </c>
      <c r="D260" s="822" t="s">
        <v>1534</v>
      </c>
      <c r="E260" s="822" t="s">
        <v>2929</v>
      </c>
      <c r="F260" s="822" t="s">
        <v>3015</v>
      </c>
      <c r="G260" s="822" t="s">
        <v>3016</v>
      </c>
      <c r="H260" s="831"/>
      <c r="I260" s="831"/>
      <c r="J260" s="822"/>
      <c r="K260" s="822"/>
      <c r="L260" s="831">
        <v>17</v>
      </c>
      <c r="M260" s="831">
        <v>0</v>
      </c>
      <c r="N260" s="822"/>
      <c r="O260" s="822">
        <v>0</v>
      </c>
      <c r="P260" s="831">
        <v>5</v>
      </c>
      <c r="Q260" s="831">
        <v>0</v>
      </c>
      <c r="R260" s="827"/>
      <c r="S260" s="832">
        <v>0</v>
      </c>
    </row>
    <row r="261" spans="1:19" ht="14.45" customHeight="1" x14ac:dyDescent="0.2">
      <c r="A261" s="821" t="s">
        <v>2934</v>
      </c>
      <c r="B261" s="822" t="s">
        <v>2935</v>
      </c>
      <c r="C261" s="822" t="s">
        <v>597</v>
      </c>
      <c r="D261" s="822" t="s">
        <v>1534</v>
      </c>
      <c r="E261" s="822" t="s">
        <v>2929</v>
      </c>
      <c r="F261" s="822" t="s">
        <v>3017</v>
      </c>
      <c r="G261" s="822" t="s">
        <v>3018</v>
      </c>
      <c r="H261" s="831"/>
      <c r="I261" s="831"/>
      <c r="J261" s="822"/>
      <c r="K261" s="822"/>
      <c r="L261" s="831">
        <v>28</v>
      </c>
      <c r="M261" s="831">
        <v>9856</v>
      </c>
      <c r="N261" s="822"/>
      <c r="O261" s="822">
        <v>352</v>
      </c>
      <c r="P261" s="831">
        <v>21</v>
      </c>
      <c r="Q261" s="831">
        <v>7392</v>
      </c>
      <c r="R261" s="827"/>
      <c r="S261" s="832">
        <v>352</v>
      </c>
    </row>
    <row r="262" spans="1:19" ht="14.45" customHeight="1" x14ac:dyDescent="0.2">
      <c r="A262" s="821" t="s">
        <v>2934</v>
      </c>
      <c r="B262" s="822" t="s">
        <v>2935</v>
      </c>
      <c r="C262" s="822" t="s">
        <v>597</v>
      </c>
      <c r="D262" s="822" t="s">
        <v>1543</v>
      </c>
      <c r="E262" s="822" t="s">
        <v>2936</v>
      </c>
      <c r="F262" s="822" t="s">
        <v>2937</v>
      </c>
      <c r="G262" s="822" t="s">
        <v>2938</v>
      </c>
      <c r="H262" s="831">
        <v>0.60000000000000009</v>
      </c>
      <c r="I262" s="831">
        <v>105.93</v>
      </c>
      <c r="J262" s="822"/>
      <c r="K262" s="822">
        <v>176.54999999999998</v>
      </c>
      <c r="L262" s="831">
        <v>2.8000000000000003</v>
      </c>
      <c r="M262" s="831">
        <v>494.34000000000003</v>
      </c>
      <c r="N262" s="822"/>
      <c r="O262" s="822">
        <v>176.54999999999998</v>
      </c>
      <c r="P262" s="831"/>
      <c r="Q262" s="831"/>
      <c r="R262" s="827"/>
      <c r="S262" s="832"/>
    </row>
    <row r="263" spans="1:19" ht="14.45" customHeight="1" x14ac:dyDescent="0.2">
      <c r="A263" s="821" t="s">
        <v>2934</v>
      </c>
      <c r="B263" s="822" t="s">
        <v>2935</v>
      </c>
      <c r="C263" s="822" t="s">
        <v>597</v>
      </c>
      <c r="D263" s="822" t="s">
        <v>1543</v>
      </c>
      <c r="E263" s="822" t="s">
        <v>2936</v>
      </c>
      <c r="F263" s="822" t="s">
        <v>2939</v>
      </c>
      <c r="G263" s="822" t="s">
        <v>2940</v>
      </c>
      <c r="H263" s="831">
        <v>0.2</v>
      </c>
      <c r="I263" s="831">
        <v>104.02</v>
      </c>
      <c r="J263" s="822"/>
      <c r="K263" s="822">
        <v>520.09999999999991</v>
      </c>
      <c r="L263" s="831">
        <v>0.8</v>
      </c>
      <c r="M263" s="831">
        <v>416.01</v>
      </c>
      <c r="N263" s="822"/>
      <c r="O263" s="822">
        <v>520.01249999999993</v>
      </c>
      <c r="P263" s="831"/>
      <c r="Q263" s="831"/>
      <c r="R263" s="827"/>
      <c r="S263" s="832"/>
    </row>
    <row r="264" spans="1:19" ht="14.45" customHeight="1" x14ac:dyDescent="0.2">
      <c r="A264" s="821" t="s">
        <v>2934</v>
      </c>
      <c r="B264" s="822" t="s">
        <v>2935</v>
      </c>
      <c r="C264" s="822" t="s">
        <v>597</v>
      </c>
      <c r="D264" s="822" t="s">
        <v>1543</v>
      </c>
      <c r="E264" s="822" t="s">
        <v>2936</v>
      </c>
      <c r="F264" s="822" t="s">
        <v>2941</v>
      </c>
      <c r="G264" s="822" t="s">
        <v>1042</v>
      </c>
      <c r="H264" s="831"/>
      <c r="I264" s="831"/>
      <c r="J264" s="822"/>
      <c r="K264" s="822"/>
      <c r="L264" s="831">
        <v>1.7000000000000002</v>
      </c>
      <c r="M264" s="831">
        <v>1249.0999999999999</v>
      </c>
      <c r="N264" s="822"/>
      <c r="O264" s="822">
        <v>734.76470588235281</v>
      </c>
      <c r="P264" s="831"/>
      <c r="Q264" s="831"/>
      <c r="R264" s="827"/>
      <c r="S264" s="832"/>
    </row>
    <row r="265" spans="1:19" ht="14.45" customHeight="1" x14ac:dyDescent="0.2">
      <c r="A265" s="821" t="s">
        <v>2934</v>
      </c>
      <c r="B265" s="822" t="s">
        <v>2935</v>
      </c>
      <c r="C265" s="822" t="s">
        <v>597</v>
      </c>
      <c r="D265" s="822" t="s">
        <v>1543</v>
      </c>
      <c r="E265" s="822" t="s">
        <v>2936</v>
      </c>
      <c r="F265" s="822" t="s">
        <v>2942</v>
      </c>
      <c r="G265" s="822" t="s">
        <v>2943</v>
      </c>
      <c r="H265" s="831"/>
      <c r="I265" s="831"/>
      <c r="J265" s="822"/>
      <c r="K265" s="822"/>
      <c r="L265" s="831">
        <v>6</v>
      </c>
      <c r="M265" s="831">
        <v>21233.7</v>
      </c>
      <c r="N265" s="822"/>
      <c r="O265" s="822">
        <v>3538.9500000000003</v>
      </c>
      <c r="P265" s="831"/>
      <c r="Q265" s="831"/>
      <c r="R265" s="827"/>
      <c r="S265" s="832"/>
    </row>
    <row r="266" spans="1:19" ht="14.45" customHeight="1" x14ac:dyDescent="0.2">
      <c r="A266" s="821" t="s">
        <v>2934</v>
      </c>
      <c r="B266" s="822" t="s">
        <v>2935</v>
      </c>
      <c r="C266" s="822" t="s">
        <v>597</v>
      </c>
      <c r="D266" s="822" t="s">
        <v>1543</v>
      </c>
      <c r="E266" s="822" t="s">
        <v>2936</v>
      </c>
      <c r="F266" s="822" t="s">
        <v>2944</v>
      </c>
      <c r="G266" s="822" t="s">
        <v>2943</v>
      </c>
      <c r="H266" s="831"/>
      <c r="I266" s="831"/>
      <c r="J266" s="822"/>
      <c r="K266" s="822"/>
      <c r="L266" s="831">
        <v>3</v>
      </c>
      <c r="M266" s="831">
        <v>8585.39</v>
      </c>
      <c r="N266" s="822"/>
      <c r="O266" s="822">
        <v>2861.7966666666666</v>
      </c>
      <c r="P266" s="831"/>
      <c r="Q266" s="831"/>
      <c r="R266" s="827"/>
      <c r="S266" s="832"/>
    </row>
    <row r="267" spans="1:19" ht="14.45" customHeight="1" x14ac:dyDescent="0.2">
      <c r="A267" s="821" t="s">
        <v>2934</v>
      </c>
      <c r="B267" s="822" t="s">
        <v>2935</v>
      </c>
      <c r="C267" s="822" t="s">
        <v>597</v>
      </c>
      <c r="D267" s="822" t="s">
        <v>1543</v>
      </c>
      <c r="E267" s="822" t="s">
        <v>2936</v>
      </c>
      <c r="F267" s="822" t="s">
        <v>2946</v>
      </c>
      <c r="G267" s="822" t="s">
        <v>2947</v>
      </c>
      <c r="H267" s="831"/>
      <c r="I267" s="831"/>
      <c r="J267" s="822"/>
      <c r="K267" s="822"/>
      <c r="L267" s="831">
        <v>1</v>
      </c>
      <c r="M267" s="831">
        <v>6711.45</v>
      </c>
      <c r="N267" s="822"/>
      <c r="O267" s="822">
        <v>6711.45</v>
      </c>
      <c r="P267" s="831"/>
      <c r="Q267" s="831"/>
      <c r="R267" s="827"/>
      <c r="S267" s="832"/>
    </row>
    <row r="268" spans="1:19" ht="14.45" customHeight="1" x14ac:dyDescent="0.2">
      <c r="A268" s="821" t="s">
        <v>2934</v>
      </c>
      <c r="B268" s="822" t="s">
        <v>2935</v>
      </c>
      <c r="C268" s="822" t="s">
        <v>597</v>
      </c>
      <c r="D268" s="822" t="s">
        <v>1543</v>
      </c>
      <c r="E268" s="822" t="s">
        <v>2936</v>
      </c>
      <c r="F268" s="822" t="s">
        <v>2948</v>
      </c>
      <c r="G268" s="822" t="s">
        <v>2947</v>
      </c>
      <c r="H268" s="831">
        <v>3</v>
      </c>
      <c r="I268" s="831">
        <v>23997.66</v>
      </c>
      <c r="J268" s="822"/>
      <c r="K268" s="822">
        <v>7999.22</v>
      </c>
      <c r="L268" s="831">
        <v>3</v>
      </c>
      <c r="M268" s="831">
        <v>23253.67</v>
      </c>
      <c r="N268" s="822"/>
      <c r="O268" s="822">
        <v>7751.2233333333324</v>
      </c>
      <c r="P268" s="831"/>
      <c r="Q268" s="831"/>
      <c r="R268" s="827"/>
      <c r="S268" s="832"/>
    </row>
    <row r="269" spans="1:19" ht="14.45" customHeight="1" x14ac:dyDescent="0.2">
      <c r="A269" s="821" t="s">
        <v>2934</v>
      </c>
      <c r="B269" s="822" t="s">
        <v>2935</v>
      </c>
      <c r="C269" s="822" t="s">
        <v>597</v>
      </c>
      <c r="D269" s="822" t="s">
        <v>1543</v>
      </c>
      <c r="E269" s="822" t="s">
        <v>2936</v>
      </c>
      <c r="F269" s="822" t="s">
        <v>2949</v>
      </c>
      <c r="G269" s="822" t="s">
        <v>1320</v>
      </c>
      <c r="H269" s="831">
        <v>1</v>
      </c>
      <c r="I269" s="831">
        <v>2184.89</v>
      </c>
      <c r="J269" s="822"/>
      <c r="K269" s="822">
        <v>2184.89</v>
      </c>
      <c r="L269" s="831">
        <v>2</v>
      </c>
      <c r="M269" s="831">
        <v>4381.92</v>
      </c>
      <c r="N269" s="822"/>
      <c r="O269" s="822">
        <v>2190.96</v>
      </c>
      <c r="P269" s="831"/>
      <c r="Q269" s="831"/>
      <c r="R269" s="827"/>
      <c r="S269" s="832"/>
    </row>
    <row r="270" spans="1:19" ht="14.45" customHeight="1" x14ac:dyDescent="0.2">
      <c r="A270" s="821" t="s">
        <v>2934</v>
      </c>
      <c r="B270" s="822" t="s">
        <v>2935</v>
      </c>
      <c r="C270" s="822" t="s">
        <v>597</v>
      </c>
      <c r="D270" s="822" t="s">
        <v>1543</v>
      </c>
      <c r="E270" s="822" t="s">
        <v>2936</v>
      </c>
      <c r="F270" s="822" t="s">
        <v>2950</v>
      </c>
      <c r="G270" s="822" t="s">
        <v>1320</v>
      </c>
      <c r="H270" s="831">
        <v>2</v>
      </c>
      <c r="I270" s="831">
        <v>5791.16</v>
      </c>
      <c r="J270" s="822"/>
      <c r="K270" s="822">
        <v>2895.58</v>
      </c>
      <c r="L270" s="831">
        <v>5</v>
      </c>
      <c r="M270" s="831">
        <v>14503.109999999999</v>
      </c>
      <c r="N270" s="822"/>
      <c r="O270" s="822">
        <v>2900.6219999999998</v>
      </c>
      <c r="P270" s="831"/>
      <c r="Q270" s="831"/>
      <c r="R270" s="827"/>
      <c r="S270" s="832"/>
    </row>
    <row r="271" spans="1:19" ht="14.45" customHeight="1" x14ac:dyDescent="0.2">
      <c r="A271" s="821" t="s">
        <v>2934</v>
      </c>
      <c r="B271" s="822" t="s">
        <v>2935</v>
      </c>
      <c r="C271" s="822" t="s">
        <v>597</v>
      </c>
      <c r="D271" s="822" t="s">
        <v>1543</v>
      </c>
      <c r="E271" s="822" t="s">
        <v>2936</v>
      </c>
      <c r="F271" s="822" t="s">
        <v>2951</v>
      </c>
      <c r="G271" s="822" t="s">
        <v>2952</v>
      </c>
      <c r="H271" s="831">
        <v>0.4</v>
      </c>
      <c r="I271" s="831">
        <v>144.1</v>
      </c>
      <c r="J271" s="822"/>
      <c r="K271" s="822">
        <v>360.24999999999994</v>
      </c>
      <c r="L271" s="831">
        <v>1.8</v>
      </c>
      <c r="M271" s="831">
        <v>648.33000000000004</v>
      </c>
      <c r="N271" s="822"/>
      <c r="O271" s="822">
        <v>360.18333333333334</v>
      </c>
      <c r="P271" s="831"/>
      <c r="Q271" s="831"/>
      <c r="R271" s="827"/>
      <c r="S271" s="832"/>
    </row>
    <row r="272" spans="1:19" ht="14.45" customHeight="1" x14ac:dyDescent="0.2">
      <c r="A272" s="821" t="s">
        <v>2934</v>
      </c>
      <c r="B272" s="822" t="s">
        <v>2935</v>
      </c>
      <c r="C272" s="822" t="s">
        <v>597</v>
      </c>
      <c r="D272" s="822" t="s">
        <v>1543</v>
      </c>
      <c r="E272" s="822" t="s">
        <v>2936</v>
      </c>
      <c r="F272" s="822" t="s">
        <v>2953</v>
      </c>
      <c r="G272" s="822" t="s">
        <v>2954</v>
      </c>
      <c r="H272" s="831"/>
      <c r="I272" s="831"/>
      <c r="J272" s="822"/>
      <c r="K272" s="822"/>
      <c r="L272" s="831">
        <v>2</v>
      </c>
      <c r="M272" s="831">
        <v>12943.29</v>
      </c>
      <c r="N272" s="822"/>
      <c r="O272" s="822">
        <v>6471.6450000000004</v>
      </c>
      <c r="P272" s="831"/>
      <c r="Q272" s="831"/>
      <c r="R272" s="827"/>
      <c r="S272" s="832"/>
    </row>
    <row r="273" spans="1:19" ht="14.45" customHeight="1" x14ac:dyDescent="0.2">
      <c r="A273" s="821" t="s">
        <v>2934</v>
      </c>
      <c r="B273" s="822" t="s">
        <v>2935</v>
      </c>
      <c r="C273" s="822" t="s">
        <v>597</v>
      </c>
      <c r="D273" s="822" t="s">
        <v>1543</v>
      </c>
      <c r="E273" s="822" t="s">
        <v>2936</v>
      </c>
      <c r="F273" s="822" t="s">
        <v>2959</v>
      </c>
      <c r="G273" s="822" t="s">
        <v>1184</v>
      </c>
      <c r="H273" s="831"/>
      <c r="I273" s="831"/>
      <c r="J273" s="822"/>
      <c r="K273" s="822"/>
      <c r="L273" s="831">
        <v>1</v>
      </c>
      <c r="M273" s="831">
        <v>617.54999999999995</v>
      </c>
      <c r="N273" s="822"/>
      <c r="O273" s="822">
        <v>617.54999999999995</v>
      </c>
      <c r="P273" s="831"/>
      <c r="Q273" s="831"/>
      <c r="R273" s="827"/>
      <c r="S273" s="832"/>
    </row>
    <row r="274" spans="1:19" ht="14.45" customHeight="1" x14ac:dyDescent="0.2">
      <c r="A274" s="821" t="s">
        <v>2934</v>
      </c>
      <c r="B274" s="822" t="s">
        <v>2935</v>
      </c>
      <c r="C274" s="822" t="s">
        <v>597</v>
      </c>
      <c r="D274" s="822" t="s">
        <v>1543</v>
      </c>
      <c r="E274" s="822" t="s">
        <v>2929</v>
      </c>
      <c r="F274" s="822" t="s">
        <v>2963</v>
      </c>
      <c r="G274" s="822" t="s">
        <v>2964</v>
      </c>
      <c r="H274" s="831">
        <v>64</v>
      </c>
      <c r="I274" s="831">
        <v>2432</v>
      </c>
      <c r="J274" s="822"/>
      <c r="K274" s="822">
        <v>38</v>
      </c>
      <c r="L274" s="831">
        <v>95</v>
      </c>
      <c r="M274" s="831">
        <v>3610</v>
      </c>
      <c r="N274" s="822"/>
      <c r="O274" s="822">
        <v>38</v>
      </c>
      <c r="P274" s="831">
        <v>31</v>
      </c>
      <c r="Q274" s="831">
        <v>1240</v>
      </c>
      <c r="R274" s="827"/>
      <c r="S274" s="832">
        <v>40</v>
      </c>
    </row>
    <row r="275" spans="1:19" ht="14.45" customHeight="1" x14ac:dyDescent="0.2">
      <c r="A275" s="821" t="s">
        <v>2934</v>
      </c>
      <c r="B275" s="822" t="s">
        <v>2935</v>
      </c>
      <c r="C275" s="822" t="s">
        <v>597</v>
      </c>
      <c r="D275" s="822" t="s">
        <v>1543</v>
      </c>
      <c r="E275" s="822" t="s">
        <v>2929</v>
      </c>
      <c r="F275" s="822" t="s">
        <v>2965</v>
      </c>
      <c r="G275" s="822" t="s">
        <v>2966</v>
      </c>
      <c r="H275" s="831"/>
      <c r="I275" s="831"/>
      <c r="J275" s="822"/>
      <c r="K275" s="822"/>
      <c r="L275" s="831">
        <v>49</v>
      </c>
      <c r="M275" s="831">
        <v>490</v>
      </c>
      <c r="N275" s="822"/>
      <c r="O275" s="822">
        <v>10</v>
      </c>
      <c r="P275" s="831"/>
      <c r="Q275" s="831"/>
      <c r="R275" s="827"/>
      <c r="S275" s="832"/>
    </row>
    <row r="276" spans="1:19" ht="14.45" customHeight="1" x14ac:dyDescent="0.2">
      <c r="A276" s="821" t="s">
        <v>2934</v>
      </c>
      <c r="B276" s="822" t="s">
        <v>2935</v>
      </c>
      <c r="C276" s="822" t="s">
        <v>597</v>
      </c>
      <c r="D276" s="822" t="s">
        <v>1543</v>
      </c>
      <c r="E276" s="822" t="s">
        <v>2929</v>
      </c>
      <c r="F276" s="822" t="s">
        <v>2967</v>
      </c>
      <c r="G276" s="822" t="s">
        <v>2968</v>
      </c>
      <c r="H276" s="831">
        <v>1</v>
      </c>
      <c r="I276" s="831">
        <v>5</v>
      </c>
      <c r="J276" s="822"/>
      <c r="K276" s="822">
        <v>5</v>
      </c>
      <c r="L276" s="831">
        <v>4</v>
      </c>
      <c r="M276" s="831">
        <v>20</v>
      </c>
      <c r="N276" s="822"/>
      <c r="O276" s="822">
        <v>5</v>
      </c>
      <c r="P276" s="831"/>
      <c r="Q276" s="831"/>
      <c r="R276" s="827"/>
      <c r="S276" s="832"/>
    </row>
    <row r="277" spans="1:19" ht="14.45" customHeight="1" x14ac:dyDescent="0.2">
      <c r="A277" s="821" t="s">
        <v>2934</v>
      </c>
      <c r="B277" s="822" t="s">
        <v>2935</v>
      </c>
      <c r="C277" s="822" t="s">
        <v>597</v>
      </c>
      <c r="D277" s="822" t="s">
        <v>1543</v>
      </c>
      <c r="E277" s="822" t="s">
        <v>2929</v>
      </c>
      <c r="F277" s="822" t="s">
        <v>2969</v>
      </c>
      <c r="G277" s="822" t="s">
        <v>2970</v>
      </c>
      <c r="H277" s="831">
        <v>1</v>
      </c>
      <c r="I277" s="831">
        <v>5</v>
      </c>
      <c r="J277" s="822"/>
      <c r="K277" s="822">
        <v>5</v>
      </c>
      <c r="L277" s="831">
        <v>4</v>
      </c>
      <c r="M277" s="831">
        <v>20</v>
      </c>
      <c r="N277" s="822"/>
      <c r="O277" s="822">
        <v>5</v>
      </c>
      <c r="P277" s="831"/>
      <c r="Q277" s="831"/>
      <c r="R277" s="827"/>
      <c r="S277" s="832"/>
    </row>
    <row r="278" spans="1:19" ht="14.45" customHeight="1" x14ac:dyDescent="0.2">
      <c r="A278" s="821" t="s">
        <v>2934</v>
      </c>
      <c r="B278" s="822" t="s">
        <v>2935</v>
      </c>
      <c r="C278" s="822" t="s">
        <v>597</v>
      </c>
      <c r="D278" s="822" t="s">
        <v>1543</v>
      </c>
      <c r="E278" s="822" t="s">
        <v>2929</v>
      </c>
      <c r="F278" s="822" t="s">
        <v>2977</v>
      </c>
      <c r="G278" s="822" t="s">
        <v>2978</v>
      </c>
      <c r="H278" s="831">
        <v>5</v>
      </c>
      <c r="I278" s="831">
        <v>375</v>
      </c>
      <c r="J278" s="822"/>
      <c r="K278" s="822">
        <v>75</v>
      </c>
      <c r="L278" s="831">
        <v>27</v>
      </c>
      <c r="M278" s="831">
        <v>2052</v>
      </c>
      <c r="N278" s="822"/>
      <c r="O278" s="822">
        <v>76</v>
      </c>
      <c r="P278" s="831"/>
      <c r="Q278" s="831"/>
      <c r="R278" s="827"/>
      <c r="S278" s="832"/>
    </row>
    <row r="279" spans="1:19" ht="14.45" customHeight="1" x14ac:dyDescent="0.2">
      <c r="A279" s="821" t="s">
        <v>2934</v>
      </c>
      <c r="B279" s="822" t="s">
        <v>2935</v>
      </c>
      <c r="C279" s="822" t="s">
        <v>597</v>
      </c>
      <c r="D279" s="822" t="s">
        <v>1543</v>
      </c>
      <c r="E279" s="822" t="s">
        <v>2929</v>
      </c>
      <c r="F279" s="822" t="s">
        <v>2981</v>
      </c>
      <c r="G279" s="822" t="s">
        <v>2982</v>
      </c>
      <c r="H279" s="831">
        <v>4</v>
      </c>
      <c r="I279" s="831">
        <v>336</v>
      </c>
      <c r="J279" s="822"/>
      <c r="K279" s="822">
        <v>84</v>
      </c>
      <c r="L279" s="831">
        <v>16</v>
      </c>
      <c r="M279" s="831">
        <v>1344</v>
      </c>
      <c r="N279" s="822"/>
      <c r="O279" s="822">
        <v>84</v>
      </c>
      <c r="P279" s="831">
        <v>1</v>
      </c>
      <c r="Q279" s="831">
        <v>88</v>
      </c>
      <c r="R279" s="827"/>
      <c r="S279" s="832">
        <v>88</v>
      </c>
    </row>
    <row r="280" spans="1:19" ht="14.45" customHeight="1" x14ac:dyDescent="0.2">
      <c r="A280" s="821" t="s">
        <v>2934</v>
      </c>
      <c r="B280" s="822" t="s">
        <v>2935</v>
      </c>
      <c r="C280" s="822" t="s">
        <v>597</v>
      </c>
      <c r="D280" s="822" t="s">
        <v>1543</v>
      </c>
      <c r="E280" s="822" t="s">
        <v>2929</v>
      </c>
      <c r="F280" s="822" t="s">
        <v>2930</v>
      </c>
      <c r="G280" s="822" t="s">
        <v>2931</v>
      </c>
      <c r="H280" s="831">
        <v>177</v>
      </c>
      <c r="I280" s="831">
        <v>5899.99</v>
      </c>
      <c r="J280" s="822"/>
      <c r="K280" s="822">
        <v>33.333276836158191</v>
      </c>
      <c r="L280" s="831">
        <v>477</v>
      </c>
      <c r="M280" s="831">
        <v>18081.12</v>
      </c>
      <c r="N280" s="822"/>
      <c r="O280" s="822">
        <v>37.905911949685532</v>
      </c>
      <c r="P280" s="831">
        <v>34</v>
      </c>
      <c r="Q280" s="831">
        <v>1548.8999999999999</v>
      </c>
      <c r="R280" s="827"/>
      <c r="S280" s="832">
        <v>45.555882352941175</v>
      </c>
    </row>
    <row r="281" spans="1:19" ht="14.45" customHeight="1" x14ac:dyDescent="0.2">
      <c r="A281" s="821" t="s">
        <v>2934</v>
      </c>
      <c r="B281" s="822" t="s">
        <v>2935</v>
      </c>
      <c r="C281" s="822" t="s">
        <v>597</v>
      </c>
      <c r="D281" s="822" t="s">
        <v>1543</v>
      </c>
      <c r="E281" s="822" t="s">
        <v>2929</v>
      </c>
      <c r="F281" s="822" t="s">
        <v>2985</v>
      </c>
      <c r="G281" s="822" t="s">
        <v>2986</v>
      </c>
      <c r="H281" s="831">
        <v>12</v>
      </c>
      <c r="I281" s="831">
        <v>396</v>
      </c>
      <c r="J281" s="822"/>
      <c r="K281" s="822">
        <v>33</v>
      </c>
      <c r="L281" s="831">
        <v>50</v>
      </c>
      <c r="M281" s="831">
        <v>1650</v>
      </c>
      <c r="N281" s="822"/>
      <c r="O281" s="822">
        <v>33</v>
      </c>
      <c r="P281" s="831"/>
      <c r="Q281" s="831"/>
      <c r="R281" s="827"/>
      <c r="S281" s="832"/>
    </row>
    <row r="282" spans="1:19" ht="14.45" customHeight="1" x14ac:dyDescent="0.2">
      <c r="A282" s="821" t="s">
        <v>2934</v>
      </c>
      <c r="B282" s="822" t="s">
        <v>2935</v>
      </c>
      <c r="C282" s="822" t="s">
        <v>597</v>
      </c>
      <c r="D282" s="822" t="s">
        <v>1543</v>
      </c>
      <c r="E282" s="822" t="s">
        <v>2929</v>
      </c>
      <c r="F282" s="822" t="s">
        <v>2987</v>
      </c>
      <c r="G282" s="822" t="s">
        <v>2988</v>
      </c>
      <c r="H282" s="831">
        <v>8</v>
      </c>
      <c r="I282" s="831">
        <v>0</v>
      </c>
      <c r="J282" s="822"/>
      <c r="K282" s="822">
        <v>0</v>
      </c>
      <c r="L282" s="831">
        <v>25</v>
      </c>
      <c r="M282" s="831">
        <v>0</v>
      </c>
      <c r="N282" s="822"/>
      <c r="O282" s="822">
        <v>0</v>
      </c>
      <c r="P282" s="831">
        <v>4</v>
      </c>
      <c r="Q282" s="831">
        <v>0</v>
      </c>
      <c r="R282" s="827"/>
      <c r="S282" s="832">
        <v>0</v>
      </c>
    </row>
    <row r="283" spans="1:19" ht="14.45" customHeight="1" x14ac:dyDescent="0.2">
      <c r="A283" s="821" t="s">
        <v>2934</v>
      </c>
      <c r="B283" s="822" t="s">
        <v>2935</v>
      </c>
      <c r="C283" s="822" t="s">
        <v>597</v>
      </c>
      <c r="D283" s="822" t="s">
        <v>1543</v>
      </c>
      <c r="E283" s="822" t="s">
        <v>2929</v>
      </c>
      <c r="F283" s="822" t="s">
        <v>2991</v>
      </c>
      <c r="G283" s="822" t="s">
        <v>2992</v>
      </c>
      <c r="H283" s="831"/>
      <c r="I283" s="831"/>
      <c r="J283" s="822"/>
      <c r="K283" s="822"/>
      <c r="L283" s="831">
        <v>41</v>
      </c>
      <c r="M283" s="831">
        <v>14350</v>
      </c>
      <c r="N283" s="822"/>
      <c r="O283" s="822">
        <v>350</v>
      </c>
      <c r="P283" s="831">
        <v>7</v>
      </c>
      <c r="Q283" s="831">
        <v>2450</v>
      </c>
      <c r="R283" s="827"/>
      <c r="S283" s="832">
        <v>350</v>
      </c>
    </row>
    <row r="284" spans="1:19" ht="14.45" customHeight="1" x14ac:dyDescent="0.2">
      <c r="A284" s="821" t="s">
        <v>2934</v>
      </c>
      <c r="B284" s="822" t="s">
        <v>2935</v>
      </c>
      <c r="C284" s="822" t="s">
        <v>597</v>
      </c>
      <c r="D284" s="822" t="s">
        <v>1543</v>
      </c>
      <c r="E284" s="822" t="s">
        <v>2929</v>
      </c>
      <c r="F284" s="822" t="s">
        <v>2932</v>
      </c>
      <c r="G284" s="822" t="s">
        <v>2933</v>
      </c>
      <c r="H284" s="831">
        <v>170</v>
      </c>
      <c r="I284" s="831">
        <v>120190</v>
      </c>
      <c r="J284" s="822"/>
      <c r="K284" s="822">
        <v>707</v>
      </c>
      <c r="L284" s="831">
        <v>447</v>
      </c>
      <c r="M284" s="831">
        <v>317817</v>
      </c>
      <c r="N284" s="822"/>
      <c r="O284" s="822">
        <v>711</v>
      </c>
      <c r="P284" s="831">
        <v>29</v>
      </c>
      <c r="Q284" s="831">
        <v>22272</v>
      </c>
      <c r="R284" s="827"/>
      <c r="S284" s="832">
        <v>768</v>
      </c>
    </row>
    <row r="285" spans="1:19" ht="14.45" customHeight="1" x14ac:dyDescent="0.2">
      <c r="A285" s="821" t="s">
        <v>2934</v>
      </c>
      <c r="B285" s="822" t="s">
        <v>2935</v>
      </c>
      <c r="C285" s="822" t="s">
        <v>597</v>
      </c>
      <c r="D285" s="822" t="s">
        <v>1543</v>
      </c>
      <c r="E285" s="822" t="s">
        <v>2929</v>
      </c>
      <c r="F285" s="822" t="s">
        <v>2997</v>
      </c>
      <c r="G285" s="822" t="s">
        <v>2998</v>
      </c>
      <c r="H285" s="831"/>
      <c r="I285" s="831"/>
      <c r="J285" s="822"/>
      <c r="K285" s="822"/>
      <c r="L285" s="831">
        <v>3</v>
      </c>
      <c r="M285" s="831">
        <v>1056</v>
      </c>
      <c r="N285" s="822"/>
      <c r="O285" s="822">
        <v>352</v>
      </c>
      <c r="P285" s="831">
        <v>1</v>
      </c>
      <c r="Q285" s="831">
        <v>380</v>
      </c>
      <c r="R285" s="827"/>
      <c r="S285" s="832">
        <v>380</v>
      </c>
    </row>
    <row r="286" spans="1:19" ht="14.45" customHeight="1" x14ac:dyDescent="0.2">
      <c r="A286" s="821" t="s">
        <v>2934</v>
      </c>
      <c r="B286" s="822" t="s">
        <v>2935</v>
      </c>
      <c r="C286" s="822" t="s">
        <v>597</v>
      </c>
      <c r="D286" s="822" t="s">
        <v>1543</v>
      </c>
      <c r="E286" s="822" t="s">
        <v>2929</v>
      </c>
      <c r="F286" s="822" t="s">
        <v>2999</v>
      </c>
      <c r="G286" s="822" t="s">
        <v>3000</v>
      </c>
      <c r="H286" s="831"/>
      <c r="I286" s="831"/>
      <c r="J286" s="822"/>
      <c r="K286" s="822"/>
      <c r="L286" s="831">
        <v>6</v>
      </c>
      <c r="M286" s="831">
        <v>8490</v>
      </c>
      <c r="N286" s="822"/>
      <c r="O286" s="822">
        <v>1415</v>
      </c>
      <c r="P286" s="831"/>
      <c r="Q286" s="831"/>
      <c r="R286" s="827"/>
      <c r="S286" s="832"/>
    </row>
    <row r="287" spans="1:19" ht="14.45" customHeight="1" x14ac:dyDescent="0.2">
      <c r="A287" s="821" t="s">
        <v>2934</v>
      </c>
      <c r="B287" s="822" t="s">
        <v>2935</v>
      </c>
      <c r="C287" s="822" t="s">
        <v>597</v>
      </c>
      <c r="D287" s="822" t="s">
        <v>1543</v>
      </c>
      <c r="E287" s="822" t="s">
        <v>2929</v>
      </c>
      <c r="F287" s="822" t="s">
        <v>3003</v>
      </c>
      <c r="G287" s="822" t="s">
        <v>3004</v>
      </c>
      <c r="H287" s="831">
        <v>36</v>
      </c>
      <c r="I287" s="831">
        <v>12744</v>
      </c>
      <c r="J287" s="822"/>
      <c r="K287" s="822">
        <v>354</v>
      </c>
      <c r="L287" s="831">
        <v>82</v>
      </c>
      <c r="M287" s="831">
        <v>29192</v>
      </c>
      <c r="N287" s="822"/>
      <c r="O287" s="822">
        <v>356</v>
      </c>
      <c r="P287" s="831">
        <v>9</v>
      </c>
      <c r="Q287" s="831">
        <v>3456</v>
      </c>
      <c r="R287" s="827"/>
      <c r="S287" s="832">
        <v>384</v>
      </c>
    </row>
    <row r="288" spans="1:19" ht="14.45" customHeight="1" x14ac:dyDescent="0.2">
      <c r="A288" s="821" t="s">
        <v>2934</v>
      </c>
      <c r="B288" s="822" t="s">
        <v>2935</v>
      </c>
      <c r="C288" s="822" t="s">
        <v>597</v>
      </c>
      <c r="D288" s="822" t="s">
        <v>1543</v>
      </c>
      <c r="E288" s="822" t="s">
        <v>2929</v>
      </c>
      <c r="F288" s="822" t="s">
        <v>3011</v>
      </c>
      <c r="G288" s="822" t="s">
        <v>3012</v>
      </c>
      <c r="H288" s="831"/>
      <c r="I288" s="831"/>
      <c r="J288" s="822"/>
      <c r="K288" s="822"/>
      <c r="L288" s="831">
        <v>7</v>
      </c>
      <c r="M288" s="831">
        <v>0</v>
      </c>
      <c r="N288" s="822"/>
      <c r="O288" s="822">
        <v>0</v>
      </c>
      <c r="P288" s="831"/>
      <c r="Q288" s="831"/>
      <c r="R288" s="827"/>
      <c r="S288" s="832"/>
    </row>
    <row r="289" spans="1:19" ht="14.45" customHeight="1" x14ac:dyDescent="0.2">
      <c r="A289" s="821" t="s">
        <v>2934</v>
      </c>
      <c r="B289" s="822" t="s">
        <v>2935</v>
      </c>
      <c r="C289" s="822" t="s">
        <v>597</v>
      </c>
      <c r="D289" s="822" t="s">
        <v>1543</v>
      </c>
      <c r="E289" s="822" t="s">
        <v>2929</v>
      </c>
      <c r="F289" s="822" t="s">
        <v>3015</v>
      </c>
      <c r="G289" s="822" t="s">
        <v>3016</v>
      </c>
      <c r="H289" s="831"/>
      <c r="I289" s="831"/>
      <c r="J289" s="822"/>
      <c r="K289" s="822"/>
      <c r="L289" s="831">
        <v>17</v>
      </c>
      <c r="M289" s="831">
        <v>0</v>
      </c>
      <c r="N289" s="822"/>
      <c r="O289" s="822">
        <v>0</v>
      </c>
      <c r="P289" s="831">
        <v>1</v>
      </c>
      <c r="Q289" s="831">
        <v>0</v>
      </c>
      <c r="R289" s="827"/>
      <c r="S289" s="832">
        <v>0</v>
      </c>
    </row>
    <row r="290" spans="1:19" ht="14.45" customHeight="1" x14ac:dyDescent="0.2">
      <c r="A290" s="821" t="s">
        <v>2934</v>
      </c>
      <c r="B290" s="822" t="s">
        <v>2935</v>
      </c>
      <c r="C290" s="822" t="s">
        <v>597</v>
      </c>
      <c r="D290" s="822" t="s">
        <v>1543</v>
      </c>
      <c r="E290" s="822" t="s">
        <v>2929</v>
      </c>
      <c r="F290" s="822" t="s">
        <v>3017</v>
      </c>
      <c r="G290" s="822" t="s">
        <v>3018</v>
      </c>
      <c r="H290" s="831"/>
      <c r="I290" s="831"/>
      <c r="J290" s="822"/>
      <c r="K290" s="822"/>
      <c r="L290" s="831">
        <v>3</v>
      </c>
      <c r="M290" s="831">
        <v>1056</v>
      </c>
      <c r="N290" s="822"/>
      <c r="O290" s="822">
        <v>352</v>
      </c>
      <c r="P290" s="831"/>
      <c r="Q290" s="831"/>
      <c r="R290" s="827"/>
      <c r="S290" s="832"/>
    </row>
    <row r="291" spans="1:19" ht="14.45" customHeight="1" x14ac:dyDescent="0.2">
      <c r="A291" s="821" t="s">
        <v>2934</v>
      </c>
      <c r="B291" s="822" t="s">
        <v>2935</v>
      </c>
      <c r="C291" s="822" t="s">
        <v>597</v>
      </c>
      <c r="D291" s="822" t="s">
        <v>1541</v>
      </c>
      <c r="E291" s="822" t="s">
        <v>2936</v>
      </c>
      <c r="F291" s="822" t="s">
        <v>2937</v>
      </c>
      <c r="G291" s="822" t="s">
        <v>2938</v>
      </c>
      <c r="H291" s="831">
        <v>0.2</v>
      </c>
      <c r="I291" s="831">
        <v>35.31</v>
      </c>
      <c r="J291" s="822"/>
      <c r="K291" s="822">
        <v>176.55</v>
      </c>
      <c r="L291" s="831">
        <v>1.2</v>
      </c>
      <c r="M291" s="831">
        <v>211.86</v>
      </c>
      <c r="N291" s="822"/>
      <c r="O291" s="822">
        <v>176.55</v>
      </c>
      <c r="P291" s="831">
        <v>0.2</v>
      </c>
      <c r="Q291" s="831">
        <v>35.31</v>
      </c>
      <c r="R291" s="827"/>
      <c r="S291" s="832">
        <v>176.55</v>
      </c>
    </row>
    <row r="292" spans="1:19" ht="14.45" customHeight="1" x14ac:dyDescent="0.2">
      <c r="A292" s="821" t="s">
        <v>2934</v>
      </c>
      <c r="B292" s="822" t="s">
        <v>2935</v>
      </c>
      <c r="C292" s="822" t="s">
        <v>597</v>
      </c>
      <c r="D292" s="822" t="s">
        <v>1541</v>
      </c>
      <c r="E292" s="822" t="s">
        <v>2936</v>
      </c>
      <c r="F292" s="822" t="s">
        <v>2939</v>
      </c>
      <c r="G292" s="822" t="s">
        <v>2940</v>
      </c>
      <c r="H292" s="831"/>
      <c r="I292" s="831"/>
      <c r="J292" s="822"/>
      <c r="K292" s="822"/>
      <c r="L292" s="831">
        <v>0.1</v>
      </c>
      <c r="M292" s="831">
        <v>52</v>
      </c>
      <c r="N292" s="822"/>
      <c r="O292" s="822">
        <v>520</v>
      </c>
      <c r="P292" s="831"/>
      <c r="Q292" s="831"/>
      <c r="R292" s="827"/>
      <c r="S292" s="832"/>
    </row>
    <row r="293" spans="1:19" ht="14.45" customHeight="1" x14ac:dyDescent="0.2">
      <c r="A293" s="821" t="s">
        <v>2934</v>
      </c>
      <c r="B293" s="822" t="s">
        <v>2935</v>
      </c>
      <c r="C293" s="822" t="s">
        <v>597</v>
      </c>
      <c r="D293" s="822" t="s">
        <v>1541</v>
      </c>
      <c r="E293" s="822" t="s">
        <v>2936</v>
      </c>
      <c r="F293" s="822" t="s">
        <v>2941</v>
      </c>
      <c r="G293" s="822" t="s">
        <v>1042</v>
      </c>
      <c r="H293" s="831"/>
      <c r="I293" s="831"/>
      <c r="J293" s="822"/>
      <c r="K293" s="822"/>
      <c r="L293" s="831">
        <v>0.4</v>
      </c>
      <c r="M293" s="831">
        <v>262.98</v>
      </c>
      <c r="N293" s="822"/>
      <c r="O293" s="822">
        <v>657.45</v>
      </c>
      <c r="P293" s="831"/>
      <c r="Q293" s="831"/>
      <c r="R293" s="827"/>
      <c r="S293" s="832"/>
    </row>
    <row r="294" spans="1:19" ht="14.45" customHeight="1" x14ac:dyDescent="0.2">
      <c r="A294" s="821" t="s">
        <v>2934</v>
      </c>
      <c r="B294" s="822" t="s">
        <v>2935</v>
      </c>
      <c r="C294" s="822" t="s">
        <v>597</v>
      </c>
      <c r="D294" s="822" t="s">
        <v>1541</v>
      </c>
      <c r="E294" s="822" t="s">
        <v>2936</v>
      </c>
      <c r="F294" s="822" t="s">
        <v>2942</v>
      </c>
      <c r="G294" s="822" t="s">
        <v>2943</v>
      </c>
      <c r="H294" s="831"/>
      <c r="I294" s="831"/>
      <c r="J294" s="822"/>
      <c r="K294" s="822"/>
      <c r="L294" s="831">
        <v>1</v>
      </c>
      <c r="M294" s="831">
        <v>3744.69</v>
      </c>
      <c r="N294" s="822"/>
      <c r="O294" s="822">
        <v>3744.69</v>
      </c>
      <c r="P294" s="831"/>
      <c r="Q294" s="831"/>
      <c r="R294" s="827"/>
      <c r="S294" s="832"/>
    </row>
    <row r="295" spans="1:19" ht="14.45" customHeight="1" x14ac:dyDescent="0.2">
      <c r="A295" s="821" t="s">
        <v>2934</v>
      </c>
      <c r="B295" s="822" t="s">
        <v>2935</v>
      </c>
      <c r="C295" s="822" t="s">
        <v>597</v>
      </c>
      <c r="D295" s="822" t="s">
        <v>1541</v>
      </c>
      <c r="E295" s="822" t="s">
        <v>2936</v>
      </c>
      <c r="F295" s="822" t="s">
        <v>2946</v>
      </c>
      <c r="G295" s="822" t="s">
        <v>2947</v>
      </c>
      <c r="H295" s="831"/>
      <c r="I295" s="831"/>
      <c r="J295" s="822"/>
      <c r="K295" s="822"/>
      <c r="L295" s="831">
        <v>4</v>
      </c>
      <c r="M295" s="831">
        <v>26845.8</v>
      </c>
      <c r="N295" s="822"/>
      <c r="O295" s="822">
        <v>6711.45</v>
      </c>
      <c r="P295" s="831"/>
      <c r="Q295" s="831"/>
      <c r="R295" s="827"/>
      <c r="S295" s="832"/>
    </row>
    <row r="296" spans="1:19" ht="14.45" customHeight="1" x14ac:dyDescent="0.2">
      <c r="A296" s="821" t="s">
        <v>2934</v>
      </c>
      <c r="B296" s="822" t="s">
        <v>2935</v>
      </c>
      <c r="C296" s="822" t="s">
        <v>597</v>
      </c>
      <c r="D296" s="822" t="s">
        <v>1541</v>
      </c>
      <c r="E296" s="822" t="s">
        <v>2936</v>
      </c>
      <c r="F296" s="822" t="s">
        <v>2948</v>
      </c>
      <c r="G296" s="822" t="s">
        <v>2947</v>
      </c>
      <c r="H296" s="831"/>
      <c r="I296" s="831"/>
      <c r="J296" s="822"/>
      <c r="K296" s="822"/>
      <c r="L296" s="831">
        <v>2</v>
      </c>
      <c r="M296" s="831">
        <v>15998.44</v>
      </c>
      <c r="N296" s="822"/>
      <c r="O296" s="822">
        <v>7999.22</v>
      </c>
      <c r="P296" s="831"/>
      <c r="Q296" s="831"/>
      <c r="R296" s="827"/>
      <c r="S296" s="832"/>
    </row>
    <row r="297" spans="1:19" ht="14.45" customHeight="1" x14ac:dyDescent="0.2">
      <c r="A297" s="821" t="s">
        <v>2934</v>
      </c>
      <c r="B297" s="822" t="s">
        <v>2935</v>
      </c>
      <c r="C297" s="822" t="s">
        <v>597</v>
      </c>
      <c r="D297" s="822" t="s">
        <v>1541</v>
      </c>
      <c r="E297" s="822" t="s">
        <v>2936</v>
      </c>
      <c r="F297" s="822" t="s">
        <v>2949</v>
      </c>
      <c r="G297" s="822" t="s">
        <v>1320</v>
      </c>
      <c r="H297" s="831"/>
      <c r="I297" s="831"/>
      <c r="J297" s="822"/>
      <c r="K297" s="822"/>
      <c r="L297" s="831">
        <v>1</v>
      </c>
      <c r="M297" s="831">
        <v>2178.94</v>
      </c>
      <c r="N297" s="822"/>
      <c r="O297" s="822">
        <v>2178.94</v>
      </c>
      <c r="P297" s="831"/>
      <c r="Q297" s="831"/>
      <c r="R297" s="827"/>
      <c r="S297" s="832"/>
    </row>
    <row r="298" spans="1:19" ht="14.45" customHeight="1" x14ac:dyDescent="0.2">
      <c r="A298" s="821" t="s">
        <v>2934</v>
      </c>
      <c r="B298" s="822" t="s">
        <v>2935</v>
      </c>
      <c r="C298" s="822" t="s">
        <v>597</v>
      </c>
      <c r="D298" s="822" t="s">
        <v>1541</v>
      </c>
      <c r="E298" s="822" t="s">
        <v>2936</v>
      </c>
      <c r="F298" s="822" t="s">
        <v>2950</v>
      </c>
      <c r="G298" s="822" t="s">
        <v>1320</v>
      </c>
      <c r="H298" s="831"/>
      <c r="I298" s="831"/>
      <c r="J298" s="822"/>
      <c r="K298" s="822"/>
      <c r="L298" s="831">
        <v>7</v>
      </c>
      <c r="M298" s="831">
        <v>20334.39</v>
      </c>
      <c r="N298" s="822"/>
      <c r="O298" s="822">
        <v>2904.9128571428569</v>
      </c>
      <c r="P298" s="831"/>
      <c r="Q298" s="831"/>
      <c r="R298" s="827"/>
      <c r="S298" s="832"/>
    </row>
    <row r="299" spans="1:19" ht="14.45" customHeight="1" x14ac:dyDescent="0.2">
      <c r="A299" s="821" t="s">
        <v>2934</v>
      </c>
      <c r="B299" s="822" t="s">
        <v>2935</v>
      </c>
      <c r="C299" s="822" t="s">
        <v>597</v>
      </c>
      <c r="D299" s="822" t="s">
        <v>1541</v>
      </c>
      <c r="E299" s="822" t="s">
        <v>2936</v>
      </c>
      <c r="F299" s="822" t="s">
        <v>2951</v>
      </c>
      <c r="G299" s="822" t="s">
        <v>2952</v>
      </c>
      <c r="H299" s="831"/>
      <c r="I299" s="831"/>
      <c r="J299" s="822"/>
      <c r="K299" s="822"/>
      <c r="L299" s="831">
        <v>2.8000000000000003</v>
      </c>
      <c r="M299" s="831">
        <v>1008.51</v>
      </c>
      <c r="N299" s="822"/>
      <c r="O299" s="822">
        <v>360.18214285714282</v>
      </c>
      <c r="P299" s="831"/>
      <c r="Q299" s="831"/>
      <c r="R299" s="827"/>
      <c r="S299" s="832"/>
    </row>
    <row r="300" spans="1:19" ht="14.45" customHeight="1" x14ac:dyDescent="0.2">
      <c r="A300" s="821" t="s">
        <v>2934</v>
      </c>
      <c r="B300" s="822" t="s">
        <v>2935</v>
      </c>
      <c r="C300" s="822" t="s">
        <v>597</v>
      </c>
      <c r="D300" s="822" t="s">
        <v>1541</v>
      </c>
      <c r="E300" s="822" t="s">
        <v>2936</v>
      </c>
      <c r="F300" s="822" t="s">
        <v>2953</v>
      </c>
      <c r="G300" s="822" t="s">
        <v>2954</v>
      </c>
      <c r="H300" s="831"/>
      <c r="I300" s="831"/>
      <c r="J300" s="822"/>
      <c r="K300" s="822"/>
      <c r="L300" s="831">
        <v>3</v>
      </c>
      <c r="M300" s="831">
        <v>21564.32</v>
      </c>
      <c r="N300" s="822"/>
      <c r="O300" s="822">
        <v>7188.1066666666666</v>
      </c>
      <c r="P300" s="831"/>
      <c r="Q300" s="831"/>
      <c r="R300" s="827"/>
      <c r="S300" s="832"/>
    </row>
    <row r="301" spans="1:19" ht="14.45" customHeight="1" x14ac:dyDescent="0.2">
      <c r="A301" s="821" t="s">
        <v>2934</v>
      </c>
      <c r="B301" s="822" t="s">
        <v>2935</v>
      </c>
      <c r="C301" s="822" t="s">
        <v>597</v>
      </c>
      <c r="D301" s="822" t="s">
        <v>1541</v>
      </c>
      <c r="E301" s="822" t="s">
        <v>2936</v>
      </c>
      <c r="F301" s="822" t="s">
        <v>2959</v>
      </c>
      <c r="G301" s="822" t="s">
        <v>1184</v>
      </c>
      <c r="H301" s="831"/>
      <c r="I301" s="831"/>
      <c r="J301" s="822"/>
      <c r="K301" s="822"/>
      <c r="L301" s="831">
        <v>2</v>
      </c>
      <c r="M301" s="831">
        <v>1236.3399999999999</v>
      </c>
      <c r="N301" s="822"/>
      <c r="O301" s="822">
        <v>618.16999999999996</v>
      </c>
      <c r="P301" s="831"/>
      <c r="Q301" s="831"/>
      <c r="R301" s="827"/>
      <c r="S301" s="832"/>
    </row>
    <row r="302" spans="1:19" ht="14.45" customHeight="1" x14ac:dyDescent="0.2">
      <c r="A302" s="821" t="s">
        <v>2934</v>
      </c>
      <c r="B302" s="822" t="s">
        <v>2935</v>
      </c>
      <c r="C302" s="822" t="s">
        <v>597</v>
      </c>
      <c r="D302" s="822" t="s">
        <v>1541</v>
      </c>
      <c r="E302" s="822" t="s">
        <v>2929</v>
      </c>
      <c r="F302" s="822" t="s">
        <v>2963</v>
      </c>
      <c r="G302" s="822" t="s">
        <v>2964</v>
      </c>
      <c r="H302" s="831">
        <v>44</v>
      </c>
      <c r="I302" s="831">
        <v>1672</v>
      </c>
      <c r="J302" s="822"/>
      <c r="K302" s="822">
        <v>38</v>
      </c>
      <c r="L302" s="831">
        <v>40</v>
      </c>
      <c r="M302" s="831">
        <v>1520</v>
      </c>
      <c r="N302" s="822"/>
      <c r="O302" s="822">
        <v>38</v>
      </c>
      <c r="P302" s="831">
        <v>10</v>
      </c>
      <c r="Q302" s="831">
        <v>400</v>
      </c>
      <c r="R302" s="827"/>
      <c r="S302" s="832">
        <v>40</v>
      </c>
    </row>
    <row r="303" spans="1:19" ht="14.45" customHeight="1" x14ac:dyDescent="0.2">
      <c r="A303" s="821" t="s">
        <v>2934</v>
      </c>
      <c r="B303" s="822" t="s">
        <v>2935</v>
      </c>
      <c r="C303" s="822" t="s">
        <v>597</v>
      </c>
      <c r="D303" s="822" t="s">
        <v>1541</v>
      </c>
      <c r="E303" s="822" t="s">
        <v>2929</v>
      </c>
      <c r="F303" s="822" t="s">
        <v>2965</v>
      </c>
      <c r="G303" s="822" t="s">
        <v>2966</v>
      </c>
      <c r="H303" s="831"/>
      <c r="I303" s="831"/>
      <c r="J303" s="822"/>
      <c r="K303" s="822"/>
      <c r="L303" s="831">
        <v>39</v>
      </c>
      <c r="M303" s="831">
        <v>390</v>
      </c>
      <c r="N303" s="822"/>
      <c r="O303" s="822">
        <v>10</v>
      </c>
      <c r="P303" s="831">
        <v>1</v>
      </c>
      <c r="Q303" s="831">
        <v>10</v>
      </c>
      <c r="R303" s="827"/>
      <c r="S303" s="832">
        <v>10</v>
      </c>
    </row>
    <row r="304" spans="1:19" ht="14.45" customHeight="1" x14ac:dyDescent="0.2">
      <c r="A304" s="821" t="s">
        <v>2934</v>
      </c>
      <c r="B304" s="822" t="s">
        <v>2935</v>
      </c>
      <c r="C304" s="822" t="s">
        <v>597</v>
      </c>
      <c r="D304" s="822" t="s">
        <v>1541</v>
      </c>
      <c r="E304" s="822" t="s">
        <v>2929</v>
      </c>
      <c r="F304" s="822" t="s">
        <v>2967</v>
      </c>
      <c r="G304" s="822" t="s">
        <v>2968</v>
      </c>
      <c r="H304" s="831">
        <v>1</v>
      </c>
      <c r="I304" s="831">
        <v>5</v>
      </c>
      <c r="J304" s="822"/>
      <c r="K304" s="822">
        <v>5</v>
      </c>
      <c r="L304" s="831">
        <v>5</v>
      </c>
      <c r="M304" s="831">
        <v>25</v>
      </c>
      <c r="N304" s="822"/>
      <c r="O304" s="822">
        <v>5</v>
      </c>
      <c r="P304" s="831">
        <v>1</v>
      </c>
      <c r="Q304" s="831">
        <v>5</v>
      </c>
      <c r="R304" s="827"/>
      <c r="S304" s="832">
        <v>5</v>
      </c>
    </row>
    <row r="305" spans="1:19" ht="14.45" customHeight="1" x14ac:dyDescent="0.2">
      <c r="A305" s="821" t="s">
        <v>2934</v>
      </c>
      <c r="B305" s="822" t="s">
        <v>2935</v>
      </c>
      <c r="C305" s="822" t="s">
        <v>597</v>
      </c>
      <c r="D305" s="822" t="s">
        <v>1541</v>
      </c>
      <c r="E305" s="822" t="s">
        <v>2929</v>
      </c>
      <c r="F305" s="822" t="s">
        <v>2969</v>
      </c>
      <c r="G305" s="822" t="s">
        <v>2970</v>
      </c>
      <c r="H305" s="831"/>
      <c r="I305" s="831"/>
      <c r="J305" s="822"/>
      <c r="K305" s="822"/>
      <c r="L305" s="831">
        <v>6</v>
      </c>
      <c r="M305" s="831">
        <v>30</v>
      </c>
      <c r="N305" s="822"/>
      <c r="O305" s="822">
        <v>5</v>
      </c>
      <c r="P305" s="831"/>
      <c r="Q305" s="831"/>
      <c r="R305" s="827"/>
      <c r="S305" s="832"/>
    </row>
    <row r="306" spans="1:19" ht="14.45" customHeight="1" x14ac:dyDescent="0.2">
      <c r="A306" s="821" t="s">
        <v>2934</v>
      </c>
      <c r="B306" s="822" t="s">
        <v>2935</v>
      </c>
      <c r="C306" s="822" t="s">
        <v>597</v>
      </c>
      <c r="D306" s="822" t="s">
        <v>1541</v>
      </c>
      <c r="E306" s="822" t="s">
        <v>2929</v>
      </c>
      <c r="F306" s="822" t="s">
        <v>2971</v>
      </c>
      <c r="G306" s="822" t="s">
        <v>2972</v>
      </c>
      <c r="H306" s="831">
        <v>2</v>
      </c>
      <c r="I306" s="831">
        <v>700</v>
      </c>
      <c r="J306" s="822"/>
      <c r="K306" s="822">
        <v>350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2934</v>
      </c>
      <c r="B307" s="822" t="s">
        <v>2935</v>
      </c>
      <c r="C307" s="822" t="s">
        <v>597</v>
      </c>
      <c r="D307" s="822" t="s">
        <v>1541</v>
      </c>
      <c r="E307" s="822" t="s">
        <v>2929</v>
      </c>
      <c r="F307" s="822" t="s">
        <v>2973</v>
      </c>
      <c r="G307" s="822" t="s">
        <v>2974</v>
      </c>
      <c r="H307" s="831">
        <v>3</v>
      </c>
      <c r="I307" s="831">
        <v>1224</v>
      </c>
      <c r="J307" s="822"/>
      <c r="K307" s="822">
        <v>408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2934</v>
      </c>
      <c r="B308" s="822" t="s">
        <v>2935</v>
      </c>
      <c r="C308" s="822" t="s">
        <v>597</v>
      </c>
      <c r="D308" s="822" t="s">
        <v>1541</v>
      </c>
      <c r="E308" s="822" t="s">
        <v>2929</v>
      </c>
      <c r="F308" s="822" t="s">
        <v>2975</v>
      </c>
      <c r="G308" s="822" t="s">
        <v>2976</v>
      </c>
      <c r="H308" s="831">
        <v>3</v>
      </c>
      <c r="I308" s="831">
        <v>1722</v>
      </c>
      <c r="J308" s="822"/>
      <c r="K308" s="822">
        <v>574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2934</v>
      </c>
      <c r="B309" s="822" t="s">
        <v>2935</v>
      </c>
      <c r="C309" s="822" t="s">
        <v>597</v>
      </c>
      <c r="D309" s="822" t="s">
        <v>1541</v>
      </c>
      <c r="E309" s="822" t="s">
        <v>2929</v>
      </c>
      <c r="F309" s="822" t="s">
        <v>2977</v>
      </c>
      <c r="G309" s="822" t="s">
        <v>2978</v>
      </c>
      <c r="H309" s="831">
        <v>7</v>
      </c>
      <c r="I309" s="831">
        <v>525</v>
      </c>
      <c r="J309" s="822"/>
      <c r="K309" s="822">
        <v>75</v>
      </c>
      <c r="L309" s="831">
        <v>21</v>
      </c>
      <c r="M309" s="831">
        <v>1596</v>
      </c>
      <c r="N309" s="822"/>
      <c r="O309" s="822">
        <v>76</v>
      </c>
      <c r="P309" s="831">
        <v>9</v>
      </c>
      <c r="Q309" s="831">
        <v>729</v>
      </c>
      <c r="R309" s="827"/>
      <c r="S309" s="832">
        <v>81</v>
      </c>
    </row>
    <row r="310" spans="1:19" ht="14.45" customHeight="1" x14ac:dyDescent="0.2">
      <c r="A310" s="821" t="s">
        <v>2934</v>
      </c>
      <c r="B310" s="822" t="s">
        <v>2935</v>
      </c>
      <c r="C310" s="822" t="s">
        <v>597</v>
      </c>
      <c r="D310" s="822" t="s">
        <v>1541</v>
      </c>
      <c r="E310" s="822" t="s">
        <v>2929</v>
      </c>
      <c r="F310" s="822" t="s">
        <v>2981</v>
      </c>
      <c r="G310" s="822" t="s">
        <v>2982</v>
      </c>
      <c r="H310" s="831"/>
      <c r="I310" s="831"/>
      <c r="J310" s="822"/>
      <c r="K310" s="822"/>
      <c r="L310" s="831">
        <v>14</v>
      </c>
      <c r="M310" s="831">
        <v>1176</v>
      </c>
      <c r="N310" s="822"/>
      <c r="O310" s="822">
        <v>84</v>
      </c>
      <c r="P310" s="831">
        <v>1</v>
      </c>
      <c r="Q310" s="831">
        <v>88</v>
      </c>
      <c r="R310" s="827"/>
      <c r="S310" s="832">
        <v>88</v>
      </c>
    </row>
    <row r="311" spans="1:19" ht="14.45" customHeight="1" x14ac:dyDescent="0.2">
      <c r="A311" s="821" t="s">
        <v>2934</v>
      </c>
      <c r="B311" s="822" t="s">
        <v>2935</v>
      </c>
      <c r="C311" s="822" t="s">
        <v>597</v>
      </c>
      <c r="D311" s="822" t="s">
        <v>1541</v>
      </c>
      <c r="E311" s="822" t="s">
        <v>2929</v>
      </c>
      <c r="F311" s="822" t="s">
        <v>2930</v>
      </c>
      <c r="G311" s="822" t="s">
        <v>2931</v>
      </c>
      <c r="H311" s="831">
        <v>149</v>
      </c>
      <c r="I311" s="831">
        <v>4966.66</v>
      </c>
      <c r="J311" s="822"/>
      <c r="K311" s="822">
        <v>33.333288590604027</v>
      </c>
      <c r="L311" s="831">
        <v>395</v>
      </c>
      <c r="M311" s="831">
        <v>14291.130000000003</v>
      </c>
      <c r="N311" s="822"/>
      <c r="O311" s="822">
        <v>36.180075949367094</v>
      </c>
      <c r="P311" s="831">
        <v>41</v>
      </c>
      <c r="Q311" s="831">
        <v>1867.79</v>
      </c>
      <c r="R311" s="827"/>
      <c r="S311" s="832">
        <v>45.555853658536584</v>
      </c>
    </row>
    <row r="312" spans="1:19" ht="14.45" customHeight="1" x14ac:dyDescent="0.2">
      <c r="A312" s="821" t="s">
        <v>2934</v>
      </c>
      <c r="B312" s="822" t="s">
        <v>2935</v>
      </c>
      <c r="C312" s="822" t="s">
        <v>597</v>
      </c>
      <c r="D312" s="822" t="s">
        <v>1541</v>
      </c>
      <c r="E312" s="822" t="s">
        <v>2929</v>
      </c>
      <c r="F312" s="822" t="s">
        <v>2985</v>
      </c>
      <c r="G312" s="822" t="s">
        <v>2986</v>
      </c>
      <c r="H312" s="831">
        <v>1</v>
      </c>
      <c r="I312" s="831">
        <v>33</v>
      </c>
      <c r="J312" s="822"/>
      <c r="K312" s="822">
        <v>33</v>
      </c>
      <c r="L312" s="831">
        <v>34</v>
      </c>
      <c r="M312" s="831">
        <v>1122</v>
      </c>
      <c r="N312" s="822"/>
      <c r="O312" s="822">
        <v>33</v>
      </c>
      <c r="P312" s="831">
        <v>1</v>
      </c>
      <c r="Q312" s="831">
        <v>34</v>
      </c>
      <c r="R312" s="827"/>
      <c r="S312" s="832">
        <v>34</v>
      </c>
    </row>
    <row r="313" spans="1:19" ht="14.45" customHeight="1" x14ac:dyDescent="0.2">
      <c r="A313" s="821" t="s">
        <v>2934</v>
      </c>
      <c r="B313" s="822" t="s">
        <v>2935</v>
      </c>
      <c r="C313" s="822" t="s">
        <v>597</v>
      </c>
      <c r="D313" s="822" t="s">
        <v>1541</v>
      </c>
      <c r="E313" s="822" t="s">
        <v>2929</v>
      </c>
      <c r="F313" s="822" t="s">
        <v>2987</v>
      </c>
      <c r="G313" s="822" t="s">
        <v>2988</v>
      </c>
      <c r="H313" s="831"/>
      <c r="I313" s="831"/>
      <c r="J313" s="822"/>
      <c r="K313" s="822"/>
      <c r="L313" s="831">
        <v>8</v>
      </c>
      <c r="M313" s="831">
        <v>0</v>
      </c>
      <c r="N313" s="822"/>
      <c r="O313" s="822">
        <v>0</v>
      </c>
      <c r="P313" s="831"/>
      <c r="Q313" s="831"/>
      <c r="R313" s="827"/>
      <c r="S313" s="832"/>
    </row>
    <row r="314" spans="1:19" ht="14.45" customHeight="1" x14ac:dyDescent="0.2">
      <c r="A314" s="821" t="s">
        <v>2934</v>
      </c>
      <c r="B314" s="822" t="s">
        <v>2935</v>
      </c>
      <c r="C314" s="822" t="s">
        <v>597</v>
      </c>
      <c r="D314" s="822" t="s">
        <v>1541</v>
      </c>
      <c r="E314" s="822" t="s">
        <v>2929</v>
      </c>
      <c r="F314" s="822" t="s">
        <v>2989</v>
      </c>
      <c r="G314" s="822" t="s">
        <v>2990</v>
      </c>
      <c r="H314" s="831">
        <v>3</v>
      </c>
      <c r="I314" s="831">
        <v>2151</v>
      </c>
      <c r="J314" s="822"/>
      <c r="K314" s="822">
        <v>717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2934</v>
      </c>
      <c r="B315" s="822" t="s">
        <v>2935</v>
      </c>
      <c r="C315" s="822" t="s">
        <v>597</v>
      </c>
      <c r="D315" s="822" t="s">
        <v>1541</v>
      </c>
      <c r="E315" s="822" t="s">
        <v>2929</v>
      </c>
      <c r="F315" s="822" t="s">
        <v>2991</v>
      </c>
      <c r="G315" s="822" t="s">
        <v>2992</v>
      </c>
      <c r="H315" s="831"/>
      <c r="I315" s="831"/>
      <c r="J315" s="822"/>
      <c r="K315" s="822"/>
      <c r="L315" s="831">
        <v>29</v>
      </c>
      <c r="M315" s="831">
        <v>10150</v>
      </c>
      <c r="N315" s="822"/>
      <c r="O315" s="822">
        <v>350</v>
      </c>
      <c r="P315" s="831">
        <v>4</v>
      </c>
      <c r="Q315" s="831">
        <v>1400</v>
      </c>
      <c r="R315" s="827"/>
      <c r="S315" s="832">
        <v>350</v>
      </c>
    </row>
    <row r="316" spans="1:19" ht="14.45" customHeight="1" x14ac:dyDescent="0.2">
      <c r="A316" s="821" t="s">
        <v>2934</v>
      </c>
      <c r="B316" s="822" t="s">
        <v>2935</v>
      </c>
      <c r="C316" s="822" t="s">
        <v>597</v>
      </c>
      <c r="D316" s="822" t="s">
        <v>1541</v>
      </c>
      <c r="E316" s="822" t="s">
        <v>2929</v>
      </c>
      <c r="F316" s="822" t="s">
        <v>2932</v>
      </c>
      <c r="G316" s="822" t="s">
        <v>2933</v>
      </c>
      <c r="H316" s="831">
        <v>153</v>
      </c>
      <c r="I316" s="831">
        <v>108171</v>
      </c>
      <c r="J316" s="822"/>
      <c r="K316" s="822">
        <v>707</v>
      </c>
      <c r="L316" s="831">
        <v>337</v>
      </c>
      <c r="M316" s="831">
        <v>239607</v>
      </c>
      <c r="N316" s="822"/>
      <c r="O316" s="822">
        <v>711</v>
      </c>
      <c r="P316" s="831">
        <v>39</v>
      </c>
      <c r="Q316" s="831">
        <v>29952</v>
      </c>
      <c r="R316" s="827"/>
      <c r="S316" s="832">
        <v>768</v>
      </c>
    </row>
    <row r="317" spans="1:19" ht="14.45" customHeight="1" x14ac:dyDescent="0.2">
      <c r="A317" s="821" t="s">
        <v>2934</v>
      </c>
      <c r="B317" s="822" t="s">
        <v>2935</v>
      </c>
      <c r="C317" s="822" t="s">
        <v>597</v>
      </c>
      <c r="D317" s="822" t="s">
        <v>1541</v>
      </c>
      <c r="E317" s="822" t="s">
        <v>2929</v>
      </c>
      <c r="F317" s="822" t="s">
        <v>2999</v>
      </c>
      <c r="G317" s="822" t="s">
        <v>3000</v>
      </c>
      <c r="H317" s="831">
        <v>2</v>
      </c>
      <c r="I317" s="831">
        <v>2812</v>
      </c>
      <c r="J317" s="822"/>
      <c r="K317" s="822">
        <v>1406</v>
      </c>
      <c r="L317" s="831">
        <v>16</v>
      </c>
      <c r="M317" s="831">
        <v>22640</v>
      </c>
      <c r="N317" s="822"/>
      <c r="O317" s="822">
        <v>1415</v>
      </c>
      <c r="P317" s="831"/>
      <c r="Q317" s="831"/>
      <c r="R317" s="827"/>
      <c r="S317" s="832"/>
    </row>
    <row r="318" spans="1:19" ht="14.45" customHeight="1" x14ac:dyDescent="0.2">
      <c r="A318" s="821" t="s">
        <v>2934</v>
      </c>
      <c r="B318" s="822" t="s">
        <v>2935</v>
      </c>
      <c r="C318" s="822" t="s">
        <v>597</v>
      </c>
      <c r="D318" s="822" t="s">
        <v>1541</v>
      </c>
      <c r="E318" s="822" t="s">
        <v>2929</v>
      </c>
      <c r="F318" s="822" t="s">
        <v>3003</v>
      </c>
      <c r="G318" s="822" t="s">
        <v>3004</v>
      </c>
      <c r="H318" s="831">
        <v>4</v>
      </c>
      <c r="I318" s="831">
        <v>1416</v>
      </c>
      <c r="J318" s="822"/>
      <c r="K318" s="822">
        <v>354</v>
      </c>
      <c r="L318" s="831">
        <v>69</v>
      </c>
      <c r="M318" s="831">
        <v>24564</v>
      </c>
      <c r="N318" s="822"/>
      <c r="O318" s="822">
        <v>356</v>
      </c>
      <c r="P318" s="831">
        <v>6</v>
      </c>
      <c r="Q318" s="831">
        <v>2304</v>
      </c>
      <c r="R318" s="827"/>
      <c r="S318" s="832">
        <v>384</v>
      </c>
    </row>
    <row r="319" spans="1:19" ht="14.45" customHeight="1" x14ac:dyDescent="0.2">
      <c r="A319" s="821" t="s">
        <v>2934</v>
      </c>
      <c r="B319" s="822" t="s">
        <v>2935</v>
      </c>
      <c r="C319" s="822" t="s">
        <v>597</v>
      </c>
      <c r="D319" s="822" t="s">
        <v>1541</v>
      </c>
      <c r="E319" s="822" t="s">
        <v>2929</v>
      </c>
      <c r="F319" s="822" t="s">
        <v>3005</v>
      </c>
      <c r="G319" s="822" t="s">
        <v>3006</v>
      </c>
      <c r="H319" s="831">
        <v>2</v>
      </c>
      <c r="I319" s="831">
        <v>1196</v>
      </c>
      <c r="J319" s="822"/>
      <c r="K319" s="822">
        <v>598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2934</v>
      </c>
      <c r="B320" s="822" t="s">
        <v>2935</v>
      </c>
      <c r="C320" s="822" t="s">
        <v>597</v>
      </c>
      <c r="D320" s="822" t="s">
        <v>1541</v>
      </c>
      <c r="E320" s="822" t="s">
        <v>2929</v>
      </c>
      <c r="F320" s="822" t="s">
        <v>3011</v>
      </c>
      <c r="G320" s="822" t="s">
        <v>3012</v>
      </c>
      <c r="H320" s="831"/>
      <c r="I320" s="831"/>
      <c r="J320" s="822"/>
      <c r="K320" s="822"/>
      <c r="L320" s="831">
        <v>5</v>
      </c>
      <c r="M320" s="831">
        <v>0</v>
      </c>
      <c r="N320" s="822"/>
      <c r="O320" s="822">
        <v>0</v>
      </c>
      <c r="P320" s="831"/>
      <c r="Q320" s="831"/>
      <c r="R320" s="827"/>
      <c r="S320" s="832"/>
    </row>
    <row r="321" spans="1:19" ht="14.45" customHeight="1" x14ac:dyDescent="0.2">
      <c r="A321" s="821" t="s">
        <v>2934</v>
      </c>
      <c r="B321" s="822" t="s">
        <v>2935</v>
      </c>
      <c r="C321" s="822" t="s">
        <v>597</v>
      </c>
      <c r="D321" s="822" t="s">
        <v>1541</v>
      </c>
      <c r="E321" s="822" t="s">
        <v>2929</v>
      </c>
      <c r="F321" s="822" t="s">
        <v>3015</v>
      </c>
      <c r="G321" s="822" t="s">
        <v>3016</v>
      </c>
      <c r="H321" s="831"/>
      <c r="I321" s="831"/>
      <c r="J321" s="822"/>
      <c r="K321" s="822"/>
      <c r="L321" s="831">
        <v>14</v>
      </c>
      <c r="M321" s="831">
        <v>0</v>
      </c>
      <c r="N321" s="822"/>
      <c r="O321" s="822">
        <v>0</v>
      </c>
      <c r="P321" s="831">
        <v>2</v>
      </c>
      <c r="Q321" s="831">
        <v>0</v>
      </c>
      <c r="R321" s="827"/>
      <c r="S321" s="832">
        <v>0</v>
      </c>
    </row>
    <row r="322" spans="1:19" ht="14.45" customHeight="1" x14ac:dyDescent="0.2">
      <c r="A322" s="821" t="s">
        <v>2934</v>
      </c>
      <c r="B322" s="822" t="s">
        <v>2935</v>
      </c>
      <c r="C322" s="822" t="s">
        <v>597</v>
      </c>
      <c r="D322" s="822" t="s">
        <v>1541</v>
      </c>
      <c r="E322" s="822" t="s">
        <v>2929</v>
      </c>
      <c r="F322" s="822" t="s">
        <v>3017</v>
      </c>
      <c r="G322" s="822" t="s">
        <v>3018</v>
      </c>
      <c r="H322" s="831"/>
      <c r="I322" s="831"/>
      <c r="J322" s="822"/>
      <c r="K322" s="822"/>
      <c r="L322" s="831">
        <v>0</v>
      </c>
      <c r="M322" s="831">
        <v>0</v>
      </c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2934</v>
      </c>
      <c r="B323" s="822" t="s">
        <v>2935</v>
      </c>
      <c r="C323" s="822" t="s">
        <v>597</v>
      </c>
      <c r="D323" s="822" t="s">
        <v>1545</v>
      </c>
      <c r="E323" s="822" t="s">
        <v>2936</v>
      </c>
      <c r="F323" s="822" t="s">
        <v>2937</v>
      </c>
      <c r="G323" s="822" t="s">
        <v>2938</v>
      </c>
      <c r="H323" s="831">
        <v>0.2</v>
      </c>
      <c r="I323" s="831">
        <v>35.31</v>
      </c>
      <c r="J323" s="822"/>
      <c r="K323" s="822">
        <v>176.55</v>
      </c>
      <c r="L323" s="831">
        <v>19</v>
      </c>
      <c r="M323" s="831">
        <v>3354.45</v>
      </c>
      <c r="N323" s="822"/>
      <c r="O323" s="822">
        <v>176.54999999999998</v>
      </c>
      <c r="P323" s="831">
        <v>6</v>
      </c>
      <c r="Q323" s="831">
        <v>884.48</v>
      </c>
      <c r="R323" s="827"/>
      <c r="S323" s="832">
        <v>147.41333333333333</v>
      </c>
    </row>
    <row r="324" spans="1:19" ht="14.45" customHeight="1" x14ac:dyDescent="0.2">
      <c r="A324" s="821" t="s">
        <v>2934</v>
      </c>
      <c r="B324" s="822" t="s">
        <v>2935</v>
      </c>
      <c r="C324" s="822" t="s">
        <v>597</v>
      </c>
      <c r="D324" s="822" t="s">
        <v>1545</v>
      </c>
      <c r="E324" s="822" t="s">
        <v>2936</v>
      </c>
      <c r="F324" s="822" t="s">
        <v>2939</v>
      </c>
      <c r="G324" s="822" t="s">
        <v>2940</v>
      </c>
      <c r="H324" s="831">
        <v>0.1</v>
      </c>
      <c r="I324" s="831">
        <v>52</v>
      </c>
      <c r="J324" s="822"/>
      <c r="K324" s="822">
        <v>520</v>
      </c>
      <c r="L324" s="831">
        <v>0.6</v>
      </c>
      <c r="M324" s="831">
        <v>322.72000000000003</v>
      </c>
      <c r="N324" s="822"/>
      <c r="O324" s="822">
        <v>537.86666666666679</v>
      </c>
      <c r="P324" s="831">
        <v>0.7</v>
      </c>
      <c r="Q324" s="831">
        <v>311.02999999999997</v>
      </c>
      <c r="R324" s="827"/>
      <c r="S324" s="832">
        <v>444.32857142857142</v>
      </c>
    </row>
    <row r="325" spans="1:19" ht="14.45" customHeight="1" x14ac:dyDescent="0.2">
      <c r="A325" s="821" t="s">
        <v>2934</v>
      </c>
      <c r="B325" s="822" t="s">
        <v>2935</v>
      </c>
      <c r="C325" s="822" t="s">
        <v>597</v>
      </c>
      <c r="D325" s="822" t="s">
        <v>1545</v>
      </c>
      <c r="E325" s="822" t="s">
        <v>2936</v>
      </c>
      <c r="F325" s="822" t="s">
        <v>2941</v>
      </c>
      <c r="G325" s="822" t="s">
        <v>1042</v>
      </c>
      <c r="H325" s="831">
        <v>0.30000000000000004</v>
      </c>
      <c r="I325" s="831">
        <v>205.14</v>
      </c>
      <c r="J325" s="822"/>
      <c r="K325" s="822">
        <v>683.79999999999984</v>
      </c>
      <c r="L325" s="831">
        <v>1.4000000000000001</v>
      </c>
      <c r="M325" s="831">
        <v>952.81000000000006</v>
      </c>
      <c r="N325" s="822"/>
      <c r="O325" s="822">
        <v>680.57857142857142</v>
      </c>
      <c r="P325" s="831">
        <v>0.70000000000000007</v>
      </c>
      <c r="Q325" s="831">
        <v>426.63</v>
      </c>
      <c r="R325" s="827"/>
      <c r="S325" s="832">
        <v>609.47142857142853</v>
      </c>
    </row>
    <row r="326" spans="1:19" ht="14.45" customHeight="1" x14ac:dyDescent="0.2">
      <c r="A326" s="821" t="s">
        <v>2934</v>
      </c>
      <c r="B326" s="822" t="s">
        <v>2935</v>
      </c>
      <c r="C326" s="822" t="s">
        <v>597</v>
      </c>
      <c r="D326" s="822" t="s">
        <v>1545</v>
      </c>
      <c r="E326" s="822" t="s">
        <v>2936</v>
      </c>
      <c r="F326" s="822" t="s">
        <v>2942</v>
      </c>
      <c r="G326" s="822" t="s">
        <v>2943</v>
      </c>
      <c r="H326" s="831"/>
      <c r="I326" s="831"/>
      <c r="J326" s="822"/>
      <c r="K326" s="822"/>
      <c r="L326" s="831">
        <v>11</v>
      </c>
      <c r="M326" s="831">
        <v>36324.130000000005</v>
      </c>
      <c r="N326" s="822"/>
      <c r="O326" s="822">
        <v>3302.1936363636369</v>
      </c>
      <c r="P326" s="831">
        <v>8</v>
      </c>
      <c r="Q326" s="831">
        <v>25019.759999999998</v>
      </c>
      <c r="R326" s="827"/>
      <c r="S326" s="832">
        <v>3127.47</v>
      </c>
    </row>
    <row r="327" spans="1:19" ht="14.45" customHeight="1" x14ac:dyDescent="0.2">
      <c r="A327" s="821" t="s">
        <v>2934</v>
      </c>
      <c r="B327" s="822" t="s">
        <v>2935</v>
      </c>
      <c r="C327" s="822" t="s">
        <v>597</v>
      </c>
      <c r="D327" s="822" t="s">
        <v>1545</v>
      </c>
      <c r="E327" s="822" t="s">
        <v>2936</v>
      </c>
      <c r="F327" s="822" t="s">
        <v>2944</v>
      </c>
      <c r="G327" s="822" t="s">
        <v>2943</v>
      </c>
      <c r="H327" s="831"/>
      <c r="I327" s="831"/>
      <c r="J327" s="822"/>
      <c r="K327" s="822"/>
      <c r="L327" s="831"/>
      <c r="M327" s="831"/>
      <c r="N327" s="822"/>
      <c r="O327" s="822"/>
      <c r="P327" s="831">
        <v>2</v>
      </c>
      <c r="Q327" s="831">
        <v>5187.3</v>
      </c>
      <c r="R327" s="827"/>
      <c r="S327" s="832">
        <v>2593.65</v>
      </c>
    </row>
    <row r="328" spans="1:19" ht="14.45" customHeight="1" x14ac:dyDescent="0.2">
      <c r="A328" s="821" t="s">
        <v>2934</v>
      </c>
      <c r="B328" s="822" t="s">
        <v>2935</v>
      </c>
      <c r="C328" s="822" t="s">
        <v>597</v>
      </c>
      <c r="D328" s="822" t="s">
        <v>1545</v>
      </c>
      <c r="E328" s="822" t="s">
        <v>2936</v>
      </c>
      <c r="F328" s="822" t="s">
        <v>2945</v>
      </c>
      <c r="G328" s="822" t="s">
        <v>2943</v>
      </c>
      <c r="H328" s="831"/>
      <c r="I328" s="831"/>
      <c r="J328" s="822"/>
      <c r="K328" s="822"/>
      <c r="L328" s="831"/>
      <c r="M328" s="831"/>
      <c r="N328" s="822"/>
      <c r="O328" s="822"/>
      <c r="P328" s="831">
        <v>4</v>
      </c>
      <c r="Q328" s="831">
        <v>8816.36</v>
      </c>
      <c r="R328" s="827"/>
      <c r="S328" s="832">
        <v>2204.09</v>
      </c>
    </row>
    <row r="329" spans="1:19" ht="14.45" customHeight="1" x14ac:dyDescent="0.2">
      <c r="A329" s="821" t="s">
        <v>2934</v>
      </c>
      <c r="B329" s="822" t="s">
        <v>2935</v>
      </c>
      <c r="C329" s="822" t="s">
        <v>597</v>
      </c>
      <c r="D329" s="822" t="s">
        <v>1545</v>
      </c>
      <c r="E329" s="822" t="s">
        <v>2936</v>
      </c>
      <c r="F329" s="822" t="s">
        <v>2946</v>
      </c>
      <c r="G329" s="822" t="s">
        <v>2947</v>
      </c>
      <c r="H329" s="831"/>
      <c r="I329" s="831"/>
      <c r="J329" s="822"/>
      <c r="K329" s="822"/>
      <c r="L329" s="831">
        <v>2</v>
      </c>
      <c r="M329" s="831">
        <v>12729.66</v>
      </c>
      <c r="N329" s="822"/>
      <c r="O329" s="822">
        <v>6364.83</v>
      </c>
      <c r="P329" s="831"/>
      <c r="Q329" s="831"/>
      <c r="R329" s="827"/>
      <c r="S329" s="832"/>
    </row>
    <row r="330" spans="1:19" ht="14.45" customHeight="1" x14ac:dyDescent="0.2">
      <c r="A330" s="821" t="s">
        <v>2934</v>
      </c>
      <c r="B330" s="822" t="s">
        <v>2935</v>
      </c>
      <c r="C330" s="822" t="s">
        <v>597</v>
      </c>
      <c r="D330" s="822" t="s">
        <v>1545</v>
      </c>
      <c r="E330" s="822" t="s">
        <v>2936</v>
      </c>
      <c r="F330" s="822" t="s">
        <v>2948</v>
      </c>
      <c r="G330" s="822" t="s">
        <v>2947</v>
      </c>
      <c r="H330" s="831"/>
      <c r="I330" s="831"/>
      <c r="J330" s="822"/>
      <c r="K330" s="822"/>
      <c r="L330" s="831">
        <v>10</v>
      </c>
      <c r="M330" s="831">
        <v>76516.3</v>
      </c>
      <c r="N330" s="822"/>
      <c r="O330" s="822">
        <v>7651.63</v>
      </c>
      <c r="P330" s="831">
        <v>11</v>
      </c>
      <c r="Q330" s="831">
        <v>76792.429999999993</v>
      </c>
      <c r="R330" s="827"/>
      <c r="S330" s="832">
        <v>6981.1299999999992</v>
      </c>
    </row>
    <row r="331" spans="1:19" ht="14.45" customHeight="1" x14ac:dyDescent="0.2">
      <c r="A331" s="821" t="s">
        <v>2934</v>
      </c>
      <c r="B331" s="822" t="s">
        <v>2935</v>
      </c>
      <c r="C331" s="822" t="s">
        <v>597</v>
      </c>
      <c r="D331" s="822" t="s">
        <v>1545</v>
      </c>
      <c r="E331" s="822" t="s">
        <v>2936</v>
      </c>
      <c r="F331" s="822" t="s">
        <v>2949</v>
      </c>
      <c r="G331" s="822" t="s">
        <v>1320</v>
      </c>
      <c r="H331" s="831">
        <v>2</v>
      </c>
      <c r="I331" s="831">
        <v>4362.5600000000004</v>
      </c>
      <c r="J331" s="822"/>
      <c r="K331" s="822">
        <v>2181.2800000000002</v>
      </c>
      <c r="L331" s="831">
        <v>3</v>
      </c>
      <c r="M331" s="831">
        <v>6550</v>
      </c>
      <c r="N331" s="822"/>
      <c r="O331" s="822">
        <v>2183.3333333333335</v>
      </c>
      <c r="P331" s="831">
        <v>3</v>
      </c>
      <c r="Q331" s="831">
        <v>6551.8700000000008</v>
      </c>
      <c r="R331" s="827"/>
      <c r="S331" s="832">
        <v>2183.9566666666669</v>
      </c>
    </row>
    <row r="332" spans="1:19" ht="14.45" customHeight="1" x14ac:dyDescent="0.2">
      <c r="A332" s="821" t="s">
        <v>2934</v>
      </c>
      <c r="B332" s="822" t="s">
        <v>2935</v>
      </c>
      <c r="C332" s="822" t="s">
        <v>597</v>
      </c>
      <c r="D332" s="822" t="s">
        <v>1545</v>
      </c>
      <c r="E332" s="822" t="s">
        <v>2936</v>
      </c>
      <c r="F332" s="822" t="s">
        <v>2950</v>
      </c>
      <c r="G332" s="822" t="s">
        <v>1320</v>
      </c>
      <c r="H332" s="831"/>
      <c r="I332" s="831"/>
      <c r="J332" s="822"/>
      <c r="K332" s="822"/>
      <c r="L332" s="831">
        <v>12</v>
      </c>
      <c r="M332" s="831">
        <v>45371.850000000006</v>
      </c>
      <c r="N332" s="822"/>
      <c r="O332" s="822">
        <v>3780.9875000000006</v>
      </c>
      <c r="P332" s="831">
        <v>8</v>
      </c>
      <c r="Q332" s="831">
        <v>23442.92</v>
      </c>
      <c r="R332" s="827"/>
      <c r="S332" s="832">
        <v>2930.3649999999998</v>
      </c>
    </row>
    <row r="333" spans="1:19" ht="14.45" customHeight="1" x14ac:dyDescent="0.2">
      <c r="A333" s="821" t="s">
        <v>2934</v>
      </c>
      <c r="B333" s="822" t="s">
        <v>2935</v>
      </c>
      <c r="C333" s="822" t="s">
        <v>597</v>
      </c>
      <c r="D333" s="822" t="s">
        <v>1545</v>
      </c>
      <c r="E333" s="822" t="s">
        <v>2936</v>
      </c>
      <c r="F333" s="822" t="s">
        <v>2951</v>
      </c>
      <c r="G333" s="822" t="s">
        <v>2952</v>
      </c>
      <c r="H333" s="831">
        <v>0.6</v>
      </c>
      <c r="I333" s="831">
        <v>216.21</v>
      </c>
      <c r="J333" s="822"/>
      <c r="K333" s="822">
        <v>360.35</v>
      </c>
      <c r="L333" s="831">
        <v>2.6</v>
      </c>
      <c r="M333" s="831">
        <v>884.21999999999991</v>
      </c>
      <c r="N333" s="822"/>
      <c r="O333" s="822">
        <v>340.08461538461535</v>
      </c>
      <c r="P333" s="831">
        <v>1.9000000000000001</v>
      </c>
      <c r="Q333" s="831">
        <v>684.46</v>
      </c>
      <c r="R333" s="827"/>
      <c r="S333" s="832">
        <v>360.2421052631579</v>
      </c>
    </row>
    <row r="334" spans="1:19" ht="14.45" customHeight="1" x14ac:dyDescent="0.2">
      <c r="A334" s="821" t="s">
        <v>2934</v>
      </c>
      <c r="B334" s="822" t="s">
        <v>2935</v>
      </c>
      <c r="C334" s="822" t="s">
        <v>597</v>
      </c>
      <c r="D334" s="822" t="s">
        <v>1545</v>
      </c>
      <c r="E334" s="822" t="s">
        <v>2936</v>
      </c>
      <c r="F334" s="822" t="s">
        <v>2953</v>
      </c>
      <c r="G334" s="822" t="s">
        <v>2954</v>
      </c>
      <c r="H334" s="831"/>
      <c r="I334" s="831"/>
      <c r="J334" s="822"/>
      <c r="K334" s="822"/>
      <c r="L334" s="831">
        <v>6</v>
      </c>
      <c r="M334" s="831">
        <v>35376.19</v>
      </c>
      <c r="N334" s="822"/>
      <c r="O334" s="822">
        <v>5896.0316666666668</v>
      </c>
      <c r="P334" s="831">
        <v>8</v>
      </c>
      <c r="Q334" s="831">
        <v>46042.720000000001</v>
      </c>
      <c r="R334" s="827"/>
      <c r="S334" s="832">
        <v>5755.34</v>
      </c>
    </row>
    <row r="335" spans="1:19" ht="14.45" customHeight="1" x14ac:dyDescent="0.2">
      <c r="A335" s="821" t="s">
        <v>2934</v>
      </c>
      <c r="B335" s="822" t="s">
        <v>2935</v>
      </c>
      <c r="C335" s="822" t="s">
        <v>597</v>
      </c>
      <c r="D335" s="822" t="s">
        <v>1545</v>
      </c>
      <c r="E335" s="822" t="s">
        <v>2929</v>
      </c>
      <c r="F335" s="822" t="s">
        <v>2963</v>
      </c>
      <c r="G335" s="822" t="s">
        <v>2964</v>
      </c>
      <c r="H335" s="831">
        <v>98</v>
      </c>
      <c r="I335" s="831">
        <v>3724</v>
      </c>
      <c r="J335" s="822"/>
      <c r="K335" s="822">
        <v>38</v>
      </c>
      <c r="L335" s="831">
        <v>111</v>
      </c>
      <c r="M335" s="831">
        <v>4218</v>
      </c>
      <c r="N335" s="822"/>
      <c r="O335" s="822">
        <v>38</v>
      </c>
      <c r="P335" s="831">
        <v>35</v>
      </c>
      <c r="Q335" s="831">
        <v>1400</v>
      </c>
      <c r="R335" s="827"/>
      <c r="S335" s="832">
        <v>40</v>
      </c>
    </row>
    <row r="336" spans="1:19" ht="14.45" customHeight="1" x14ac:dyDescent="0.2">
      <c r="A336" s="821" t="s">
        <v>2934</v>
      </c>
      <c r="B336" s="822" t="s">
        <v>2935</v>
      </c>
      <c r="C336" s="822" t="s">
        <v>597</v>
      </c>
      <c r="D336" s="822" t="s">
        <v>1545</v>
      </c>
      <c r="E336" s="822" t="s">
        <v>2929</v>
      </c>
      <c r="F336" s="822" t="s">
        <v>2965</v>
      </c>
      <c r="G336" s="822" t="s">
        <v>2966</v>
      </c>
      <c r="H336" s="831">
        <v>2</v>
      </c>
      <c r="I336" s="831">
        <v>20</v>
      </c>
      <c r="J336" s="822"/>
      <c r="K336" s="822">
        <v>10</v>
      </c>
      <c r="L336" s="831">
        <v>190</v>
      </c>
      <c r="M336" s="831">
        <v>1900</v>
      </c>
      <c r="N336" s="822"/>
      <c r="O336" s="822">
        <v>10</v>
      </c>
      <c r="P336" s="831">
        <v>179</v>
      </c>
      <c r="Q336" s="831">
        <v>1790</v>
      </c>
      <c r="R336" s="827"/>
      <c r="S336" s="832">
        <v>10</v>
      </c>
    </row>
    <row r="337" spans="1:19" ht="14.45" customHeight="1" x14ac:dyDescent="0.2">
      <c r="A337" s="821" t="s">
        <v>2934</v>
      </c>
      <c r="B337" s="822" t="s">
        <v>2935</v>
      </c>
      <c r="C337" s="822" t="s">
        <v>597</v>
      </c>
      <c r="D337" s="822" t="s">
        <v>1545</v>
      </c>
      <c r="E337" s="822" t="s">
        <v>2929</v>
      </c>
      <c r="F337" s="822" t="s">
        <v>2967</v>
      </c>
      <c r="G337" s="822" t="s">
        <v>2968</v>
      </c>
      <c r="H337" s="831"/>
      <c r="I337" s="831"/>
      <c r="J337" s="822"/>
      <c r="K337" s="822"/>
      <c r="L337" s="831">
        <v>2</v>
      </c>
      <c r="M337" s="831">
        <v>10</v>
      </c>
      <c r="N337" s="822"/>
      <c r="O337" s="822">
        <v>5</v>
      </c>
      <c r="P337" s="831">
        <v>1</v>
      </c>
      <c r="Q337" s="831">
        <v>5</v>
      </c>
      <c r="R337" s="827"/>
      <c r="S337" s="832">
        <v>5</v>
      </c>
    </row>
    <row r="338" spans="1:19" ht="14.45" customHeight="1" x14ac:dyDescent="0.2">
      <c r="A338" s="821" t="s">
        <v>2934</v>
      </c>
      <c r="B338" s="822" t="s">
        <v>2935</v>
      </c>
      <c r="C338" s="822" t="s">
        <v>597</v>
      </c>
      <c r="D338" s="822" t="s">
        <v>1545</v>
      </c>
      <c r="E338" s="822" t="s">
        <v>2929</v>
      </c>
      <c r="F338" s="822" t="s">
        <v>2969</v>
      </c>
      <c r="G338" s="822" t="s">
        <v>2970</v>
      </c>
      <c r="H338" s="831"/>
      <c r="I338" s="831"/>
      <c r="J338" s="822"/>
      <c r="K338" s="822"/>
      <c r="L338" s="831">
        <v>2</v>
      </c>
      <c r="M338" s="831">
        <v>10</v>
      </c>
      <c r="N338" s="822"/>
      <c r="O338" s="822">
        <v>5</v>
      </c>
      <c r="P338" s="831">
        <v>1</v>
      </c>
      <c r="Q338" s="831">
        <v>5</v>
      </c>
      <c r="R338" s="827"/>
      <c r="S338" s="832">
        <v>5</v>
      </c>
    </row>
    <row r="339" spans="1:19" ht="14.45" customHeight="1" x14ac:dyDescent="0.2">
      <c r="A339" s="821" t="s">
        <v>2934</v>
      </c>
      <c r="B339" s="822" t="s">
        <v>2935</v>
      </c>
      <c r="C339" s="822" t="s">
        <v>597</v>
      </c>
      <c r="D339" s="822" t="s">
        <v>1545</v>
      </c>
      <c r="E339" s="822" t="s">
        <v>2929</v>
      </c>
      <c r="F339" s="822" t="s">
        <v>2977</v>
      </c>
      <c r="G339" s="822" t="s">
        <v>2978</v>
      </c>
      <c r="H339" s="831">
        <v>2</v>
      </c>
      <c r="I339" s="831">
        <v>150</v>
      </c>
      <c r="J339" s="822"/>
      <c r="K339" s="822">
        <v>75</v>
      </c>
      <c r="L339" s="831">
        <v>77</v>
      </c>
      <c r="M339" s="831">
        <v>5852</v>
      </c>
      <c r="N339" s="822"/>
      <c r="O339" s="822">
        <v>76</v>
      </c>
      <c r="P339" s="831">
        <v>124</v>
      </c>
      <c r="Q339" s="831">
        <v>10044</v>
      </c>
      <c r="R339" s="827"/>
      <c r="S339" s="832">
        <v>81</v>
      </c>
    </row>
    <row r="340" spans="1:19" ht="14.45" customHeight="1" x14ac:dyDescent="0.2">
      <c r="A340" s="821" t="s">
        <v>2934</v>
      </c>
      <c r="B340" s="822" t="s">
        <v>2935</v>
      </c>
      <c r="C340" s="822" t="s">
        <v>597</v>
      </c>
      <c r="D340" s="822" t="s">
        <v>1545</v>
      </c>
      <c r="E340" s="822" t="s">
        <v>2929</v>
      </c>
      <c r="F340" s="822" t="s">
        <v>2981</v>
      </c>
      <c r="G340" s="822" t="s">
        <v>2982</v>
      </c>
      <c r="H340" s="831"/>
      <c r="I340" s="831"/>
      <c r="J340" s="822"/>
      <c r="K340" s="822"/>
      <c r="L340" s="831">
        <v>7</v>
      </c>
      <c r="M340" s="831">
        <v>588</v>
      </c>
      <c r="N340" s="822"/>
      <c r="O340" s="822">
        <v>84</v>
      </c>
      <c r="P340" s="831"/>
      <c r="Q340" s="831"/>
      <c r="R340" s="827"/>
      <c r="S340" s="832"/>
    </row>
    <row r="341" spans="1:19" ht="14.45" customHeight="1" x14ac:dyDescent="0.2">
      <c r="A341" s="821" t="s">
        <v>2934</v>
      </c>
      <c r="B341" s="822" t="s">
        <v>2935</v>
      </c>
      <c r="C341" s="822" t="s">
        <v>597</v>
      </c>
      <c r="D341" s="822" t="s">
        <v>1545</v>
      </c>
      <c r="E341" s="822" t="s">
        <v>2929</v>
      </c>
      <c r="F341" s="822" t="s">
        <v>2930</v>
      </c>
      <c r="G341" s="822" t="s">
        <v>2931</v>
      </c>
      <c r="H341" s="831">
        <v>184</v>
      </c>
      <c r="I341" s="831">
        <v>6133.3099999999995</v>
      </c>
      <c r="J341" s="822"/>
      <c r="K341" s="822">
        <v>33.333206521739129</v>
      </c>
      <c r="L341" s="831">
        <v>767</v>
      </c>
      <c r="M341" s="831">
        <v>32490.009999999995</v>
      </c>
      <c r="N341" s="822"/>
      <c r="O341" s="822">
        <v>42.359856584093862</v>
      </c>
      <c r="P341" s="831">
        <v>409</v>
      </c>
      <c r="Q341" s="831">
        <v>18632.25</v>
      </c>
      <c r="R341" s="827"/>
      <c r="S341" s="832">
        <v>45.55562347188264</v>
      </c>
    </row>
    <row r="342" spans="1:19" ht="14.45" customHeight="1" x14ac:dyDescent="0.2">
      <c r="A342" s="821" t="s">
        <v>2934</v>
      </c>
      <c r="B342" s="822" t="s">
        <v>2935</v>
      </c>
      <c r="C342" s="822" t="s">
        <v>597</v>
      </c>
      <c r="D342" s="822" t="s">
        <v>1545</v>
      </c>
      <c r="E342" s="822" t="s">
        <v>2929</v>
      </c>
      <c r="F342" s="822" t="s">
        <v>2983</v>
      </c>
      <c r="G342" s="822" t="s">
        <v>2984</v>
      </c>
      <c r="H342" s="831"/>
      <c r="I342" s="831"/>
      <c r="J342" s="822"/>
      <c r="K342" s="822"/>
      <c r="L342" s="831">
        <v>7</v>
      </c>
      <c r="M342" s="831">
        <v>266</v>
      </c>
      <c r="N342" s="822"/>
      <c r="O342" s="822">
        <v>38</v>
      </c>
      <c r="P342" s="831">
        <v>1</v>
      </c>
      <c r="Q342" s="831">
        <v>39</v>
      </c>
      <c r="R342" s="827"/>
      <c r="S342" s="832">
        <v>39</v>
      </c>
    </row>
    <row r="343" spans="1:19" ht="14.45" customHeight="1" x14ac:dyDescent="0.2">
      <c r="A343" s="821" t="s">
        <v>2934</v>
      </c>
      <c r="B343" s="822" t="s">
        <v>2935</v>
      </c>
      <c r="C343" s="822" t="s">
        <v>597</v>
      </c>
      <c r="D343" s="822" t="s">
        <v>1545</v>
      </c>
      <c r="E343" s="822" t="s">
        <v>2929</v>
      </c>
      <c r="F343" s="822" t="s">
        <v>2985</v>
      </c>
      <c r="G343" s="822" t="s">
        <v>2986</v>
      </c>
      <c r="H343" s="831">
        <v>11</v>
      </c>
      <c r="I343" s="831">
        <v>363</v>
      </c>
      <c r="J343" s="822"/>
      <c r="K343" s="822">
        <v>33</v>
      </c>
      <c r="L343" s="831">
        <v>98</v>
      </c>
      <c r="M343" s="831">
        <v>3234</v>
      </c>
      <c r="N343" s="822"/>
      <c r="O343" s="822">
        <v>33</v>
      </c>
      <c r="P343" s="831">
        <v>82</v>
      </c>
      <c r="Q343" s="831">
        <v>2788</v>
      </c>
      <c r="R343" s="827"/>
      <c r="S343" s="832">
        <v>34</v>
      </c>
    </row>
    <row r="344" spans="1:19" ht="14.45" customHeight="1" x14ac:dyDescent="0.2">
      <c r="A344" s="821" t="s">
        <v>2934</v>
      </c>
      <c r="B344" s="822" t="s">
        <v>2935</v>
      </c>
      <c r="C344" s="822" t="s">
        <v>597</v>
      </c>
      <c r="D344" s="822" t="s">
        <v>1545</v>
      </c>
      <c r="E344" s="822" t="s">
        <v>2929</v>
      </c>
      <c r="F344" s="822" t="s">
        <v>2987</v>
      </c>
      <c r="G344" s="822" t="s">
        <v>2988</v>
      </c>
      <c r="H344" s="831">
        <v>21</v>
      </c>
      <c r="I344" s="831">
        <v>0</v>
      </c>
      <c r="J344" s="822"/>
      <c r="K344" s="822">
        <v>0</v>
      </c>
      <c r="L344" s="831">
        <v>19</v>
      </c>
      <c r="M344" s="831">
        <v>0</v>
      </c>
      <c r="N344" s="822"/>
      <c r="O344" s="822">
        <v>0</v>
      </c>
      <c r="P344" s="831">
        <v>2</v>
      </c>
      <c r="Q344" s="831">
        <v>0</v>
      </c>
      <c r="R344" s="827"/>
      <c r="S344" s="832">
        <v>0</v>
      </c>
    </row>
    <row r="345" spans="1:19" ht="14.45" customHeight="1" x14ac:dyDescent="0.2">
      <c r="A345" s="821" t="s">
        <v>2934</v>
      </c>
      <c r="B345" s="822" t="s">
        <v>2935</v>
      </c>
      <c r="C345" s="822" t="s">
        <v>597</v>
      </c>
      <c r="D345" s="822" t="s">
        <v>1545</v>
      </c>
      <c r="E345" s="822" t="s">
        <v>2929</v>
      </c>
      <c r="F345" s="822" t="s">
        <v>2991</v>
      </c>
      <c r="G345" s="822" t="s">
        <v>2992</v>
      </c>
      <c r="H345" s="831">
        <v>35</v>
      </c>
      <c r="I345" s="831">
        <v>7000</v>
      </c>
      <c r="J345" s="822"/>
      <c r="K345" s="822">
        <v>200</v>
      </c>
      <c r="L345" s="831">
        <v>44</v>
      </c>
      <c r="M345" s="831">
        <v>15400</v>
      </c>
      <c r="N345" s="822"/>
      <c r="O345" s="822">
        <v>350</v>
      </c>
      <c r="P345" s="831">
        <v>6</v>
      </c>
      <c r="Q345" s="831">
        <v>2100</v>
      </c>
      <c r="R345" s="827"/>
      <c r="S345" s="832">
        <v>350</v>
      </c>
    </row>
    <row r="346" spans="1:19" ht="14.45" customHeight="1" x14ac:dyDescent="0.2">
      <c r="A346" s="821" t="s">
        <v>2934</v>
      </c>
      <c r="B346" s="822" t="s">
        <v>2935</v>
      </c>
      <c r="C346" s="822" t="s">
        <v>597</v>
      </c>
      <c r="D346" s="822" t="s">
        <v>1545</v>
      </c>
      <c r="E346" s="822" t="s">
        <v>2929</v>
      </c>
      <c r="F346" s="822" t="s">
        <v>2932</v>
      </c>
      <c r="G346" s="822" t="s">
        <v>2933</v>
      </c>
      <c r="H346" s="831">
        <v>167</v>
      </c>
      <c r="I346" s="831">
        <v>118069</v>
      </c>
      <c r="J346" s="822"/>
      <c r="K346" s="822">
        <v>707</v>
      </c>
      <c r="L346" s="831">
        <v>515</v>
      </c>
      <c r="M346" s="831">
        <v>366165</v>
      </c>
      <c r="N346" s="822"/>
      <c r="O346" s="822">
        <v>711</v>
      </c>
      <c r="P346" s="831">
        <v>250</v>
      </c>
      <c r="Q346" s="831">
        <v>192000</v>
      </c>
      <c r="R346" s="827"/>
      <c r="S346" s="832">
        <v>768</v>
      </c>
    </row>
    <row r="347" spans="1:19" ht="14.45" customHeight="1" x14ac:dyDescent="0.2">
      <c r="A347" s="821" t="s">
        <v>2934</v>
      </c>
      <c r="B347" s="822" t="s">
        <v>2935</v>
      </c>
      <c r="C347" s="822" t="s">
        <v>597</v>
      </c>
      <c r="D347" s="822" t="s">
        <v>1545</v>
      </c>
      <c r="E347" s="822" t="s">
        <v>2929</v>
      </c>
      <c r="F347" s="822" t="s">
        <v>2997</v>
      </c>
      <c r="G347" s="822" t="s">
        <v>2998</v>
      </c>
      <c r="H347" s="831"/>
      <c r="I347" s="831"/>
      <c r="J347" s="822"/>
      <c r="K347" s="822"/>
      <c r="L347" s="831">
        <v>3</v>
      </c>
      <c r="M347" s="831">
        <v>1056</v>
      </c>
      <c r="N347" s="822"/>
      <c r="O347" s="822">
        <v>352</v>
      </c>
      <c r="P347" s="831"/>
      <c r="Q347" s="831"/>
      <c r="R347" s="827"/>
      <c r="S347" s="832"/>
    </row>
    <row r="348" spans="1:19" ht="14.45" customHeight="1" x14ac:dyDescent="0.2">
      <c r="A348" s="821" t="s">
        <v>2934</v>
      </c>
      <c r="B348" s="822" t="s">
        <v>2935</v>
      </c>
      <c r="C348" s="822" t="s">
        <v>597</v>
      </c>
      <c r="D348" s="822" t="s">
        <v>1545</v>
      </c>
      <c r="E348" s="822" t="s">
        <v>2929</v>
      </c>
      <c r="F348" s="822" t="s">
        <v>2999</v>
      </c>
      <c r="G348" s="822" t="s">
        <v>3000</v>
      </c>
      <c r="H348" s="831">
        <v>1</v>
      </c>
      <c r="I348" s="831">
        <v>1406</v>
      </c>
      <c r="J348" s="822"/>
      <c r="K348" s="822">
        <v>1406</v>
      </c>
      <c r="L348" s="831">
        <v>32</v>
      </c>
      <c r="M348" s="831">
        <v>45280</v>
      </c>
      <c r="N348" s="822"/>
      <c r="O348" s="822">
        <v>1415</v>
      </c>
      <c r="P348" s="831">
        <v>29</v>
      </c>
      <c r="Q348" s="831">
        <v>44312</v>
      </c>
      <c r="R348" s="827"/>
      <c r="S348" s="832">
        <v>1528</v>
      </c>
    </row>
    <row r="349" spans="1:19" ht="14.45" customHeight="1" x14ac:dyDescent="0.2">
      <c r="A349" s="821" t="s">
        <v>2934</v>
      </c>
      <c r="B349" s="822" t="s">
        <v>2935</v>
      </c>
      <c r="C349" s="822" t="s">
        <v>597</v>
      </c>
      <c r="D349" s="822" t="s">
        <v>1545</v>
      </c>
      <c r="E349" s="822" t="s">
        <v>2929</v>
      </c>
      <c r="F349" s="822" t="s">
        <v>3003</v>
      </c>
      <c r="G349" s="822" t="s">
        <v>3004</v>
      </c>
      <c r="H349" s="831">
        <v>49</v>
      </c>
      <c r="I349" s="831">
        <v>17346</v>
      </c>
      <c r="J349" s="822"/>
      <c r="K349" s="822">
        <v>354</v>
      </c>
      <c r="L349" s="831">
        <v>241</v>
      </c>
      <c r="M349" s="831">
        <v>85796</v>
      </c>
      <c r="N349" s="822"/>
      <c r="O349" s="822">
        <v>356</v>
      </c>
      <c r="P349" s="831">
        <v>134</v>
      </c>
      <c r="Q349" s="831">
        <v>51456</v>
      </c>
      <c r="R349" s="827"/>
      <c r="S349" s="832">
        <v>384</v>
      </c>
    </row>
    <row r="350" spans="1:19" ht="14.45" customHeight="1" x14ac:dyDescent="0.2">
      <c r="A350" s="821" t="s">
        <v>2934</v>
      </c>
      <c r="B350" s="822" t="s">
        <v>2935</v>
      </c>
      <c r="C350" s="822" t="s">
        <v>597</v>
      </c>
      <c r="D350" s="822" t="s">
        <v>1545</v>
      </c>
      <c r="E350" s="822" t="s">
        <v>2929</v>
      </c>
      <c r="F350" s="822" t="s">
        <v>3011</v>
      </c>
      <c r="G350" s="822" t="s">
        <v>3012</v>
      </c>
      <c r="H350" s="831">
        <v>1</v>
      </c>
      <c r="I350" s="831">
        <v>0</v>
      </c>
      <c r="J350" s="822"/>
      <c r="K350" s="822">
        <v>0</v>
      </c>
      <c r="L350" s="831">
        <v>7</v>
      </c>
      <c r="M350" s="831">
        <v>0</v>
      </c>
      <c r="N350" s="822"/>
      <c r="O350" s="822">
        <v>0</v>
      </c>
      <c r="P350" s="831">
        <v>7</v>
      </c>
      <c r="Q350" s="831">
        <v>0</v>
      </c>
      <c r="R350" s="827"/>
      <c r="S350" s="832">
        <v>0</v>
      </c>
    </row>
    <row r="351" spans="1:19" ht="14.45" customHeight="1" x14ac:dyDescent="0.2">
      <c r="A351" s="821" t="s">
        <v>2934</v>
      </c>
      <c r="B351" s="822" t="s">
        <v>2935</v>
      </c>
      <c r="C351" s="822" t="s">
        <v>597</v>
      </c>
      <c r="D351" s="822" t="s">
        <v>1545</v>
      </c>
      <c r="E351" s="822" t="s">
        <v>2929</v>
      </c>
      <c r="F351" s="822" t="s">
        <v>3015</v>
      </c>
      <c r="G351" s="822" t="s">
        <v>3016</v>
      </c>
      <c r="H351" s="831"/>
      <c r="I351" s="831"/>
      <c r="J351" s="822"/>
      <c r="K351" s="822"/>
      <c r="L351" s="831">
        <v>9</v>
      </c>
      <c r="M351" s="831">
        <v>0</v>
      </c>
      <c r="N351" s="822"/>
      <c r="O351" s="822">
        <v>0</v>
      </c>
      <c r="P351" s="831">
        <v>1</v>
      </c>
      <c r="Q351" s="831">
        <v>0</v>
      </c>
      <c r="R351" s="827"/>
      <c r="S351" s="832">
        <v>0</v>
      </c>
    </row>
    <row r="352" spans="1:19" ht="14.45" customHeight="1" x14ac:dyDescent="0.2">
      <c r="A352" s="821" t="s">
        <v>2934</v>
      </c>
      <c r="B352" s="822" t="s">
        <v>2935</v>
      </c>
      <c r="C352" s="822" t="s">
        <v>597</v>
      </c>
      <c r="D352" s="822" t="s">
        <v>1545</v>
      </c>
      <c r="E352" s="822" t="s">
        <v>2929</v>
      </c>
      <c r="F352" s="822" t="s">
        <v>3017</v>
      </c>
      <c r="G352" s="822" t="s">
        <v>3018</v>
      </c>
      <c r="H352" s="831"/>
      <c r="I352" s="831"/>
      <c r="J352" s="822"/>
      <c r="K352" s="822"/>
      <c r="L352" s="831">
        <v>44</v>
      </c>
      <c r="M352" s="831">
        <v>15488</v>
      </c>
      <c r="N352" s="822"/>
      <c r="O352" s="822">
        <v>352</v>
      </c>
      <c r="P352" s="831">
        <v>86</v>
      </c>
      <c r="Q352" s="831">
        <v>30272</v>
      </c>
      <c r="R352" s="827"/>
      <c r="S352" s="832">
        <v>352</v>
      </c>
    </row>
    <row r="353" spans="1:19" ht="14.45" customHeight="1" x14ac:dyDescent="0.2">
      <c r="A353" s="821" t="s">
        <v>2934</v>
      </c>
      <c r="B353" s="822" t="s">
        <v>2935</v>
      </c>
      <c r="C353" s="822" t="s">
        <v>597</v>
      </c>
      <c r="D353" s="822" t="s">
        <v>1539</v>
      </c>
      <c r="E353" s="822" t="s">
        <v>2936</v>
      </c>
      <c r="F353" s="822" t="s">
        <v>2937</v>
      </c>
      <c r="G353" s="822" t="s">
        <v>2938</v>
      </c>
      <c r="H353" s="831">
        <v>10.399999999999999</v>
      </c>
      <c r="I353" s="831">
        <v>1836.12</v>
      </c>
      <c r="J353" s="822"/>
      <c r="K353" s="822">
        <v>176.55</v>
      </c>
      <c r="L353" s="831">
        <v>13</v>
      </c>
      <c r="M353" s="831">
        <v>2295.15</v>
      </c>
      <c r="N353" s="822"/>
      <c r="O353" s="822">
        <v>176.55</v>
      </c>
      <c r="P353" s="831">
        <v>3.6000000000000005</v>
      </c>
      <c r="Q353" s="831">
        <v>530.70000000000005</v>
      </c>
      <c r="R353" s="827"/>
      <c r="S353" s="832">
        <v>147.41666666666666</v>
      </c>
    </row>
    <row r="354" spans="1:19" ht="14.45" customHeight="1" x14ac:dyDescent="0.2">
      <c r="A354" s="821" t="s">
        <v>2934</v>
      </c>
      <c r="B354" s="822" t="s">
        <v>2935</v>
      </c>
      <c r="C354" s="822" t="s">
        <v>597</v>
      </c>
      <c r="D354" s="822" t="s">
        <v>1539</v>
      </c>
      <c r="E354" s="822" t="s">
        <v>2936</v>
      </c>
      <c r="F354" s="822" t="s">
        <v>2939</v>
      </c>
      <c r="G354" s="822" t="s">
        <v>2940</v>
      </c>
      <c r="H354" s="831">
        <v>3.2</v>
      </c>
      <c r="I354" s="831">
        <v>1664.37</v>
      </c>
      <c r="J354" s="822"/>
      <c r="K354" s="822">
        <v>520.11562499999991</v>
      </c>
      <c r="L354" s="831">
        <v>3.9</v>
      </c>
      <c r="M354" s="831">
        <v>2033.4499999999998</v>
      </c>
      <c r="N354" s="822"/>
      <c r="O354" s="822">
        <v>521.39743589743591</v>
      </c>
      <c r="P354" s="831">
        <v>0.2</v>
      </c>
      <c r="Q354" s="831">
        <v>95.17</v>
      </c>
      <c r="R354" s="827"/>
      <c r="S354" s="832">
        <v>475.84999999999997</v>
      </c>
    </row>
    <row r="355" spans="1:19" ht="14.45" customHeight="1" x14ac:dyDescent="0.2">
      <c r="A355" s="821" t="s">
        <v>2934</v>
      </c>
      <c r="B355" s="822" t="s">
        <v>2935</v>
      </c>
      <c r="C355" s="822" t="s">
        <v>597</v>
      </c>
      <c r="D355" s="822" t="s">
        <v>1539</v>
      </c>
      <c r="E355" s="822" t="s">
        <v>2936</v>
      </c>
      <c r="F355" s="822" t="s">
        <v>2941</v>
      </c>
      <c r="G355" s="822" t="s">
        <v>1042</v>
      </c>
      <c r="H355" s="831">
        <v>1.9</v>
      </c>
      <c r="I355" s="831">
        <v>1299.99</v>
      </c>
      <c r="J355" s="822"/>
      <c r="K355" s="822">
        <v>684.20526315789482</v>
      </c>
      <c r="L355" s="831">
        <v>1.3</v>
      </c>
      <c r="M355" s="831">
        <v>898.93000000000006</v>
      </c>
      <c r="N355" s="822"/>
      <c r="O355" s="822">
        <v>691.48461538461538</v>
      </c>
      <c r="P355" s="831">
        <v>0.1</v>
      </c>
      <c r="Q355" s="831">
        <v>60.94</v>
      </c>
      <c r="R355" s="827"/>
      <c r="S355" s="832">
        <v>609.4</v>
      </c>
    </row>
    <row r="356" spans="1:19" ht="14.45" customHeight="1" x14ac:dyDescent="0.2">
      <c r="A356" s="821" t="s">
        <v>2934</v>
      </c>
      <c r="B356" s="822" t="s">
        <v>2935</v>
      </c>
      <c r="C356" s="822" t="s">
        <v>597</v>
      </c>
      <c r="D356" s="822" t="s">
        <v>1539</v>
      </c>
      <c r="E356" s="822" t="s">
        <v>2936</v>
      </c>
      <c r="F356" s="822" t="s">
        <v>2942</v>
      </c>
      <c r="G356" s="822" t="s">
        <v>2943</v>
      </c>
      <c r="H356" s="831">
        <v>3</v>
      </c>
      <c r="I356" s="831">
        <v>11234.07</v>
      </c>
      <c r="J356" s="822"/>
      <c r="K356" s="822">
        <v>3744.69</v>
      </c>
      <c r="L356" s="831">
        <v>11</v>
      </c>
      <c r="M356" s="831">
        <v>39692.629999999997</v>
      </c>
      <c r="N356" s="822"/>
      <c r="O356" s="822">
        <v>3608.4209090909089</v>
      </c>
      <c r="P356" s="831">
        <v>4</v>
      </c>
      <c r="Q356" s="831">
        <v>12509.88</v>
      </c>
      <c r="R356" s="827"/>
      <c r="S356" s="832">
        <v>3127.47</v>
      </c>
    </row>
    <row r="357" spans="1:19" ht="14.45" customHeight="1" x14ac:dyDescent="0.2">
      <c r="A357" s="821" t="s">
        <v>2934</v>
      </c>
      <c r="B357" s="822" t="s">
        <v>2935</v>
      </c>
      <c r="C357" s="822" t="s">
        <v>597</v>
      </c>
      <c r="D357" s="822" t="s">
        <v>1539</v>
      </c>
      <c r="E357" s="822" t="s">
        <v>2936</v>
      </c>
      <c r="F357" s="822" t="s">
        <v>2944</v>
      </c>
      <c r="G357" s="822" t="s">
        <v>2943</v>
      </c>
      <c r="H357" s="831"/>
      <c r="I357" s="831"/>
      <c r="J357" s="822"/>
      <c r="K357" s="822"/>
      <c r="L357" s="831">
        <v>3</v>
      </c>
      <c r="M357" s="831">
        <v>8987.61</v>
      </c>
      <c r="N357" s="822"/>
      <c r="O357" s="822">
        <v>2995.8700000000003</v>
      </c>
      <c r="P357" s="831">
        <v>3</v>
      </c>
      <c r="Q357" s="831">
        <v>7780.95</v>
      </c>
      <c r="R357" s="827"/>
      <c r="S357" s="832">
        <v>2593.65</v>
      </c>
    </row>
    <row r="358" spans="1:19" ht="14.45" customHeight="1" x14ac:dyDescent="0.2">
      <c r="A358" s="821" t="s">
        <v>2934</v>
      </c>
      <c r="B358" s="822" t="s">
        <v>2935</v>
      </c>
      <c r="C358" s="822" t="s">
        <v>597</v>
      </c>
      <c r="D358" s="822" t="s">
        <v>1539</v>
      </c>
      <c r="E358" s="822" t="s">
        <v>2936</v>
      </c>
      <c r="F358" s="822" t="s">
        <v>2946</v>
      </c>
      <c r="G358" s="822" t="s">
        <v>2947</v>
      </c>
      <c r="H358" s="831">
        <v>3</v>
      </c>
      <c r="I358" s="831">
        <v>20134.349999999999</v>
      </c>
      <c r="J358" s="822"/>
      <c r="K358" s="822">
        <v>6711.45</v>
      </c>
      <c r="L358" s="831">
        <v>13</v>
      </c>
      <c r="M358" s="831">
        <v>83527.22</v>
      </c>
      <c r="N358" s="822"/>
      <c r="O358" s="822">
        <v>6425.1707692307691</v>
      </c>
      <c r="P358" s="831">
        <v>3</v>
      </c>
      <c r="Q358" s="831">
        <v>17014.77</v>
      </c>
      <c r="R358" s="827"/>
      <c r="S358" s="832">
        <v>5671.59</v>
      </c>
    </row>
    <row r="359" spans="1:19" ht="14.45" customHeight="1" x14ac:dyDescent="0.2">
      <c r="A359" s="821" t="s">
        <v>2934</v>
      </c>
      <c r="B359" s="822" t="s">
        <v>2935</v>
      </c>
      <c r="C359" s="822" t="s">
        <v>597</v>
      </c>
      <c r="D359" s="822" t="s">
        <v>1539</v>
      </c>
      <c r="E359" s="822" t="s">
        <v>2936</v>
      </c>
      <c r="F359" s="822" t="s">
        <v>2948</v>
      </c>
      <c r="G359" s="822" t="s">
        <v>2947</v>
      </c>
      <c r="H359" s="831">
        <v>12</v>
      </c>
      <c r="I359" s="831">
        <v>95990.64</v>
      </c>
      <c r="J359" s="822"/>
      <c r="K359" s="822">
        <v>7999.22</v>
      </c>
      <c r="L359" s="831">
        <v>27</v>
      </c>
      <c r="M359" s="831">
        <v>212653.14</v>
      </c>
      <c r="N359" s="822"/>
      <c r="O359" s="822">
        <v>7876.0422222222223</v>
      </c>
      <c r="P359" s="831">
        <v>2</v>
      </c>
      <c r="Q359" s="831">
        <v>13962.26</v>
      </c>
      <c r="R359" s="827"/>
      <c r="S359" s="832">
        <v>6981.13</v>
      </c>
    </row>
    <row r="360" spans="1:19" ht="14.45" customHeight="1" x14ac:dyDescent="0.2">
      <c r="A360" s="821" t="s">
        <v>2934</v>
      </c>
      <c r="B360" s="822" t="s">
        <v>2935</v>
      </c>
      <c r="C360" s="822" t="s">
        <v>597</v>
      </c>
      <c r="D360" s="822" t="s">
        <v>1539</v>
      </c>
      <c r="E360" s="822" t="s">
        <v>2936</v>
      </c>
      <c r="F360" s="822" t="s">
        <v>2949</v>
      </c>
      <c r="G360" s="822" t="s">
        <v>1320</v>
      </c>
      <c r="H360" s="831">
        <v>2</v>
      </c>
      <c r="I360" s="831">
        <v>4368.5</v>
      </c>
      <c r="J360" s="822"/>
      <c r="K360" s="822">
        <v>2184.25</v>
      </c>
      <c r="L360" s="831">
        <v>14</v>
      </c>
      <c r="M360" s="831">
        <v>30606.28</v>
      </c>
      <c r="N360" s="822"/>
      <c r="O360" s="822">
        <v>2186.1628571428569</v>
      </c>
      <c r="P360" s="831">
        <v>1</v>
      </c>
      <c r="Q360" s="831">
        <v>2179.61</v>
      </c>
      <c r="R360" s="827"/>
      <c r="S360" s="832">
        <v>2179.61</v>
      </c>
    </row>
    <row r="361" spans="1:19" ht="14.45" customHeight="1" x14ac:dyDescent="0.2">
      <c r="A361" s="821" t="s">
        <v>2934</v>
      </c>
      <c r="B361" s="822" t="s">
        <v>2935</v>
      </c>
      <c r="C361" s="822" t="s">
        <v>597</v>
      </c>
      <c r="D361" s="822" t="s">
        <v>1539</v>
      </c>
      <c r="E361" s="822" t="s">
        <v>2936</v>
      </c>
      <c r="F361" s="822" t="s">
        <v>2950</v>
      </c>
      <c r="G361" s="822" t="s">
        <v>1320</v>
      </c>
      <c r="H361" s="831">
        <v>11</v>
      </c>
      <c r="I361" s="831">
        <v>29538.260000000002</v>
      </c>
      <c r="J361" s="822"/>
      <c r="K361" s="822">
        <v>2685.2963636363638</v>
      </c>
      <c r="L361" s="831">
        <v>25</v>
      </c>
      <c r="M361" s="831">
        <v>82944.83</v>
      </c>
      <c r="N361" s="822"/>
      <c r="O361" s="822">
        <v>3317.7932000000001</v>
      </c>
      <c r="P361" s="831">
        <v>5</v>
      </c>
      <c r="Q361" s="831">
        <v>14653.13</v>
      </c>
      <c r="R361" s="827"/>
      <c r="S361" s="832">
        <v>2930.6259999999997</v>
      </c>
    </row>
    <row r="362" spans="1:19" ht="14.45" customHeight="1" x14ac:dyDescent="0.2">
      <c r="A362" s="821" t="s">
        <v>2934</v>
      </c>
      <c r="B362" s="822" t="s">
        <v>2935</v>
      </c>
      <c r="C362" s="822" t="s">
        <v>597</v>
      </c>
      <c r="D362" s="822" t="s">
        <v>1539</v>
      </c>
      <c r="E362" s="822" t="s">
        <v>2936</v>
      </c>
      <c r="F362" s="822" t="s">
        <v>2951</v>
      </c>
      <c r="G362" s="822" t="s">
        <v>2952</v>
      </c>
      <c r="H362" s="831">
        <v>2.8</v>
      </c>
      <c r="I362" s="831">
        <v>1008.88</v>
      </c>
      <c r="J362" s="822"/>
      <c r="K362" s="822">
        <v>360.31428571428575</v>
      </c>
      <c r="L362" s="831">
        <v>4.1999999999999993</v>
      </c>
      <c r="M362" s="831">
        <v>1534</v>
      </c>
      <c r="N362" s="822"/>
      <c r="O362" s="822">
        <v>365.2380952380953</v>
      </c>
      <c r="P362" s="831">
        <v>1.2000000000000002</v>
      </c>
      <c r="Q362" s="831">
        <v>432.29000000000008</v>
      </c>
      <c r="R362" s="827"/>
      <c r="S362" s="832">
        <v>360.24166666666667</v>
      </c>
    </row>
    <row r="363" spans="1:19" ht="14.45" customHeight="1" x14ac:dyDescent="0.2">
      <c r="A363" s="821" t="s">
        <v>2934</v>
      </c>
      <c r="B363" s="822" t="s">
        <v>2935</v>
      </c>
      <c r="C363" s="822" t="s">
        <v>597</v>
      </c>
      <c r="D363" s="822" t="s">
        <v>1539</v>
      </c>
      <c r="E363" s="822" t="s">
        <v>2936</v>
      </c>
      <c r="F363" s="822" t="s">
        <v>2953</v>
      </c>
      <c r="G363" s="822" t="s">
        <v>2954</v>
      </c>
      <c r="H363" s="831">
        <v>8</v>
      </c>
      <c r="I363" s="831">
        <v>57515.91</v>
      </c>
      <c r="J363" s="822"/>
      <c r="K363" s="822">
        <v>7189.4887500000004</v>
      </c>
      <c r="L363" s="831">
        <v>24</v>
      </c>
      <c r="M363" s="831">
        <v>169504.26</v>
      </c>
      <c r="N363" s="822"/>
      <c r="O363" s="822">
        <v>7062.6775000000007</v>
      </c>
      <c r="P363" s="831">
        <v>4</v>
      </c>
      <c r="Q363" s="831">
        <v>23021.360000000001</v>
      </c>
      <c r="R363" s="827"/>
      <c r="S363" s="832">
        <v>5755.34</v>
      </c>
    </row>
    <row r="364" spans="1:19" ht="14.45" customHeight="1" x14ac:dyDescent="0.2">
      <c r="A364" s="821" t="s">
        <v>2934</v>
      </c>
      <c r="B364" s="822" t="s">
        <v>2935</v>
      </c>
      <c r="C364" s="822" t="s">
        <v>597</v>
      </c>
      <c r="D364" s="822" t="s">
        <v>1539</v>
      </c>
      <c r="E364" s="822" t="s">
        <v>2936</v>
      </c>
      <c r="F364" s="822" t="s">
        <v>2957</v>
      </c>
      <c r="G364" s="822" t="s">
        <v>1184</v>
      </c>
      <c r="H364" s="831"/>
      <c r="I364" s="831"/>
      <c r="J364" s="822"/>
      <c r="K364" s="822"/>
      <c r="L364" s="831">
        <v>0.33</v>
      </c>
      <c r="M364" s="831">
        <v>261.89</v>
      </c>
      <c r="N364" s="822"/>
      <c r="O364" s="822">
        <v>793.60606060606051</v>
      </c>
      <c r="P364" s="831"/>
      <c r="Q364" s="831"/>
      <c r="R364" s="827"/>
      <c r="S364" s="832"/>
    </row>
    <row r="365" spans="1:19" ht="14.45" customHeight="1" x14ac:dyDescent="0.2">
      <c r="A365" s="821" t="s">
        <v>2934</v>
      </c>
      <c r="B365" s="822" t="s">
        <v>2935</v>
      </c>
      <c r="C365" s="822" t="s">
        <v>597</v>
      </c>
      <c r="D365" s="822" t="s">
        <v>1539</v>
      </c>
      <c r="E365" s="822" t="s">
        <v>2936</v>
      </c>
      <c r="F365" s="822" t="s">
        <v>2959</v>
      </c>
      <c r="G365" s="822" t="s">
        <v>1184</v>
      </c>
      <c r="H365" s="831">
        <v>3.33</v>
      </c>
      <c r="I365" s="831">
        <v>2059.4700000000003</v>
      </c>
      <c r="J365" s="822"/>
      <c r="K365" s="822">
        <v>618.45945945945948</v>
      </c>
      <c r="L365" s="831">
        <v>6.32</v>
      </c>
      <c r="M365" s="831">
        <v>3911.33</v>
      </c>
      <c r="N365" s="822"/>
      <c r="O365" s="822">
        <v>618.88132911392404</v>
      </c>
      <c r="P365" s="831">
        <v>1</v>
      </c>
      <c r="Q365" s="831">
        <v>617.54999999999995</v>
      </c>
      <c r="R365" s="827"/>
      <c r="S365" s="832">
        <v>617.54999999999995</v>
      </c>
    </row>
    <row r="366" spans="1:19" ht="14.45" customHeight="1" x14ac:dyDescent="0.2">
      <c r="A366" s="821" t="s">
        <v>2934</v>
      </c>
      <c r="B366" s="822" t="s">
        <v>2935</v>
      </c>
      <c r="C366" s="822" t="s">
        <v>597</v>
      </c>
      <c r="D366" s="822" t="s">
        <v>1539</v>
      </c>
      <c r="E366" s="822" t="s">
        <v>2936</v>
      </c>
      <c r="F366" s="822" t="s">
        <v>2960</v>
      </c>
      <c r="G366" s="822" t="s">
        <v>2623</v>
      </c>
      <c r="H366" s="831"/>
      <c r="I366" s="831"/>
      <c r="J366" s="822"/>
      <c r="K366" s="822"/>
      <c r="L366" s="831">
        <v>2</v>
      </c>
      <c r="M366" s="831">
        <v>361.52</v>
      </c>
      <c r="N366" s="822"/>
      <c r="O366" s="822">
        <v>180.76</v>
      </c>
      <c r="P366" s="831"/>
      <c r="Q366" s="831"/>
      <c r="R366" s="827"/>
      <c r="S366" s="832"/>
    </row>
    <row r="367" spans="1:19" ht="14.45" customHeight="1" x14ac:dyDescent="0.2">
      <c r="A367" s="821" t="s">
        <v>2934</v>
      </c>
      <c r="B367" s="822" t="s">
        <v>2935</v>
      </c>
      <c r="C367" s="822" t="s">
        <v>597</v>
      </c>
      <c r="D367" s="822" t="s">
        <v>1539</v>
      </c>
      <c r="E367" s="822" t="s">
        <v>2936</v>
      </c>
      <c r="F367" s="822" t="s">
        <v>2961</v>
      </c>
      <c r="G367" s="822" t="s">
        <v>2947</v>
      </c>
      <c r="H367" s="831"/>
      <c r="I367" s="831"/>
      <c r="J367" s="822"/>
      <c r="K367" s="822"/>
      <c r="L367" s="831">
        <v>6</v>
      </c>
      <c r="M367" s="831">
        <v>73743</v>
      </c>
      <c r="N367" s="822"/>
      <c r="O367" s="822">
        <v>12290.5</v>
      </c>
      <c r="P367" s="831"/>
      <c r="Q367" s="831"/>
      <c r="R367" s="827"/>
      <c r="S367" s="832"/>
    </row>
    <row r="368" spans="1:19" ht="14.45" customHeight="1" x14ac:dyDescent="0.2">
      <c r="A368" s="821" t="s">
        <v>2934</v>
      </c>
      <c r="B368" s="822" t="s">
        <v>2935</v>
      </c>
      <c r="C368" s="822" t="s">
        <v>597</v>
      </c>
      <c r="D368" s="822" t="s">
        <v>1539</v>
      </c>
      <c r="E368" s="822" t="s">
        <v>2929</v>
      </c>
      <c r="F368" s="822" t="s">
        <v>2963</v>
      </c>
      <c r="G368" s="822" t="s">
        <v>2964</v>
      </c>
      <c r="H368" s="831">
        <v>119</v>
      </c>
      <c r="I368" s="831">
        <v>4522</v>
      </c>
      <c r="J368" s="822"/>
      <c r="K368" s="822">
        <v>38</v>
      </c>
      <c r="L368" s="831">
        <v>124</v>
      </c>
      <c r="M368" s="831">
        <v>4712</v>
      </c>
      <c r="N368" s="822"/>
      <c r="O368" s="822">
        <v>38</v>
      </c>
      <c r="P368" s="831">
        <v>15</v>
      </c>
      <c r="Q368" s="831">
        <v>600</v>
      </c>
      <c r="R368" s="827"/>
      <c r="S368" s="832">
        <v>40</v>
      </c>
    </row>
    <row r="369" spans="1:19" ht="14.45" customHeight="1" x14ac:dyDescent="0.2">
      <c r="A369" s="821" t="s">
        <v>2934</v>
      </c>
      <c r="B369" s="822" t="s">
        <v>2935</v>
      </c>
      <c r="C369" s="822" t="s">
        <v>597</v>
      </c>
      <c r="D369" s="822" t="s">
        <v>1539</v>
      </c>
      <c r="E369" s="822" t="s">
        <v>2929</v>
      </c>
      <c r="F369" s="822" t="s">
        <v>2965</v>
      </c>
      <c r="G369" s="822" t="s">
        <v>2966</v>
      </c>
      <c r="H369" s="831">
        <v>4</v>
      </c>
      <c r="I369" s="831">
        <v>40</v>
      </c>
      <c r="J369" s="822"/>
      <c r="K369" s="822">
        <v>10</v>
      </c>
      <c r="L369" s="831">
        <v>314</v>
      </c>
      <c r="M369" s="831">
        <v>3140</v>
      </c>
      <c r="N369" s="822"/>
      <c r="O369" s="822">
        <v>10</v>
      </c>
      <c r="P369" s="831">
        <v>58</v>
      </c>
      <c r="Q369" s="831">
        <v>580</v>
      </c>
      <c r="R369" s="827"/>
      <c r="S369" s="832">
        <v>10</v>
      </c>
    </row>
    <row r="370" spans="1:19" ht="14.45" customHeight="1" x14ac:dyDescent="0.2">
      <c r="A370" s="821" t="s">
        <v>2934</v>
      </c>
      <c r="B370" s="822" t="s">
        <v>2935</v>
      </c>
      <c r="C370" s="822" t="s">
        <v>597</v>
      </c>
      <c r="D370" s="822" t="s">
        <v>1539</v>
      </c>
      <c r="E370" s="822" t="s">
        <v>2929</v>
      </c>
      <c r="F370" s="822" t="s">
        <v>2967</v>
      </c>
      <c r="G370" s="822" t="s">
        <v>2968</v>
      </c>
      <c r="H370" s="831">
        <v>3</v>
      </c>
      <c r="I370" s="831">
        <v>15</v>
      </c>
      <c r="J370" s="822"/>
      <c r="K370" s="822">
        <v>5</v>
      </c>
      <c r="L370" s="831">
        <v>28</v>
      </c>
      <c r="M370" s="831">
        <v>140</v>
      </c>
      <c r="N370" s="822"/>
      <c r="O370" s="822">
        <v>5</v>
      </c>
      <c r="P370" s="831">
        <v>4</v>
      </c>
      <c r="Q370" s="831">
        <v>20</v>
      </c>
      <c r="R370" s="827"/>
      <c r="S370" s="832">
        <v>5</v>
      </c>
    </row>
    <row r="371" spans="1:19" ht="14.45" customHeight="1" x14ac:dyDescent="0.2">
      <c r="A371" s="821" t="s">
        <v>2934</v>
      </c>
      <c r="B371" s="822" t="s">
        <v>2935</v>
      </c>
      <c r="C371" s="822" t="s">
        <v>597</v>
      </c>
      <c r="D371" s="822" t="s">
        <v>1539</v>
      </c>
      <c r="E371" s="822" t="s">
        <v>2929</v>
      </c>
      <c r="F371" s="822" t="s">
        <v>2969</v>
      </c>
      <c r="G371" s="822" t="s">
        <v>2970</v>
      </c>
      <c r="H371" s="831">
        <v>11</v>
      </c>
      <c r="I371" s="831">
        <v>55</v>
      </c>
      <c r="J371" s="822"/>
      <c r="K371" s="822">
        <v>5</v>
      </c>
      <c r="L371" s="831">
        <v>34</v>
      </c>
      <c r="M371" s="831">
        <v>170</v>
      </c>
      <c r="N371" s="822"/>
      <c r="O371" s="822">
        <v>5</v>
      </c>
      <c r="P371" s="831">
        <v>5</v>
      </c>
      <c r="Q371" s="831">
        <v>25</v>
      </c>
      <c r="R371" s="827"/>
      <c r="S371" s="832">
        <v>5</v>
      </c>
    </row>
    <row r="372" spans="1:19" ht="14.45" customHeight="1" x14ac:dyDescent="0.2">
      <c r="A372" s="821" t="s">
        <v>2934</v>
      </c>
      <c r="B372" s="822" t="s">
        <v>2935</v>
      </c>
      <c r="C372" s="822" t="s">
        <v>597</v>
      </c>
      <c r="D372" s="822" t="s">
        <v>1539</v>
      </c>
      <c r="E372" s="822" t="s">
        <v>2929</v>
      </c>
      <c r="F372" s="822" t="s">
        <v>2971</v>
      </c>
      <c r="G372" s="822" t="s">
        <v>2972</v>
      </c>
      <c r="H372" s="831">
        <v>1</v>
      </c>
      <c r="I372" s="831">
        <v>350</v>
      </c>
      <c r="J372" s="822"/>
      <c r="K372" s="822">
        <v>350</v>
      </c>
      <c r="L372" s="831">
        <v>1</v>
      </c>
      <c r="M372" s="831">
        <v>352</v>
      </c>
      <c r="N372" s="822"/>
      <c r="O372" s="822">
        <v>352</v>
      </c>
      <c r="P372" s="831"/>
      <c r="Q372" s="831"/>
      <c r="R372" s="827"/>
      <c r="S372" s="832"/>
    </row>
    <row r="373" spans="1:19" ht="14.45" customHeight="1" x14ac:dyDescent="0.2">
      <c r="A373" s="821" t="s">
        <v>2934</v>
      </c>
      <c r="B373" s="822" t="s">
        <v>2935</v>
      </c>
      <c r="C373" s="822" t="s">
        <v>597</v>
      </c>
      <c r="D373" s="822" t="s">
        <v>1539</v>
      </c>
      <c r="E373" s="822" t="s">
        <v>2929</v>
      </c>
      <c r="F373" s="822" t="s">
        <v>2973</v>
      </c>
      <c r="G373" s="822" t="s">
        <v>2974</v>
      </c>
      <c r="H373" s="831">
        <v>1</v>
      </c>
      <c r="I373" s="831">
        <v>408</v>
      </c>
      <c r="J373" s="822"/>
      <c r="K373" s="822">
        <v>408</v>
      </c>
      <c r="L373" s="831">
        <v>1</v>
      </c>
      <c r="M373" s="831">
        <v>411</v>
      </c>
      <c r="N373" s="822"/>
      <c r="O373" s="822">
        <v>411</v>
      </c>
      <c r="P373" s="831"/>
      <c r="Q373" s="831"/>
      <c r="R373" s="827"/>
      <c r="S373" s="832"/>
    </row>
    <row r="374" spans="1:19" ht="14.45" customHeight="1" x14ac:dyDescent="0.2">
      <c r="A374" s="821" t="s">
        <v>2934</v>
      </c>
      <c r="B374" s="822" t="s">
        <v>2935</v>
      </c>
      <c r="C374" s="822" t="s">
        <v>597</v>
      </c>
      <c r="D374" s="822" t="s">
        <v>1539</v>
      </c>
      <c r="E374" s="822" t="s">
        <v>2929</v>
      </c>
      <c r="F374" s="822" t="s">
        <v>2975</v>
      </c>
      <c r="G374" s="822" t="s">
        <v>2976</v>
      </c>
      <c r="H374" s="831">
        <v>1</v>
      </c>
      <c r="I374" s="831">
        <v>574</v>
      </c>
      <c r="J374" s="822"/>
      <c r="K374" s="822">
        <v>574</v>
      </c>
      <c r="L374" s="831">
        <v>1</v>
      </c>
      <c r="M374" s="831">
        <v>578</v>
      </c>
      <c r="N374" s="822"/>
      <c r="O374" s="822">
        <v>578</v>
      </c>
      <c r="P374" s="831"/>
      <c r="Q374" s="831"/>
      <c r="R374" s="827"/>
      <c r="S374" s="832"/>
    </row>
    <row r="375" spans="1:19" ht="14.45" customHeight="1" x14ac:dyDescent="0.2">
      <c r="A375" s="821" t="s">
        <v>2934</v>
      </c>
      <c r="B375" s="822" t="s">
        <v>2935</v>
      </c>
      <c r="C375" s="822" t="s">
        <v>597</v>
      </c>
      <c r="D375" s="822" t="s">
        <v>1539</v>
      </c>
      <c r="E375" s="822" t="s">
        <v>2929</v>
      </c>
      <c r="F375" s="822" t="s">
        <v>2977</v>
      </c>
      <c r="G375" s="822" t="s">
        <v>2978</v>
      </c>
      <c r="H375" s="831">
        <v>51</v>
      </c>
      <c r="I375" s="831">
        <v>3825</v>
      </c>
      <c r="J375" s="822"/>
      <c r="K375" s="822">
        <v>75</v>
      </c>
      <c r="L375" s="831">
        <v>419</v>
      </c>
      <c r="M375" s="831">
        <v>31844</v>
      </c>
      <c r="N375" s="822"/>
      <c r="O375" s="822">
        <v>76</v>
      </c>
      <c r="P375" s="831">
        <v>166</v>
      </c>
      <c r="Q375" s="831">
        <v>13446</v>
      </c>
      <c r="R375" s="827"/>
      <c r="S375" s="832">
        <v>81</v>
      </c>
    </row>
    <row r="376" spans="1:19" ht="14.45" customHeight="1" x14ac:dyDescent="0.2">
      <c r="A376" s="821" t="s">
        <v>2934</v>
      </c>
      <c r="B376" s="822" t="s">
        <v>2935</v>
      </c>
      <c r="C376" s="822" t="s">
        <v>597</v>
      </c>
      <c r="D376" s="822" t="s">
        <v>1539</v>
      </c>
      <c r="E376" s="822" t="s">
        <v>2929</v>
      </c>
      <c r="F376" s="822" t="s">
        <v>2979</v>
      </c>
      <c r="G376" s="822" t="s">
        <v>2980</v>
      </c>
      <c r="H376" s="831"/>
      <c r="I376" s="831"/>
      <c r="J376" s="822"/>
      <c r="K376" s="822"/>
      <c r="L376" s="831">
        <v>6</v>
      </c>
      <c r="M376" s="831">
        <v>1410</v>
      </c>
      <c r="N376" s="822"/>
      <c r="O376" s="822">
        <v>235</v>
      </c>
      <c r="P376" s="831"/>
      <c r="Q376" s="831"/>
      <c r="R376" s="827"/>
      <c r="S376" s="832"/>
    </row>
    <row r="377" spans="1:19" ht="14.45" customHeight="1" x14ac:dyDescent="0.2">
      <c r="A377" s="821" t="s">
        <v>2934</v>
      </c>
      <c r="B377" s="822" t="s">
        <v>2935</v>
      </c>
      <c r="C377" s="822" t="s">
        <v>597</v>
      </c>
      <c r="D377" s="822" t="s">
        <v>1539</v>
      </c>
      <c r="E377" s="822" t="s">
        <v>2929</v>
      </c>
      <c r="F377" s="822" t="s">
        <v>2930</v>
      </c>
      <c r="G377" s="822" t="s">
        <v>2931</v>
      </c>
      <c r="H377" s="831">
        <v>999</v>
      </c>
      <c r="I377" s="831">
        <v>33299.990000000005</v>
      </c>
      <c r="J377" s="822"/>
      <c r="K377" s="822">
        <v>33.333323323323327</v>
      </c>
      <c r="L377" s="831">
        <v>2028</v>
      </c>
      <c r="M377" s="831">
        <v>77023.320000000007</v>
      </c>
      <c r="N377" s="822"/>
      <c r="O377" s="822">
        <v>37.97994082840237</v>
      </c>
      <c r="P377" s="831">
        <v>394</v>
      </c>
      <c r="Q377" s="831">
        <v>17948.91</v>
      </c>
      <c r="R377" s="827"/>
      <c r="S377" s="832">
        <v>45.555609137055839</v>
      </c>
    </row>
    <row r="378" spans="1:19" ht="14.45" customHeight="1" x14ac:dyDescent="0.2">
      <c r="A378" s="821" t="s">
        <v>2934</v>
      </c>
      <c r="B378" s="822" t="s">
        <v>2935</v>
      </c>
      <c r="C378" s="822" t="s">
        <v>597</v>
      </c>
      <c r="D378" s="822" t="s">
        <v>1539</v>
      </c>
      <c r="E378" s="822" t="s">
        <v>2929</v>
      </c>
      <c r="F378" s="822" t="s">
        <v>2983</v>
      </c>
      <c r="G378" s="822" t="s">
        <v>2984</v>
      </c>
      <c r="H378" s="831">
        <v>4</v>
      </c>
      <c r="I378" s="831">
        <v>152</v>
      </c>
      <c r="J378" s="822"/>
      <c r="K378" s="822">
        <v>38</v>
      </c>
      <c r="L378" s="831">
        <v>20</v>
      </c>
      <c r="M378" s="831">
        <v>760</v>
      </c>
      <c r="N378" s="822"/>
      <c r="O378" s="822">
        <v>38</v>
      </c>
      <c r="P378" s="831"/>
      <c r="Q378" s="831"/>
      <c r="R378" s="827"/>
      <c r="S378" s="832"/>
    </row>
    <row r="379" spans="1:19" ht="14.45" customHeight="1" x14ac:dyDescent="0.2">
      <c r="A379" s="821" t="s">
        <v>2934</v>
      </c>
      <c r="B379" s="822" t="s">
        <v>2935</v>
      </c>
      <c r="C379" s="822" t="s">
        <v>597</v>
      </c>
      <c r="D379" s="822" t="s">
        <v>1539</v>
      </c>
      <c r="E379" s="822" t="s">
        <v>2929</v>
      </c>
      <c r="F379" s="822" t="s">
        <v>2985</v>
      </c>
      <c r="G379" s="822" t="s">
        <v>2986</v>
      </c>
      <c r="H379" s="831">
        <v>113</v>
      </c>
      <c r="I379" s="831">
        <v>3729</v>
      </c>
      <c r="J379" s="822"/>
      <c r="K379" s="822">
        <v>33</v>
      </c>
      <c r="L379" s="831">
        <v>284</v>
      </c>
      <c r="M379" s="831">
        <v>9372</v>
      </c>
      <c r="N379" s="822"/>
      <c r="O379" s="822">
        <v>33</v>
      </c>
      <c r="P379" s="831">
        <v>51</v>
      </c>
      <c r="Q379" s="831">
        <v>1734</v>
      </c>
      <c r="R379" s="827"/>
      <c r="S379" s="832">
        <v>34</v>
      </c>
    </row>
    <row r="380" spans="1:19" ht="14.45" customHeight="1" x14ac:dyDescent="0.2">
      <c r="A380" s="821" t="s">
        <v>2934</v>
      </c>
      <c r="B380" s="822" t="s">
        <v>2935</v>
      </c>
      <c r="C380" s="822" t="s">
        <v>597</v>
      </c>
      <c r="D380" s="822" t="s">
        <v>1539</v>
      </c>
      <c r="E380" s="822" t="s">
        <v>2929</v>
      </c>
      <c r="F380" s="822" t="s">
        <v>2987</v>
      </c>
      <c r="G380" s="822" t="s">
        <v>2988</v>
      </c>
      <c r="H380" s="831">
        <v>2</v>
      </c>
      <c r="I380" s="831">
        <v>0</v>
      </c>
      <c r="J380" s="822"/>
      <c r="K380" s="822">
        <v>0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 t="s">
        <v>2934</v>
      </c>
      <c r="B381" s="822" t="s">
        <v>2935</v>
      </c>
      <c r="C381" s="822" t="s">
        <v>597</v>
      </c>
      <c r="D381" s="822" t="s">
        <v>1539</v>
      </c>
      <c r="E381" s="822" t="s">
        <v>2929</v>
      </c>
      <c r="F381" s="822" t="s">
        <v>2989</v>
      </c>
      <c r="G381" s="822" t="s">
        <v>2990</v>
      </c>
      <c r="H381" s="831">
        <v>2</v>
      </c>
      <c r="I381" s="831">
        <v>1434</v>
      </c>
      <c r="J381" s="822"/>
      <c r="K381" s="822">
        <v>717</v>
      </c>
      <c r="L381" s="831">
        <v>1</v>
      </c>
      <c r="M381" s="831">
        <v>721</v>
      </c>
      <c r="N381" s="822"/>
      <c r="O381" s="822">
        <v>721</v>
      </c>
      <c r="P381" s="831"/>
      <c r="Q381" s="831"/>
      <c r="R381" s="827"/>
      <c r="S381" s="832"/>
    </row>
    <row r="382" spans="1:19" ht="14.45" customHeight="1" x14ac:dyDescent="0.2">
      <c r="A382" s="821" t="s">
        <v>2934</v>
      </c>
      <c r="B382" s="822" t="s">
        <v>2935</v>
      </c>
      <c r="C382" s="822" t="s">
        <v>597</v>
      </c>
      <c r="D382" s="822" t="s">
        <v>1539</v>
      </c>
      <c r="E382" s="822" t="s">
        <v>2929</v>
      </c>
      <c r="F382" s="822" t="s">
        <v>2991</v>
      </c>
      <c r="G382" s="822" t="s">
        <v>2992</v>
      </c>
      <c r="H382" s="831"/>
      <c r="I382" s="831"/>
      <c r="J382" s="822"/>
      <c r="K382" s="822"/>
      <c r="L382" s="831">
        <v>11</v>
      </c>
      <c r="M382" s="831">
        <v>3850</v>
      </c>
      <c r="N382" s="822"/>
      <c r="O382" s="822">
        <v>350</v>
      </c>
      <c r="P382" s="831">
        <v>1</v>
      </c>
      <c r="Q382" s="831">
        <v>350</v>
      </c>
      <c r="R382" s="827"/>
      <c r="S382" s="832">
        <v>350</v>
      </c>
    </row>
    <row r="383" spans="1:19" ht="14.45" customHeight="1" x14ac:dyDescent="0.2">
      <c r="A383" s="821" t="s">
        <v>2934</v>
      </c>
      <c r="B383" s="822" t="s">
        <v>2935</v>
      </c>
      <c r="C383" s="822" t="s">
        <v>597</v>
      </c>
      <c r="D383" s="822" t="s">
        <v>1539</v>
      </c>
      <c r="E383" s="822" t="s">
        <v>2929</v>
      </c>
      <c r="F383" s="822" t="s">
        <v>2932</v>
      </c>
      <c r="G383" s="822" t="s">
        <v>2933</v>
      </c>
      <c r="H383" s="831">
        <v>276</v>
      </c>
      <c r="I383" s="831">
        <v>195132</v>
      </c>
      <c r="J383" s="822"/>
      <c r="K383" s="822">
        <v>707</v>
      </c>
      <c r="L383" s="831">
        <v>1301</v>
      </c>
      <c r="M383" s="831">
        <v>925011</v>
      </c>
      <c r="N383" s="822"/>
      <c r="O383" s="822">
        <v>711</v>
      </c>
      <c r="P383" s="831">
        <v>308</v>
      </c>
      <c r="Q383" s="831">
        <v>236544</v>
      </c>
      <c r="R383" s="827"/>
      <c r="S383" s="832">
        <v>768</v>
      </c>
    </row>
    <row r="384" spans="1:19" ht="14.45" customHeight="1" x14ac:dyDescent="0.2">
      <c r="A384" s="821" t="s">
        <v>2934</v>
      </c>
      <c r="B384" s="822" t="s">
        <v>2935</v>
      </c>
      <c r="C384" s="822" t="s">
        <v>597</v>
      </c>
      <c r="D384" s="822" t="s">
        <v>1539</v>
      </c>
      <c r="E384" s="822" t="s">
        <v>2929</v>
      </c>
      <c r="F384" s="822" t="s">
        <v>2997</v>
      </c>
      <c r="G384" s="822" t="s">
        <v>2998</v>
      </c>
      <c r="H384" s="831">
        <v>7</v>
      </c>
      <c r="I384" s="831">
        <v>2450</v>
      </c>
      <c r="J384" s="822"/>
      <c r="K384" s="822">
        <v>350</v>
      </c>
      <c r="L384" s="831">
        <v>29</v>
      </c>
      <c r="M384" s="831">
        <v>10208</v>
      </c>
      <c r="N384" s="822"/>
      <c r="O384" s="822">
        <v>352</v>
      </c>
      <c r="P384" s="831">
        <v>2</v>
      </c>
      <c r="Q384" s="831">
        <v>760</v>
      </c>
      <c r="R384" s="827"/>
      <c r="S384" s="832">
        <v>380</v>
      </c>
    </row>
    <row r="385" spans="1:19" ht="14.45" customHeight="1" x14ac:dyDescent="0.2">
      <c r="A385" s="821" t="s">
        <v>2934</v>
      </c>
      <c r="B385" s="822" t="s">
        <v>2935</v>
      </c>
      <c r="C385" s="822" t="s">
        <v>597</v>
      </c>
      <c r="D385" s="822" t="s">
        <v>1539</v>
      </c>
      <c r="E385" s="822" t="s">
        <v>2929</v>
      </c>
      <c r="F385" s="822" t="s">
        <v>2999</v>
      </c>
      <c r="G385" s="822" t="s">
        <v>3000</v>
      </c>
      <c r="H385" s="831">
        <v>104</v>
      </c>
      <c r="I385" s="831">
        <v>146224</v>
      </c>
      <c r="J385" s="822"/>
      <c r="K385" s="822">
        <v>1406</v>
      </c>
      <c r="L385" s="831">
        <v>125</v>
      </c>
      <c r="M385" s="831">
        <v>176875</v>
      </c>
      <c r="N385" s="822"/>
      <c r="O385" s="822">
        <v>1415</v>
      </c>
      <c r="P385" s="831">
        <v>33</v>
      </c>
      <c r="Q385" s="831">
        <v>50424</v>
      </c>
      <c r="R385" s="827"/>
      <c r="S385" s="832">
        <v>1528</v>
      </c>
    </row>
    <row r="386" spans="1:19" ht="14.45" customHeight="1" x14ac:dyDescent="0.2">
      <c r="A386" s="821" t="s">
        <v>2934</v>
      </c>
      <c r="B386" s="822" t="s">
        <v>2935</v>
      </c>
      <c r="C386" s="822" t="s">
        <v>597</v>
      </c>
      <c r="D386" s="822" t="s">
        <v>1539</v>
      </c>
      <c r="E386" s="822" t="s">
        <v>2929</v>
      </c>
      <c r="F386" s="822" t="s">
        <v>3003</v>
      </c>
      <c r="G386" s="822" t="s">
        <v>3004</v>
      </c>
      <c r="H386" s="831">
        <v>647</v>
      </c>
      <c r="I386" s="831">
        <v>229038</v>
      </c>
      <c r="J386" s="822"/>
      <c r="K386" s="822">
        <v>354</v>
      </c>
      <c r="L386" s="831">
        <v>616</v>
      </c>
      <c r="M386" s="831">
        <v>219296</v>
      </c>
      <c r="N386" s="822"/>
      <c r="O386" s="822">
        <v>356</v>
      </c>
      <c r="P386" s="831">
        <v>56</v>
      </c>
      <c r="Q386" s="831">
        <v>21504</v>
      </c>
      <c r="R386" s="827"/>
      <c r="S386" s="832">
        <v>384</v>
      </c>
    </row>
    <row r="387" spans="1:19" ht="14.45" customHeight="1" x14ac:dyDescent="0.2">
      <c r="A387" s="821" t="s">
        <v>2934</v>
      </c>
      <c r="B387" s="822" t="s">
        <v>2935</v>
      </c>
      <c r="C387" s="822" t="s">
        <v>597</v>
      </c>
      <c r="D387" s="822" t="s">
        <v>1539</v>
      </c>
      <c r="E387" s="822" t="s">
        <v>2929</v>
      </c>
      <c r="F387" s="822" t="s">
        <v>3005</v>
      </c>
      <c r="G387" s="822" t="s">
        <v>3006</v>
      </c>
      <c r="H387" s="831">
        <v>1</v>
      </c>
      <c r="I387" s="831">
        <v>598</v>
      </c>
      <c r="J387" s="822"/>
      <c r="K387" s="822">
        <v>598</v>
      </c>
      <c r="L387" s="831">
        <v>1</v>
      </c>
      <c r="M387" s="831">
        <v>602</v>
      </c>
      <c r="N387" s="822"/>
      <c r="O387" s="822">
        <v>602</v>
      </c>
      <c r="P387" s="831"/>
      <c r="Q387" s="831"/>
      <c r="R387" s="827"/>
      <c r="S387" s="832"/>
    </row>
    <row r="388" spans="1:19" ht="14.45" customHeight="1" x14ac:dyDescent="0.2">
      <c r="A388" s="821" t="s">
        <v>2934</v>
      </c>
      <c r="B388" s="822" t="s">
        <v>2935</v>
      </c>
      <c r="C388" s="822" t="s">
        <v>597</v>
      </c>
      <c r="D388" s="822" t="s">
        <v>1539</v>
      </c>
      <c r="E388" s="822" t="s">
        <v>2929</v>
      </c>
      <c r="F388" s="822" t="s">
        <v>3011</v>
      </c>
      <c r="G388" s="822" t="s">
        <v>3012</v>
      </c>
      <c r="H388" s="831">
        <v>1</v>
      </c>
      <c r="I388" s="831">
        <v>0</v>
      </c>
      <c r="J388" s="822"/>
      <c r="K388" s="822">
        <v>0</v>
      </c>
      <c r="L388" s="831">
        <v>43</v>
      </c>
      <c r="M388" s="831">
        <v>0</v>
      </c>
      <c r="N388" s="822"/>
      <c r="O388" s="822">
        <v>0</v>
      </c>
      <c r="P388" s="831">
        <v>4</v>
      </c>
      <c r="Q388" s="831">
        <v>0</v>
      </c>
      <c r="R388" s="827"/>
      <c r="S388" s="832">
        <v>0</v>
      </c>
    </row>
    <row r="389" spans="1:19" ht="14.45" customHeight="1" x14ac:dyDescent="0.2">
      <c r="A389" s="821" t="s">
        <v>2934</v>
      </c>
      <c r="B389" s="822" t="s">
        <v>2935</v>
      </c>
      <c r="C389" s="822" t="s">
        <v>597</v>
      </c>
      <c r="D389" s="822" t="s">
        <v>1539</v>
      </c>
      <c r="E389" s="822" t="s">
        <v>2929</v>
      </c>
      <c r="F389" s="822" t="s">
        <v>3015</v>
      </c>
      <c r="G389" s="822" t="s">
        <v>3016</v>
      </c>
      <c r="H389" s="831"/>
      <c r="I389" s="831"/>
      <c r="J389" s="822"/>
      <c r="K389" s="822"/>
      <c r="L389" s="831">
        <v>1</v>
      </c>
      <c r="M389" s="831">
        <v>0</v>
      </c>
      <c r="N389" s="822"/>
      <c r="O389" s="822">
        <v>0</v>
      </c>
      <c r="P389" s="831"/>
      <c r="Q389" s="831"/>
      <c r="R389" s="827"/>
      <c r="S389" s="832"/>
    </row>
    <row r="390" spans="1:19" ht="14.45" customHeight="1" x14ac:dyDescent="0.2">
      <c r="A390" s="821" t="s">
        <v>2934</v>
      </c>
      <c r="B390" s="822" t="s">
        <v>2935</v>
      </c>
      <c r="C390" s="822" t="s">
        <v>597</v>
      </c>
      <c r="D390" s="822" t="s">
        <v>1539</v>
      </c>
      <c r="E390" s="822" t="s">
        <v>2929</v>
      </c>
      <c r="F390" s="822" t="s">
        <v>3017</v>
      </c>
      <c r="G390" s="822" t="s">
        <v>3018</v>
      </c>
      <c r="H390" s="831"/>
      <c r="I390" s="831"/>
      <c r="J390" s="822"/>
      <c r="K390" s="822"/>
      <c r="L390" s="831">
        <v>30</v>
      </c>
      <c r="M390" s="831">
        <v>10560</v>
      </c>
      <c r="N390" s="822"/>
      <c r="O390" s="822">
        <v>352</v>
      </c>
      <c r="P390" s="831">
        <v>46</v>
      </c>
      <c r="Q390" s="831">
        <v>16192</v>
      </c>
      <c r="R390" s="827"/>
      <c r="S390" s="832">
        <v>352</v>
      </c>
    </row>
    <row r="391" spans="1:19" ht="14.45" customHeight="1" x14ac:dyDescent="0.2">
      <c r="A391" s="821" t="s">
        <v>2934</v>
      </c>
      <c r="B391" s="822" t="s">
        <v>2935</v>
      </c>
      <c r="C391" s="822" t="s">
        <v>597</v>
      </c>
      <c r="D391" s="822" t="s">
        <v>2913</v>
      </c>
      <c r="E391" s="822" t="s">
        <v>2929</v>
      </c>
      <c r="F391" s="822" t="s">
        <v>2967</v>
      </c>
      <c r="G391" s="822" t="s">
        <v>2968</v>
      </c>
      <c r="H391" s="831">
        <v>1</v>
      </c>
      <c r="I391" s="831">
        <v>5</v>
      </c>
      <c r="J391" s="822"/>
      <c r="K391" s="822">
        <v>5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2934</v>
      </c>
      <c r="B392" s="822" t="s">
        <v>2935</v>
      </c>
      <c r="C392" s="822" t="s">
        <v>597</v>
      </c>
      <c r="D392" s="822" t="s">
        <v>1532</v>
      </c>
      <c r="E392" s="822" t="s">
        <v>2936</v>
      </c>
      <c r="F392" s="822" t="s">
        <v>2937</v>
      </c>
      <c r="G392" s="822" t="s">
        <v>2938</v>
      </c>
      <c r="H392" s="831"/>
      <c r="I392" s="831"/>
      <c r="J392" s="822"/>
      <c r="K392" s="822"/>
      <c r="L392" s="831">
        <v>0.2</v>
      </c>
      <c r="M392" s="831">
        <v>35.31</v>
      </c>
      <c r="N392" s="822"/>
      <c r="O392" s="822">
        <v>176.55</v>
      </c>
      <c r="P392" s="831"/>
      <c r="Q392" s="831"/>
      <c r="R392" s="827"/>
      <c r="S392" s="832"/>
    </row>
    <row r="393" spans="1:19" ht="14.45" customHeight="1" x14ac:dyDescent="0.2">
      <c r="A393" s="821" t="s">
        <v>2934</v>
      </c>
      <c r="B393" s="822" t="s">
        <v>2935</v>
      </c>
      <c r="C393" s="822" t="s">
        <v>597</v>
      </c>
      <c r="D393" s="822" t="s">
        <v>1532</v>
      </c>
      <c r="E393" s="822" t="s">
        <v>2936</v>
      </c>
      <c r="F393" s="822" t="s">
        <v>2942</v>
      </c>
      <c r="G393" s="822" t="s">
        <v>2943</v>
      </c>
      <c r="H393" s="831"/>
      <c r="I393" s="831"/>
      <c r="J393" s="822"/>
      <c r="K393" s="822"/>
      <c r="L393" s="831">
        <v>2</v>
      </c>
      <c r="M393" s="831">
        <v>7277.26</v>
      </c>
      <c r="N393" s="822"/>
      <c r="O393" s="822">
        <v>3638.63</v>
      </c>
      <c r="P393" s="831"/>
      <c r="Q393" s="831"/>
      <c r="R393" s="827"/>
      <c r="S393" s="832"/>
    </row>
    <row r="394" spans="1:19" ht="14.45" customHeight="1" x14ac:dyDescent="0.2">
      <c r="A394" s="821" t="s">
        <v>2934</v>
      </c>
      <c r="B394" s="822" t="s">
        <v>2935</v>
      </c>
      <c r="C394" s="822" t="s">
        <v>597</v>
      </c>
      <c r="D394" s="822" t="s">
        <v>1532</v>
      </c>
      <c r="E394" s="822" t="s">
        <v>2936</v>
      </c>
      <c r="F394" s="822" t="s">
        <v>2948</v>
      </c>
      <c r="G394" s="822" t="s">
        <v>2947</v>
      </c>
      <c r="H394" s="831"/>
      <c r="I394" s="831"/>
      <c r="J394" s="822"/>
      <c r="K394" s="822"/>
      <c r="L394" s="831">
        <v>1</v>
      </c>
      <c r="M394" s="831">
        <v>7999.22</v>
      </c>
      <c r="N394" s="822"/>
      <c r="O394" s="822">
        <v>7999.22</v>
      </c>
      <c r="P394" s="831"/>
      <c r="Q394" s="831"/>
      <c r="R394" s="827"/>
      <c r="S394" s="832"/>
    </row>
    <row r="395" spans="1:19" ht="14.45" customHeight="1" x14ac:dyDescent="0.2">
      <c r="A395" s="821" t="s">
        <v>2934</v>
      </c>
      <c r="B395" s="822" t="s">
        <v>2935</v>
      </c>
      <c r="C395" s="822" t="s">
        <v>597</v>
      </c>
      <c r="D395" s="822" t="s">
        <v>1532</v>
      </c>
      <c r="E395" s="822" t="s">
        <v>2936</v>
      </c>
      <c r="F395" s="822" t="s">
        <v>2950</v>
      </c>
      <c r="G395" s="822" t="s">
        <v>1320</v>
      </c>
      <c r="H395" s="831"/>
      <c r="I395" s="831"/>
      <c r="J395" s="822"/>
      <c r="K395" s="822"/>
      <c r="L395" s="831">
        <v>1</v>
      </c>
      <c r="M395" s="831">
        <v>8099.44</v>
      </c>
      <c r="N395" s="822"/>
      <c r="O395" s="822">
        <v>8099.44</v>
      </c>
      <c r="P395" s="831"/>
      <c r="Q395" s="831"/>
      <c r="R395" s="827"/>
      <c r="S395" s="832"/>
    </row>
    <row r="396" spans="1:19" ht="14.45" customHeight="1" x14ac:dyDescent="0.2">
      <c r="A396" s="821" t="s">
        <v>2934</v>
      </c>
      <c r="B396" s="822" t="s">
        <v>2935</v>
      </c>
      <c r="C396" s="822" t="s">
        <v>597</v>
      </c>
      <c r="D396" s="822" t="s">
        <v>1532</v>
      </c>
      <c r="E396" s="822" t="s">
        <v>2936</v>
      </c>
      <c r="F396" s="822" t="s">
        <v>2951</v>
      </c>
      <c r="G396" s="822" t="s">
        <v>2952</v>
      </c>
      <c r="H396" s="831"/>
      <c r="I396" s="831"/>
      <c r="J396" s="822"/>
      <c r="K396" s="822"/>
      <c r="L396" s="831">
        <v>1</v>
      </c>
      <c r="M396" s="831">
        <v>360.18</v>
      </c>
      <c r="N396" s="822"/>
      <c r="O396" s="822">
        <v>360.18</v>
      </c>
      <c r="P396" s="831"/>
      <c r="Q396" s="831"/>
      <c r="R396" s="827"/>
      <c r="S396" s="832"/>
    </row>
    <row r="397" spans="1:19" ht="14.45" customHeight="1" x14ac:dyDescent="0.2">
      <c r="A397" s="821" t="s">
        <v>2934</v>
      </c>
      <c r="B397" s="822" t="s">
        <v>2935</v>
      </c>
      <c r="C397" s="822" t="s">
        <v>597</v>
      </c>
      <c r="D397" s="822" t="s">
        <v>1532</v>
      </c>
      <c r="E397" s="822" t="s">
        <v>2936</v>
      </c>
      <c r="F397" s="822" t="s">
        <v>2953</v>
      </c>
      <c r="G397" s="822" t="s">
        <v>2954</v>
      </c>
      <c r="H397" s="831"/>
      <c r="I397" s="831"/>
      <c r="J397" s="822"/>
      <c r="K397" s="822"/>
      <c r="L397" s="831">
        <v>1</v>
      </c>
      <c r="M397" s="831">
        <v>6599.49</v>
      </c>
      <c r="N397" s="822"/>
      <c r="O397" s="822">
        <v>6599.49</v>
      </c>
      <c r="P397" s="831"/>
      <c r="Q397" s="831"/>
      <c r="R397" s="827"/>
      <c r="S397" s="832"/>
    </row>
    <row r="398" spans="1:19" ht="14.45" customHeight="1" x14ac:dyDescent="0.2">
      <c r="A398" s="821" t="s">
        <v>2934</v>
      </c>
      <c r="B398" s="822" t="s">
        <v>2935</v>
      </c>
      <c r="C398" s="822" t="s">
        <v>597</v>
      </c>
      <c r="D398" s="822" t="s">
        <v>1532</v>
      </c>
      <c r="E398" s="822" t="s">
        <v>2929</v>
      </c>
      <c r="F398" s="822" t="s">
        <v>2963</v>
      </c>
      <c r="G398" s="822" t="s">
        <v>2964</v>
      </c>
      <c r="H398" s="831">
        <v>21</v>
      </c>
      <c r="I398" s="831">
        <v>798</v>
      </c>
      <c r="J398" s="822"/>
      <c r="K398" s="822">
        <v>38</v>
      </c>
      <c r="L398" s="831">
        <v>91</v>
      </c>
      <c r="M398" s="831">
        <v>3458</v>
      </c>
      <c r="N398" s="822"/>
      <c r="O398" s="822">
        <v>38</v>
      </c>
      <c r="P398" s="831">
        <v>12</v>
      </c>
      <c r="Q398" s="831">
        <v>480</v>
      </c>
      <c r="R398" s="827"/>
      <c r="S398" s="832">
        <v>40</v>
      </c>
    </row>
    <row r="399" spans="1:19" ht="14.45" customHeight="1" x14ac:dyDescent="0.2">
      <c r="A399" s="821" t="s">
        <v>2934</v>
      </c>
      <c r="B399" s="822" t="s">
        <v>2935</v>
      </c>
      <c r="C399" s="822" t="s">
        <v>597</v>
      </c>
      <c r="D399" s="822" t="s">
        <v>1532</v>
      </c>
      <c r="E399" s="822" t="s">
        <v>2929</v>
      </c>
      <c r="F399" s="822" t="s">
        <v>2965</v>
      </c>
      <c r="G399" s="822" t="s">
        <v>2966</v>
      </c>
      <c r="H399" s="831"/>
      <c r="I399" s="831"/>
      <c r="J399" s="822"/>
      <c r="K399" s="822"/>
      <c r="L399" s="831">
        <v>5</v>
      </c>
      <c r="M399" s="831">
        <v>50</v>
      </c>
      <c r="N399" s="822"/>
      <c r="O399" s="822">
        <v>10</v>
      </c>
      <c r="P399" s="831"/>
      <c r="Q399" s="831"/>
      <c r="R399" s="827"/>
      <c r="S399" s="832"/>
    </row>
    <row r="400" spans="1:19" ht="14.45" customHeight="1" x14ac:dyDescent="0.2">
      <c r="A400" s="821" t="s">
        <v>2934</v>
      </c>
      <c r="B400" s="822" t="s">
        <v>2935</v>
      </c>
      <c r="C400" s="822" t="s">
        <v>597</v>
      </c>
      <c r="D400" s="822" t="s">
        <v>1532</v>
      </c>
      <c r="E400" s="822" t="s">
        <v>2929</v>
      </c>
      <c r="F400" s="822" t="s">
        <v>2977</v>
      </c>
      <c r="G400" s="822" t="s">
        <v>2978</v>
      </c>
      <c r="H400" s="831"/>
      <c r="I400" s="831"/>
      <c r="J400" s="822"/>
      <c r="K400" s="822"/>
      <c r="L400" s="831">
        <v>23</v>
      </c>
      <c r="M400" s="831">
        <v>1748</v>
      </c>
      <c r="N400" s="822"/>
      <c r="O400" s="822">
        <v>76</v>
      </c>
      <c r="P400" s="831">
        <v>13</v>
      </c>
      <c r="Q400" s="831">
        <v>1053</v>
      </c>
      <c r="R400" s="827"/>
      <c r="S400" s="832">
        <v>81</v>
      </c>
    </row>
    <row r="401" spans="1:19" ht="14.45" customHeight="1" x14ac:dyDescent="0.2">
      <c r="A401" s="821" t="s">
        <v>2934</v>
      </c>
      <c r="B401" s="822" t="s">
        <v>2935</v>
      </c>
      <c r="C401" s="822" t="s">
        <v>597</v>
      </c>
      <c r="D401" s="822" t="s">
        <v>1532</v>
      </c>
      <c r="E401" s="822" t="s">
        <v>2929</v>
      </c>
      <c r="F401" s="822" t="s">
        <v>2981</v>
      </c>
      <c r="G401" s="822" t="s">
        <v>2982</v>
      </c>
      <c r="H401" s="831"/>
      <c r="I401" s="831"/>
      <c r="J401" s="822"/>
      <c r="K401" s="822"/>
      <c r="L401" s="831">
        <v>8</v>
      </c>
      <c r="M401" s="831">
        <v>672</v>
      </c>
      <c r="N401" s="822"/>
      <c r="O401" s="822">
        <v>84</v>
      </c>
      <c r="P401" s="831"/>
      <c r="Q401" s="831"/>
      <c r="R401" s="827"/>
      <c r="S401" s="832"/>
    </row>
    <row r="402" spans="1:19" ht="14.45" customHeight="1" x14ac:dyDescent="0.2">
      <c r="A402" s="821" t="s">
        <v>2934</v>
      </c>
      <c r="B402" s="822" t="s">
        <v>2935</v>
      </c>
      <c r="C402" s="822" t="s">
        <v>597</v>
      </c>
      <c r="D402" s="822" t="s">
        <v>1532</v>
      </c>
      <c r="E402" s="822" t="s">
        <v>2929</v>
      </c>
      <c r="F402" s="822" t="s">
        <v>2930</v>
      </c>
      <c r="G402" s="822" t="s">
        <v>2931</v>
      </c>
      <c r="H402" s="831">
        <v>40</v>
      </c>
      <c r="I402" s="831">
        <v>1333.3200000000002</v>
      </c>
      <c r="J402" s="822"/>
      <c r="K402" s="822">
        <v>33.333000000000006</v>
      </c>
      <c r="L402" s="831">
        <v>251</v>
      </c>
      <c r="M402" s="831">
        <v>9433.3200000000015</v>
      </c>
      <c r="N402" s="822"/>
      <c r="O402" s="822">
        <v>37.58294820717132</v>
      </c>
      <c r="P402" s="831">
        <v>25</v>
      </c>
      <c r="Q402" s="831">
        <v>1138.9299999999998</v>
      </c>
      <c r="R402" s="827"/>
      <c r="S402" s="832">
        <v>45.557199999999995</v>
      </c>
    </row>
    <row r="403" spans="1:19" ht="14.45" customHeight="1" x14ac:dyDescent="0.2">
      <c r="A403" s="821" t="s">
        <v>2934</v>
      </c>
      <c r="B403" s="822" t="s">
        <v>2935</v>
      </c>
      <c r="C403" s="822" t="s">
        <v>597</v>
      </c>
      <c r="D403" s="822" t="s">
        <v>1532</v>
      </c>
      <c r="E403" s="822" t="s">
        <v>2929</v>
      </c>
      <c r="F403" s="822" t="s">
        <v>2983</v>
      </c>
      <c r="G403" s="822" t="s">
        <v>2984</v>
      </c>
      <c r="H403" s="831"/>
      <c r="I403" s="831"/>
      <c r="J403" s="822"/>
      <c r="K403" s="822"/>
      <c r="L403" s="831">
        <v>2</v>
      </c>
      <c r="M403" s="831">
        <v>76</v>
      </c>
      <c r="N403" s="822"/>
      <c r="O403" s="822">
        <v>38</v>
      </c>
      <c r="P403" s="831"/>
      <c r="Q403" s="831"/>
      <c r="R403" s="827"/>
      <c r="S403" s="832"/>
    </row>
    <row r="404" spans="1:19" ht="14.45" customHeight="1" x14ac:dyDescent="0.2">
      <c r="A404" s="821" t="s">
        <v>2934</v>
      </c>
      <c r="B404" s="822" t="s">
        <v>2935</v>
      </c>
      <c r="C404" s="822" t="s">
        <v>597</v>
      </c>
      <c r="D404" s="822" t="s">
        <v>1532</v>
      </c>
      <c r="E404" s="822" t="s">
        <v>2929</v>
      </c>
      <c r="F404" s="822" t="s">
        <v>2985</v>
      </c>
      <c r="G404" s="822" t="s">
        <v>2986</v>
      </c>
      <c r="H404" s="831"/>
      <c r="I404" s="831"/>
      <c r="J404" s="822"/>
      <c r="K404" s="822"/>
      <c r="L404" s="831">
        <v>7</v>
      </c>
      <c r="M404" s="831">
        <v>231</v>
      </c>
      <c r="N404" s="822"/>
      <c r="O404" s="822">
        <v>33</v>
      </c>
      <c r="P404" s="831"/>
      <c r="Q404" s="831"/>
      <c r="R404" s="827"/>
      <c r="S404" s="832"/>
    </row>
    <row r="405" spans="1:19" ht="14.45" customHeight="1" x14ac:dyDescent="0.2">
      <c r="A405" s="821" t="s">
        <v>2934</v>
      </c>
      <c r="B405" s="822" t="s">
        <v>2935</v>
      </c>
      <c r="C405" s="822" t="s">
        <v>597</v>
      </c>
      <c r="D405" s="822" t="s">
        <v>1532</v>
      </c>
      <c r="E405" s="822" t="s">
        <v>2929</v>
      </c>
      <c r="F405" s="822" t="s">
        <v>2987</v>
      </c>
      <c r="G405" s="822" t="s">
        <v>2988</v>
      </c>
      <c r="H405" s="831">
        <v>1</v>
      </c>
      <c r="I405" s="831">
        <v>0</v>
      </c>
      <c r="J405" s="822"/>
      <c r="K405" s="822">
        <v>0</v>
      </c>
      <c r="L405" s="831">
        <v>2</v>
      </c>
      <c r="M405" s="831">
        <v>0</v>
      </c>
      <c r="N405" s="822"/>
      <c r="O405" s="822">
        <v>0</v>
      </c>
      <c r="P405" s="831"/>
      <c r="Q405" s="831"/>
      <c r="R405" s="827"/>
      <c r="S405" s="832"/>
    </row>
    <row r="406" spans="1:19" ht="14.45" customHeight="1" x14ac:dyDescent="0.2">
      <c r="A406" s="821" t="s">
        <v>2934</v>
      </c>
      <c r="B406" s="822" t="s">
        <v>2935</v>
      </c>
      <c r="C406" s="822" t="s">
        <v>597</v>
      </c>
      <c r="D406" s="822" t="s">
        <v>1532</v>
      </c>
      <c r="E406" s="822" t="s">
        <v>2929</v>
      </c>
      <c r="F406" s="822" t="s">
        <v>2932</v>
      </c>
      <c r="G406" s="822" t="s">
        <v>2933</v>
      </c>
      <c r="H406" s="831">
        <v>43</v>
      </c>
      <c r="I406" s="831">
        <v>30401</v>
      </c>
      <c r="J406" s="822"/>
      <c r="K406" s="822">
        <v>707</v>
      </c>
      <c r="L406" s="831">
        <v>254</v>
      </c>
      <c r="M406" s="831">
        <v>180594</v>
      </c>
      <c r="N406" s="822"/>
      <c r="O406" s="822">
        <v>711</v>
      </c>
      <c r="P406" s="831">
        <v>26</v>
      </c>
      <c r="Q406" s="831">
        <v>19968</v>
      </c>
      <c r="R406" s="827"/>
      <c r="S406" s="832">
        <v>768</v>
      </c>
    </row>
    <row r="407" spans="1:19" ht="14.45" customHeight="1" x14ac:dyDescent="0.2">
      <c r="A407" s="821" t="s">
        <v>2934</v>
      </c>
      <c r="B407" s="822" t="s">
        <v>2935</v>
      </c>
      <c r="C407" s="822" t="s">
        <v>597</v>
      </c>
      <c r="D407" s="822" t="s">
        <v>1532</v>
      </c>
      <c r="E407" s="822" t="s">
        <v>2929</v>
      </c>
      <c r="F407" s="822" t="s">
        <v>2999</v>
      </c>
      <c r="G407" s="822" t="s">
        <v>3000</v>
      </c>
      <c r="H407" s="831"/>
      <c r="I407" s="831"/>
      <c r="J407" s="822"/>
      <c r="K407" s="822"/>
      <c r="L407" s="831">
        <v>2</v>
      </c>
      <c r="M407" s="831">
        <v>2830</v>
      </c>
      <c r="N407" s="822"/>
      <c r="O407" s="822">
        <v>1415</v>
      </c>
      <c r="P407" s="831"/>
      <c r="Q407" s="831"/>
      <c r="R407" s="827"/>
      <c r="S407" s="832"/>
    </row>
    <row r="408" spans="1:19" ht="14.45" customHeight="1" x14ac:dyDescent="0.2">
      <c r="A408" s="821" t="s">
        <v>2934</v>
      </c>
      <c r="B408" s="822" t="s">
        <v>2935</v>
      </c>
      <c r="C408" s="822" t="s">
        <v>597</v>
      </c>
      <c r="D408" s="822" t="s">
        <v>1532</v>
      </c>
      <c r="E408" s="822" t="s">
        <v>2929</v>
      </c>
      <c r="F408" s="822" t="s">
        <v>3003</v>
      </c>
      <c r="G408" s="822" t="s">
        <v>3004</v>
      </c>
      <c r="H408" s="831"/>
      <c r="I408" s="831"/>
      <c r="J408" s="822"/>
      <c r="K408" s="822"/>
      <c r="L408" s="831">
        <v>12</v>
      </c>
      <c r="M408" s="831">
        <v>4272</v>
      </c>
      <c r="N408" s="822"/>
      <c r="O408" s="822">
        <v>356</v>
      </c>
      <c r="P408" s="831"/>
      <c r="Q408" s="831"/>
      <c r="R408" s="827"/>
      <c r="S408" s="832"/>
    </row>
    <row r="409" spans="1:19" ht="14.45" customHeight="1" x14ac:dyDescent="0.2">
      <c r="A409" s="821" t="s">
        <v>2934</v>
      </c>
      <c r="B409" s="822" t="s">
        <v>2935</v>
      </c>
      <c r="C409" s="822" t="s">
        <v>597</v>
      </c>
      <c r="D409" s="822" t="s">
        <v>1532</v>
      </c>
      <c r="E409" s="822" t="s">
        <v>2929</v>
      </c>
      <c r="F409" s="822" t="s">
        <v>3011</v>
      </c>
      <c r="G409" s="822" t="s">
        <v>3012</v>
      </c>
      <c r="H409" s="831"/>
      <c r="I409" s="831"/>
      <c r="J409" s="822"/>
      <c r="K409" s="822"/>
      <c r="L409" s="831">
        <v>2</v>
      </c>
      <c r="M409" s="831">
        <v>0</v>
      </c>
      <c r="N409" s="822"/>
      <c r="O409" s="822">
        <v>0</v>
      </c>
      <c r="P409" s="831"/>
      <c r="Q409" s="831"/>
      <c r="R409" s="827"/>
      <c r="S409" s="832"/>
    </row>
    <row r="410" spans="1:19" ht="14.45" customHeight="1" x14ac:dyDescent="0.2">
      <c r="A410" s="821" t="s">
        <v>2934</v>
      </c>
      <c r="B410" s="822" t="s">
        <v>2935</v>
      </c>
      <c r="C410" s="822" t="s">
        <v>597</v>
      </c>
      <c r="D410" s="822" t="s">
        <v>1532</v>
      </c>
      <c r="E410" s="822" t="s">
        <v>2929</v>
      </c>
      <c r="F410" s="822" t="s">
        <v>3017</v>
      </c>
      <c r="G410" s="822" t="s">
        <v>3018</v>
      </c>
      <c r="H410" s="831"/>
      <c r="I410" s="831"/>
      <c r="J410" s="822"/>
      <c r="K410" s="822"/>
      <c r="L410" s="831">
        <v>8</v>
      </c>
      <c r="M410" s="831">
        <v>2816</v>
      </c>
      <c r="N410" s="822"/>
      <c r="O410" s="822">
        <v>352</v>
      </c>
      <c r="P410" s="831"/>
      <c r="Q410" s="831"/>
      <c r="R410" s="827"/>
      <c r="S410" s="832"/>
    </row>
    <row r="411" spans="1:19" ht="14.45" customHeight="1" x14ac:dyDescent="0.2">
      <c r="A411" s="821" t="s">
        <v>2934</v>
      </c>
      <c r="B411" s="822" t="s">
        <v>2935</v>
      </c>
      <c r="C411" s="822" t="s">
        <v>597</v>
      </c>
      <c r="D411" s="822" t="s">
        <v>1537</v>
      </c>
      <c r="E411" s="822" t="s">
        <v>2936</v>
      </c>
      <c r="F411" s="822" t="s">
        <v>2937</v>
      </c>
      <c r="G411" s="822" t="s">
        <v>2938</v>
      </c>
      <c r="H411" s="831">
        <v>5</v>
      </c>
      <c r="I411" s="831">
        <v>882.75</v>
      </c>
      <c r="J411" s="822"/>
      <c r="K411" s="822">
        <v>176.55</v>
      </c>
      <c r="L411" s="831">
        <v>3</v>
      </c>
      <c r="M411" s="831">
        <v>529.65000000000009</v>
      </c>
      <c r="N411" s="822"/>
      <c r="O411" s="822">
        <v>176.55000000000004</v>
      </c>
      <c r="P411" s="831">
        <v>1</v>
      </c>
      <c r="Q411" s="831">
        <v>176.55</v>
      </c>
      <c r="R411" s="827"/>
      <c r="S411" s="832">
        <v>176.55</v>
      </c>
    </row>
    <row r="412" spans="1:19" ht="14.45" customHeight="1" x14ac:dyDescent="0.2">
      <c r="A412" s="821" t="s">
        <v>2934</v>
      </c>
      <c r="B412" s="822" t="s">
        <v>2935</v>
      </c>
      <c r="C412" s="822" t="s">
        <v>597</v>
      </c>
      <c r="D412" s="822" t="s">
        <v>1537</v>
      </c>
      <c r="E412" s="822" t="s">
        <v>2936</v>
      </c>
      <c r="F412" s="822" t="s">
        <v>2939</v>
      </c>
      <c r="G412" s="822" t="s">
        <v>2940</v>
      </c>
      <c r="H412" s="831"/>
      <c r="I412" s="831"/>
      <c r="J412" s="822"/>
      <c r="K412" s="822"/>
      <c r="L412" s="831"/>
      <c r="M412" s="831"/>
      <c r="N412" s="822"/>
      <c r="O412" s="822"/>
      <c r="P412" s="831">
        <v>0.1</v>
      </c>
      <c r="Q412" s="831">
        <v>52</v>
      </c>
      <c r="R412" s="827"/>
      <c r="S412" s="832">
        <v>520</v>
      </c>
    </row>
    <row r="413" spans="1:19" ht="14.45" customHeight="1" x14ac:dyDescent="0.2">
      <c r="A413" s="821" t="s">
        <v>2934</v>
      </c>
      <c r="B413" s="822" t="s">
        <v>2935</v>
      </c>
      <c r="C413" s="822" t="s">
        <v>597</v>
      </c>
      <c r="D413" s="822" t="s">
        <v>1537</v>
      </c>
      <c r="E413" s="822" t="s">
        <v>2936</v>
      </c>
      <c r="F413" s="822" t="s">
        <v>2942</v>
      </c>
      <c r="G413" s="822" t="s">
        <v>2943</v>
      </c>
      <c r="H413" s="831"/>
      <c r="I413" s="831"/>
      <c r="J413" s="822"/>
      <c r="K413" s="822"/>
      <c r="L413" s="831">
        <v>2</v>
      </c>
      <c r="M413" s="831">
        <v>7489.38</v>
      </c>
      <c r="N413" s="822"/>
      <c r="O413" s="822">
        <v>3744.69</v>
      </c>
      <c r="P413" s="831"/>
      <c r="Q413" s="831"/>
      <c r="R413" s="827"/>
      <c r="S413" s="832"/>
    </row>
    <row r="414" spans="1:19" ht="14.45" customHeight="1" x14ac:dyDescent="0.2">
      <c r="A414" s="821" t="s">
        <v>2934</v>
      </c>
      <c r="B414" s="822" t="s">
        <v>2935</v>
      </c>
      <c r="C414" s="822" t="s">
        <v>597</v>
      </c>
      <c r="D414" s="822" t="s">
        <v>1537</v>
      </c>
      <c r="E414" s="822" t="s">
        <v>2936</v>
      </c>
      <c r="F414" s="822" t="s">
        <v>2946</v>
      </c>
      <c r="G414" s="822" t="s">
        <v>2947</v>
      </c>
      <c r="H414" s="831"/>
      <c r="I414" s="831"/>
      <c r="J414" s="822"/>
      <c r="K414" s="822"/>
      <c r="L414" s="831">
        <v>4</v>
      </c>
      <c r="M414" s="831">
        <v>25897.13</v>
      </c>
      <c r="N414" s="822"/>
      <c r="O414" s="822">
        <v>6474.2825000000003</v>
      </c>
      <c r="P414" s="831">
        <v>1</v>
      </c>
      <c r="Q414" s="831">
        <v>5671.59</v>
      </c>
      <c r="R414" s="827"/>
      <c r="S414" s="832">
        <v>5671.59</v>
      </c>
    </row>
    <row r="415" spans="1:19" ht="14.45" customHeight="1" x14ac:dyDescent="0.2">
      <c r="A415" s="821" t="s">
        <v>2934</v>
      </c>
      <c r="B415" s="822" t="s">
        <v>2935</v>
      </c>
      <c r="C415" s="822" t="s">
        <v>597</v>
      </c>
      <c r="D415" s="822" t="s">
        <v>1537</v>
      </c>
      <c r="E415" s="822" t="s">
        <v>2936</v>
      </c>
      <c r="F415" s="822" t="s">
        <v>2948</v>
      </c>
      <c r="G415" s="822" t="s">
        <v>2947</v>
      </c>
      <c r="H415" s="831">
        <v>1</v>
      </c>
      <c r="I415" s="831">
        <v>7999.22</v>
      </c>
      <c r="J415" s="822"/>
      <c r="K415" s="822">
        <v>7999.22</v>
      </c>
      <c r="L415" s="831">
        <v>2</v>
      </c>
      <c r="M415" s="831">
        <v>15998.44</v>
      </c>
      <c r="N415" s="822"/>
      <c r="O415" s="822">
        <v>7999.22</v>
      </c>
      <c r="P415" s="831">
        <v>1</v>
      </c>
      <c r="Q415" s="831">
        <v>6981.13</v>
      </c>
      <c r="R415" s="827"/>
      <c r="S415" s="832">
        <v>6981.13</v>
      </c>
    </row>
    <row r="416" spans="1:19" ht="14.45" customHeight="1" x14ac:dyDescent="0.2">
      <c r="A416" s="821" t="s">
        <v>2934</v>
      </c>
      <c r="B416" s="822" t="s">
        <v>2935</v>
      </c>
      <c r="C416" s="822" t="s">
        <v>597</v>
      </c>
      <c r="D416" s="822" t="s">
        <v>1537</v>
      </c>
      <c r="E416" s="822" t="s">
        <v>2936</v>
      </c>
      <c r="F416" s="822" t="s">
        <v>2949</v>
      </c>
      <c r="G416" s="822" t="s">
        <v>1320</v>
      </c>
      <c r="H416" s="831">
        <v>2</v>
      </c>
      <c r="I416" s="831">
        <v>6647.84</v>
      </c>
      <c r="J416" s="822"/>
      <c r="K416" s="822">
        <v>3323.92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2934</v>
      </c>
      <c r="B417" s="822" t="s">
        <v>2935</v>
      </c>
      <c r="C417" s="822" t="s">
        <v>597</v>
      </c>
      <c r="D417" s="822" t="s">
        <v>1537</v>
      </c>
      <c r="E417" s="822" t="s">
        <v>2936</v>
      </c>
      <c r="F417" s="822" t="s">
        <v>2950</v>
      </c>
      <c r="G417" s="822" t="s">
        <v>1320</v>
      </c>
      <c r="H417" s="831">
        <v>3</v>
      </c>
      <c r="I417" s="831">
        <v>9923.02</v>
      </c>
      <c r="J417" s="822"/>
      <c r="K417" s="822">
        <v>3307.6733333333336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2934</v>
      </c>
      <c r="B418" s="822" t="s">
        <v>2935</v>
      </c>
      <c r="C418" s="822" t="s">
        <v>597</v>
      </c>
      <c r="D418" s="822" t="s">
        <v>1537</v>
      </c>
      <c r="E418" s="822" t="s">
        <v>2936</v>
      </c>
      <c r="F418" s="822" t="s">
        <v>2951</v>
      </c>
      <c r="G418" s="822" t="s">
        <v>2952</v>
      </c>
      <c r="H418" s="831">
        <v>2</v>
      </c>
      <c r="I418" s="831">
        <v>721.12</v>
      </c>
      <c r="J418" s="822"/>
      <c r="K418" s="822">
        <v>360.56</v>
      </c>
      <c r="L418" s="831"/>
      <c r="M418" s="831"/>
      <c r="N418" s="822"/>
      <c r="O418" s="822"/>
      <c r="P418" s="831">
        <v>1</v>
      </c>
      <c r="Q418" s="831">
        <v>360.21</v>
      </c>
      <c r="R418" s="827"/>
      <c r="S418" s="832">
        <v>360.21</v>
      </c>
    </row>
    <row r="419" spans="1:19" ht="14.45" customHeight="1" x14ac:dyDescent="0.2">
      <c r="A419" s="821" t="s">
        <v>2934</v>
      </c>
      <c r="B419" s="822" t="s">
        <v>2935</v>
      </c>
      <c r="C419" s="822" t="s">
        <v>597</v>
      </c>
      <c r="D419" s="822" t="s">
        <v>1537</v>
      </c>
      <c r="E419" s="822" t="s">
        <v>2936</v>
      </c>
      <c r="F419" s="822" t="s">
        <v>2953</v>
      </c>
      <c r="G419" s="822" t="s">
        <v>2954</v>
      </c>
      <c r="H419" s="831"/>
      <c r="I419" s="831"/>
      <c r="J419" s="822"/>
      <c r="K419" s="822"/>
      <c r="L419" s="831"/>
      <c r="M419" s="831"/>
      <c r="N419" s="822"/>
      <c r="O419" s="822"/>
      <c r="P419" s="831">
        <v>1</v>
      </c>
      <c r="Q419" s="831">
        <v>5755.34</v>
      </c>
      <c r="R419" s="827"/>
      <c r="S419" s="832">
        <v>5755.34</v>
      </c>
    </row>
    <row r="420" spans="1:19" ht="14.45" customHeight="1" x14ac:dyDescent="0.2">
      <c r="A420" s="821" t="s">
        <v>2934</v>
      </c>
      <c r="B420" s="822" t="s">
        <v>2935</v>
      </c>
      <c r="C420" s="822" t="s">
        <v>597</v>
      </c>
      <c r="D420" s="822" t="s">
        <v>1537</v>
      </c>
      <c r="E420" s="822" t="s">
        <v>2936</v>
      </c>
      <c r="F420" s="822" t="s">
        <v>2959</v>
      </c>
      <c r="G420" s="822" t="s">
        <v>1184</v>
      </c>
      <c r="H420" s="831"/>
      <c r="I420" s="831"/>
      <c r="J420" s="822"/>
      <c r="K420" s="822"/>
      <c r="L420" s="831"/>
      <c r="M420" s="831"/>
      <c r="N420" s="822"/>
      <c r="O420" s="822"/>
      <c r="P420" s="831">
        <v>0.33</v>
      </c>
      <c r="Q420" s="831">
        <v>205.85</v>
      </c>
      <c r="R420" s="827"/>
      <c r="S420" s="832">
        <v>623.78787878787875</v>
      </c>
    </row>
    <row r="421" spans="1:19" ht="14.45" customHeight="1" x14ac:dyDescent="0.2">
      <c r="A421" s="821" t="s">
        <v>2934</v>
      </c>
      <c r="B421" s="822" t="s">
        <v>2935</v>
      </c>
      <c r="C421" s="822" t="s">
        <v>597</v>
      </c>
      <c r="D421" s="822" t="s">
        <v>1537</v>
      </c>
      <c r="E421" s="822" t="s">
        <v>2929</v>
      </c>
      <c r="F421" s="822" t="s">
        <v>2963</v>
      </c>
      <c r="G421" s="822" t="s">
        <v>2964</v>
      </c>
      <c r="H421" s="831">
        <v>43</v>
      </c>
      <c r="I421" s="831">
        <v>1634</v>
      </c>
      <c r="J421" s="822"/>
      <c r="K421" s="822">
        <v>38</v>
      </c>
      <c r="L421" s="831">
        <v>31</v>
      </c>
      <c r="M421" s="831">
        <v>1178</v>
      </c>
      <c r="N421" s="822"/>
      <c r="O421" s="822">
        <v>38</v>
      </c>
      <c r="P421" s="831">
        <v>25</v>
      </c>
      <c r="Q421" s="831">
        <v>1000</v>
      </c>
      <c r="R421" s="827"/>
      <c r="S421" s="832">
        <v>40</v>
      </c>
    </row>
    <row r="422" spans="1:19" ht="14.45" customHeight="1" x14ac:dyDescent="0.2">
      <c r="A422" s="821" t="s">
        <v>2934</v>
      </c>
      <c r="B422" s="822" t="s">
        <v>2935</v>
      </c>
      <c r="C422" s="822" t="s">
        <v>597</v>
      </c>
      <c r="D422" s="822" t="s">
        <v>1537</v>
      </c>
      <c r="E422" s="822" t="s">
        <v>2929</v>
      </c>
      <c r="F422" s="822" t="s">
        <v>2965</v>
      </c>
      <c r="G422" s="822" t="s">
        <v>2966</v>
      </c>
      <c r="H422" s="831">
        <v>2</v>
      </c>
      <c r="I422" s="831">
        <v>20</v>
      </c>
      <c r="J422" s="822"/>
      <c r="K422" s="822">
        <v>10</v>
      </c>
      <c r="L422" s="831">
        <v>9</v>
      </c>
      <c r="M422" s="831">
        <v>90</v>
      </c>
      <c r="N422" s="822"/>
      <c r="O422" s="822">
        <v>10</v>
      </c>
      <c r="P422" s="831">
        <v>6</v>
      </c>
      <c r="Q422" s="831">
        <v>60</v>
      </c>
      <c r="R422" s="827"/>
      <c r="S422" s="832">
        <v>10</v>
      </c>
    </row>
    <row r="423" spans="1:19" ht="14.45" customHeight="1" x14ac:dyDescent="0.2">
      <c r="A423" s="821" t="s">
        <v>2934</v>
      </c>
      <c r="B423" s="822" t="s">
        <v>2935</v>
      </c>
      <c r="C423" s="822" t="s">
        <v>597</v>
      </c>
      <c r="D423" s="822" t="s">
        <v>1537</v>
      </c>
      <c r="E423" s="822" t="s">
        <v>2929</v>
      </c>
      <c r="F423" s="822" t="s">
        <v>2969</v>
      </c>
      <c r="G423" s="822" t="s">
        <v>2970</v>
      </c>
      <c r="H423" s="831">
        <v>2</v>
      </c>
      <c r="I423" s="831">
        <v>10</v>
      </c>
      <c r="J423" s="822"/>
      <c r="K423" s="822">
        <v>5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2934</v>
      </c>
      <c r="B424" s="822" t="s">
        <v>2935</v>
      </c>
      <c r="C424" s="822" t="s">
        <v>597</v>
      </c>
      <c r="D424" s="822" t="s">
        <v>1537</v>
      </c>
      <c r="E424" s="822" t="s">
        <v>2929</v>
      </c>
      <c r="F424" s="822" t="s">
        <v>2977</v>
      </c>
      <c r="G424" s="822" t="s">
        <v>2978</v>
      </c>
      <c r="H424" s="831">
        <v>14</v>
      </c>
      <c r="I424" s="831">
        <v>1050</v>
      </c>
      <c r="J424" s="822"/>
      <c r="K424" s="822">
        <v>75</v>
      </c>
      <c r="L424" s="831">
        <v>60</v>
      </c>
      <c r="M424" s="831">
        <v>4560</v>
      </c>
      <c r="N424" s="822"/>
      <c r="O424" s="822">
        <v>76</v>
      </c>
      <c r="P424" s="831">
        <v>30</v>
      </c>
      <c r="Q424" s="831">
        <v>2430</v>
      </c>
      <c r="R424" s="827"/>
      <c r="S424" s="832">
        <v>81</v>
      </c>
    </row>
    <row r="425" spans="1:19" ht="14.45" customHeight="1" x14ac:dyDescent="0.2">
      <c r="A425" s="821" t="s">
        <v>2934</v>
      </c>
      <c r="B425" s="822" t="s">
        <v>2935</v>
      </c>
      <c r="C425" s="822" t="s">
        <v>597</v>
      </c>
      <c r="D425" s="822" t="s">
        <v>1537</v>
      </c>
      <c r="E425" s="822" t="s">
        <v>2929</v>
      </c>
      <c r="F425" s="822" t="s">
        <v>2981</v>
      </c>
      <c r="G425" s="822" t="s">
        <v>2982</v>
      </c>
      <c r="H425" s="831">
        <v>7</v>
      </c>
      <c r="I425" s="831">
        <v>588</v>
      </c>
      <c r="J425" s="822"/>
      <c r="K425" s="822">
        <v>84</v>
      </c>
      <c r="L425" s="831">
        <v>8</v>
      </c>
      <c r="M425" s="831">
        <v>672</v>
      </c>
      <c r="N425" s="822"/>
      <c r="O425" s="822">
        <v>84</v>
      </c>
      <c r="P425" s="831">
        <v>2</v>
      </c>
      <c r="Q425" s="831">
        <v>176</v>
      </c>
      <c r="R425" s="827"/>
      <c r="S425" s="832">
        <v>88</v>
      </c>
    </row>
    <row r="426" spans="1:19" ht="14.45" customHeight="1" x14ac:dyDescent="0.2">
      <c r="A426" s="821" t="s">
        <v>2934</v>
      </c>
      <c r="B426" s="822" t="s">
        <v>2935</v>
      </c>
      <c r="C426" s="822" t="s">
        <v>597</v>
      </c>
      <c r="D426" s="822" t="s">
        <v>1537</v>
      </c>
      <c r="E426" s="822" t="s">
        <v>2929</v>
      </c>
      <c r="F426" s="822" t="s">
        <v>2930</v>
      </c>
      <c r="G426" s="822" t="s">
        <v>2931</v>
      </c>
      <c r="H426" s="831">
        <v>246</v>
      </c>
      <c r="I426" s="831">
        <v>8199.98</v>
      </c>
      <c r="J426" s="822"/>
      <c r="K426" s="822">
        <v>33.333252032520321</v>
      </c>
      <c r="L426" s="831">
        <v>228</v>
      </c>
      <c r="M426" s="831">
        <v>8656.68</v>
      </c>
      <c r="N426" s="822"/>
      <c r="O426" s="822">
        <v>37.967894736842105</v>
      </c>
      <c r="P426" s="831">
        <v>39</v>
      </c>
      <c r="Q426" s="831">
        <v>1776.67</v>
      </c>
      <c r="R426" s="827"/>
      <c r="S426" s="832">
        <v>45.55564102564103</v>
      </c>
    </row>
    <row r="427" spans="1:19" ht="14.45" customHeight="1" x14ac:dyDescent="0.2">
      <c r="A427" s="821" t="s">
        <v>2934</v>
      </c>
      <c r="B427" s="822" t="s">
        <v>2935</v>
      </c>
      <c r="C427" s="822" t="s">
        <v>597</v>
      </c>
      <c r="D427" s="822" t="s">
        <v>1537</v>
      </c>
      <c r="E427" s="822" t="s">
        <v>2929</v>
      </c>
      <c r="F427" s="822" t="s">
        <v>2985</v>
      </c>
      <c r="G427" s="822" t="s">
        <v>2986</v>
      </c>
      <c r="H427" s="831">
        <v>13</v>
      </c>
      <c r="I427" s="831">
        <v>429</v>
      </c>
      <c r="J427" s="822"/>
      <c r="K427" s="822">
        <v>33</v>
      </c>
      <c r="L427" s="831">
        <v>13</v>
      </c>
      <c r="M427" s="831">
        <v>429</v>
      </c>
      <c r="N427" s="822"/>
      <c r="O427" s="822">
        <v>33</v>
      </c>
      <c r="P427" s="831">
        <v>7</v>
      </c>
      <c r="Q427" s="831">
        <v>238</v>
      </c>
      <c r="R427" s="827"/>
      <c r="S427" s="832">
        <v>34</v>
      </c>
    </row>
    <row r="428" spans="1:19" ht="14.45" customHeight="1" x14ac:dyDescent="0.2">
      <c r="A428" s="821" t="s">
        <v>2934</v>
      </c>
      <c r="B428" s="822" t="s">
        <v>2935</v>
      </c>
      <c r="C428" s="822" t="s">
        <v>597</v>
      </c>
      <c r="D428" s="822" t="s">
        <v>1537</v>
      </c>
      <c r="E428" s="822" t="s">
        <v>2929</v>
      </c>
      <c r="F428" s="822" t="s">
        <v>2987</v>
      </c>
      <c r="G428" s="822" t="s">
        <v>2988</v>
      </c>
      <c r="H428" s="831">
        <v>2</v>
      </c>
      <c r="I428" s="831">
        <v>0</v>
      </c>
      <c r="J428" s="822"/>
      <c r="K428" s="822">
        <v>0</v>
      </c>
      <c r="L428" s="831">
        <v>3</v>
      </c>
      <c r="M428" s="831">
        <v>0</v>
      </c>
      <c r="N428" s="822"/>
      <c r="O428" s="822">
        <v>0</v>
      </c>
      <c r="P428" s="831">
        <v>2</v>
      </c>
      <c r="Q428" s="831">
        <v>0</v>
      </c>
      <c r="R428" s="827"/>
      <c r="S428" s="832">
        <v>0</v>
      </c>
    </row>
    <row r="429" spans="1:19" ht="14.45" customHeight="1" x14ac:dyDescent="0.2">
      <c r="A429" s="821" t="s">
        <v>2934</v>
      </c>
      <c r="B429" s="822" t="s">
        <v>2935</v>
      </c>
      <c r="C429" s="822" t="s">
        <v>597</v>
      </c>
      <c r="D429" s="822" t="s">
        <v>1537</v>
      </c>
      <c r="E429" s="822" t="s">
        <v>2929</v>
      </c>
      <c r="F429" s="822" t="s">
        <v>2991</v>
      </c>
      <c r="G429" s="822" t="s">
        <v>2992</v>
      </c>
      <c r="H429" s="831">
        <v>1</v>
      </c>
      <c r="I429" s="831">
        <v>200</v>
      </c>
      <c r="J429" s="822"/>
      <c r="K429" s="822">
        <v>200</v>
      </c>
      <c r="L429" s="831">
        <v>16</v>
      </c>
      <c r="M429" s="831">
        <v>5600</v>
      </c>
      <c r="N429" s="822"/>
      <c r="O429" s="822">
        <v>350</v>
      </c>
      <c r="P429" s="831">
        <v>6</v>
      </c>
      <c r="Q429" s="831">
        <v>2100</v>
      </c>
      <c r="R429" s="827"/>
      <c r="S429" s="832">
        <v>350</v>
      </c>
    </row>
    <row r="430" spans="1:19" ht="14.45" customHeight="1" x14ac:dyDescent="0.2">
      <c r="A430" s="821" t="s">
        <v>2934</v>
      </c>
      <c r="B430" s="822" t="s">
        <v>2935</v>
      </c>
      <c r="C430" s="822" t="s">
        <v>597</v>
      </c>
      <c r="D430" s="822" t="s">
        <v>1537</v>
      </c>
      <c r="E430" s="822" t="s">
        <v>2929</v>
      </c>
      <c r="F430" s="822" t="s">
        <v>2932</v>
      </c>
      <c r="G430" s="822" t="s">
        <v>2933</v>
      </c>
      <c r="H430" s="831">
        <v>102</v>
      </c>
      <c r="I430" s="831">
        <v>72114</v>
      </c>
      <c r="J430" s="822"/>
      <c r="K430" s="822">
        <v>707</v>
      </c>
      <c r="L430" s="831">
        <v>174</v>
      </c>
      <c r="M430" s="831">
        <v>123714</v>
      </c>
      <c r="N430" s="822"/>
      <c r="O430" s="822">
        <v>711</v>
      </c>
      <c r="P430" s="831">
        <v>37</v>
      </c>
      <c r="Q430" s="831">
        <v>28416</v>
      </c>
      <c r="R430" s="827"/>
      <c r="S430" s="832">
        <v>768</v>
      </c>
    </row>
    <row r="431" spans="1:19" ht="14.45" customHeight="1" x14ac:dyDescent="0.2">
      <c r="A431" s="821" t="s">
        <v>2934</v>
      </c>
      <c r="B431" s="822" t="s">
        <v>2935</v>
      </c>
      <c r="C431" s="822" t="s">
        <v>597</v>
      </c>
      <c r="D431" s="822" t="s">
        <v>1537</v>
      </c>
      <c r="E431" s="822" t="s">
        <v>2929</v>
      </c>
      <c r="F431" s="822" t="s">
        <v>2997</v>
      </c>
      <c r="G431" s="822" t="s">
        <v>2998</v>
      </c>
      <c r="H431" s="831">
        <v>1</v>
      </c>
      <c r="I431" s="831">
        <v>350</v>
      </c>
      <c r="J431" s="822"/>
      <c r="K431" s="822">
        <v>350</v>
      </c>
      <c r="L431" s="831">
        <v>1</v>
      </c>
      <c r="M431" s="831">
        <v>352</v>
      </c>
      <c r="N431" s="822"/>
      <c r="O431" s="822">
        <v>352</v>
      </c>
      <c r="P431" s="831"/>
      <c r="Q431" s="831"/>
      <c r="R431" s="827"/>
      <c r="S431" s="832"/>
    </row>
    <row r="432" spans="1:19" ht="14.45" customHeight="1" x14ac:dyDescent="0.2">
      <c r="A432" s="821" t="s">
        <v>2934</v>
      </c>
      <c r="B432" s="822" t="s">
        <v>2935</v>
      </c>
      <c r="C432" s="822" t="s">
        <v>597</v>
      </c>
      <c r="D432" s="822" t="s">
        <v>1537</v>
      </c>
      <c r="E432" s="822" t="s">
        <v>2929</v>
      </c>
      <c r="F432" s="822" t="s">
        <v>2999</v>
      </c>
      <c r="G432" s="822" t="s">
        <v>3000</v>
      </c>
      <c r="H432" s="831">
        <v>31</v>
      </c>
      <c r="I432" s="831">
        <v>43586</v>
      </c>
      <c r="J432" s="822"/>
      <c r="K432" s="822">
        <v>1406</v>
      </c>
      <c r="L432" s="831">
        <v>9</v>
      </c>
      <c r="M432" s="831">
        <v>12735</v>
      </c>
      <c r="N432" s="822"/>
      <c r="O432" s="822">
        <v>1415</v>
      </c>
      <c r="P432" s="831">
        <v>1</v>
      </c>
      <c r="Q432" s="831">
        <v>1528</v>
      </c>
      <c r="R432" s="827"/>
      <c r="S432" s="832">
        <v>1528</v>
      </c>
    </row>
    <row r="433" spans="1:19" ht="14.45" customHeight="1" x14ac:dyDescent="0.2">
      <c r="A433" s="821" t="s">
        <v>2934</v>
      </c>
      <c r="B433" s="822" t="s">
        <v>2935</v>
      </c>
      <c r="C433" s="822" t="s">
        <v>597</v>
      </c>
      <c r="D433" s="822" t="s">
        <v>1537</v>
      </c>
      <c r="E433" s="822" t="s">
        <v>2929</v>
      </c>
      <c r="F433" s="822" t="s">
        <v>3003</v>
      </c>
      <c r="G433" s="822" t="s">
        <v>3004</v>
      </c>
      <c r="H433" s="831">
        <v>129</v>
      </c>
      <c r="I433" s="831">
        <v>45666</v>
      </c>
      <c r="J433" s="822"/>
      <c r="K433" s="822">
        <v>354</v>
      </c>
      <c r="L433" s="831">
        <v>58</v>
      </c>
      <c r="M433" s="831">
        <v>20648</v>
      </c>
      <c r="N433" s="822"/>
      <c r="O433" s="822">
        <v>356</v>
      </c>
      <c r="P433" s="831">
        <v>5</v>
      </c>
      <c r="Q433" s="831">
        <v>1920</v>
      </c>
      <c r="R433" s="827"/>
      <c r="S433" s="832">
        <v>384</v>
      </c>
    </row>
    <row r="434" spans="1:19" ht="14.45" customHeight="1" x14ac:dyDescent="0.2">
      <c r="A434" s="821" t="s">
        <v>2934</v>
      </c>
      <c r="B434" s="822" t="s">
        <v>2935</v>
      </c>
      <c r="C434" s="822" t="s">
        <v>597</v>
      </c>
      <c r="D434" s="822" t="s">
        <v>1537</v>
      </c>
      <c r="E434" s="822" t="s">
        <v>2929</v>
      </c>
      <c r="F434" s="822" t="s">
        <v>3011</v>
      </c>
      <c r="G434" s="822" t="s">
        <v>3012</v>
      </c>
      <c r="H434" s="831"/>
      <c r="I434" s="831"/>
      <c r="J434" s="822"/>
      <c r="K434" s="822"/>
      <c r="L434" s="831"/>
      <c r="M434" s="831"/>
      <c r="N434" s="822"/>
      <c r="O434" s="822"/>
      <c r="P434" s="831">
        <v>3</v>
      </c>
      <c r="Q434" s="831">
        <v>0</v>
      </c>
      <c r="R434" s="827"/>
      <c r="S434" s="832">
        <v>0</v>
      </c>
    </row>
    <row r="435" spans="1:19" ht="14.45" customHeight="1" x14ac:dyDescent="0.2">
      <c r="A435" s="821" t="s">
        <v>2934</v>
      </c>
      <c r="B435" s="822" t="s">
        <v>2935</v>
      </c>
      <c r="C435" s="822" t="s">
        <v>597</v>
      </c>
      <c r="D435" s="822" t="s">
        <v>1537</v>
      </c>
      <c r="E435" s="822" t="s">
        <v>2929</v>
      </c>
      <c r="F435" s="822" t="s">
        <v>3015</v>
      </c>
      <c r="G435" s="822" t="s">
        <v>3016</v>
      </c>
      <c r="H435" s="831"/>
      <c r="I435" s="831"/>
      <c r="J435" s="822"/>
      <c r="K435" s="822"/>
      <c r="L435" s="831">
        <v>11</v>
      </c>
      <c r="M435" s="831">
        <v>0</v>
      </c>
      <c r="N435" s="822"/>
      <c r="O435" s="822">
        <v>0</v>
      </c>
      <c r="P435" s="831"/>
      <c r="Q435" s="831"/>
      <c r="R435" s="827"/>
      <c r="S435" s="832"/>
    </row>
    <row r="436" spans="1:19" ht="14.45" customHeight="1" x14ac:dyDescent="0.2">
      <c r="A436" s="821" t="s">
        <v>2934</v>
      </c>
      <c r="B436" s="822" t="s">
        <v>2935</v>
      </c>
      <c r="C436" s="822" t="s">
        <v>597</v>
      </c>
      <c r="D436" s="822" t="s">
        <v>1537</v>
      </c>
      <c r="E436" s="822" t="s">
        <v>2929</v>
      </c>
      <c r="F436" s="822" t="s">
        <v>3017</v>
      </c>
      <c r="G436" s="822" t="s">
        <v>3018</v>
      </c>
      <c r="H436" s="831"/>
      <c r="I436" s="831"/>
      <c r="J436" s="822"/>
      <c r="K436" s="822"/>
      <c r="L436" s="831">
        <v>2</v>
      </c>
      <c r="M436" s="831">
        <v>704</v>
      </c>
      <c r="N436" s="822"/>
      <c r="O436" s="822">
        <v>352</v>
      </c>
      <c r="P436" s="831">
        <v>4</v>
      </c>
      <c r="Q436" s="831">
        <v>1408</v>
      </c>
      <c r="R436" s="827"/>
      <c r="S436" s="832">
        <v>352</v>
      </c>
    </row>
    <row r="437" spans="1:19" ht="14.45" customHeight="1" x14ac:dyDescent="0.2">
      <c r="A437" s="821" t="s">
        <v>2934</v>
      </c>
      <c r="B437" s="822" t="s">
        <v>2935</v>
      </c>
      <c r="C437" s="822" t="s">
        <v>597</v>
      </c>
      <c r="D437" s="822" t="s">
        <v>1540</v>
      </c>
      <c r="E437" s="822" t="s">
        <v>2936</v>
      </c>
      <c r="F437" s="822" t="s">
        <v>2948</v>
      </c>
      <c r="G437" s="822" t="s">
        <v>2947</v>
      </c>
      <c r="H437" s="831"/>
      <c r="I437" s="831"/>
      <c r="J437" s="822"/>
      <c r="K437" s="822"/>
      <c r="L437" s="831"/>
      <c r="M437" s="831"/>
      <c r="N437" s="822"/>
      <c r="O437" s="822"/>
      <c r="P437" s="831">
        <v>1</v>
      </c>
      <c r="Q437" s="831">
        <v>6981.13</v>
      </c>
      <c r="R437" s="827"/>
      <c r="S437" s="832">
        <v>6981.13</v>
      </c>
    </row>
    <row r="438" spans="1:19" ht="14.45" customHeight="1" x14ac:dyDescent="0.2">
      <c r="A438" s="821" t="s">
        <v>2934</v>
      </c>
      <c r="B438" s="822" t="s">
        <v>2935</v>
      </c>
      <c r="C438" s="822" t="s">
        <v>597</v>
      </c>
      <c r="D438" s="822" t="s">
        <v>1540</v>
      </c>
      <c r="E438" s="822" t="s">
        <v>2936</v>
      </c>
      <c r="F438" s="822" t="s">
        <v>2950</v>
      </c>
      <c r="G438" s="822" t="s">
        <v>1320</v>
      </c>
      <c r="H438" s="831"/>
      <c r="I438" s="831"/>
      <c r="J438" s="822"/>
      <c r="K438" s="822"/>
      <c r="L438" s="831">
        <v>1</v>
      </c>
      <c r="M438" s="831">
        <v>2927.29</v>
      </c>
      <c r="N438" s="822"/>
      <c r="O438" s="822">
        <v>2927.29</v>
      </c>
      <c r="P438" s="831"/>
      <c r="Q438" s="831"/>
      <c r="R438" s="827"/>
      <c r="S438" s="832"/>
    </row>
    <row r="439" spans="1:19" ht="14.45" customHeight="1" x14ac:dyDescent="0.2">
      <c r="A439" s="821" t="s">
        <v>2934</v>
      </c>
      <c r="B439" s="822" t="s">
        <v>2935</v>
      </c>
      <c r="C439" s="822" t="s">
        <v>597</v>
      </c>
      <c r="D439" s="822" t="s">
        <v>1540</v>
      </c>
      <c r="E439" s="822" t="s">
        <v>2936</v>
      </c>
      <c r="F439" s="822" t="s">
        <v>2961</v>
      </c>
      <c r="G439" s="822" t="s">
        <v>2947</v>
      </c>
      <c r="H439" s="831"/>
      <c r="I439" s="831"/>
      <c r="J439" s="822"/>
      <c r="K439" s="822"/>
      <c r="L439" s="831">
        <v>1</v>
      </c>
      <c r="M439" s="831">
        <v>12290.5</v>
      </c>
      <c r="N439" s="822"/>
      <c r="O439" s="822">
        <v>12290.5</v>
      </c>
      <c r="P439" s="831"/>
      <c r="Q439" s="831"/>
      <c r="R439" s="827"/>
      <c r="S439" s="832"/>
    </row>
    <row r="440" spans="1:19" ht="14.45" customHeight="1" x14ac:dyDescent="0.2">
      <c r="A440" s="821" t="s">
        <v>2934</v>
      </c>
      <c r="B440" s="822" t="s">
        <v>2935</v>
      </c>
      <c r="C440" s="822" t="s">
        <v>597</v>
      </c>
      <c r="D440" s="822" t="s">
        <v>1540</v>
      </c>
      <c r="E440" s="822" t="s">
        <v>2929</v>
      </c>
      <c r="F440" s="822" t="s">
        <v>2963</v>
      </c>
      <c r="G440" s="822" t="s">
        <v>2964</v>
      </c>
      <c r="H440" s="831">
        <v>16</v>
      </c>
      <c r="I440" s="831">
        <v>608</v>
      </c>
      <c r="J440" s="822"/>
      <c r="K440" s="822">
        <v>38</v>
      </c>
      <c r="L440" s="831">
        <v>70</v>
      </c>
      <c r="M440" s="831">
        <v>2660</v>
      </c>
      <c r="N440" s="822"/>
      <c r="O440" s="822">
        <v>38</v>
      </c>
      <c r="P440" s="831">
        <v>4</v>
      </c>
      <c r="Q440" s="831">
        <v>160</v>
      </c>
      <c r="R440" s="827"/>
      <c r="S440" s="832">
        <v>40</v>
      </c>
    </row>
    <row r="441" spans="1:19" ht="14.45" customHeight="1" x14ac:dyDescent="0.2">
      <c r="A441" s="821" t="s">
        <v>2934</v>
      </c>
      <c r="B441" s="822" t="s">
        <v>2935</v>
      </c>
      <c r="C441" s="822" t="s">
        <v>597</v>
      </c>
      <c r="D441" s="822" t="s">
        <v>1540</v>
      </c>
      <c r="E441" s="822" t="s">
        <v>2929</v>
      </c>
      <c r="F441" s="822" t="s">
        <v>2965</v>
      </c>
      <c r="G441" s="822" t="s">
        <v>2966</v>
      </c>
      <c r="H441" s="831">
        <v>1</v>
      </c>
      <c r="I441" s="831">
        <v>10</v>
      </c>
      <c r="J441" s="822"/>
      <c r="K441" s="822">
        <v>10</v>
      </c>
      <c r="L441" s="831">
        <v>3</v>
      </c>
      <c r="M441" s="831">
        <v>30</v>
      </c>
      <c r="N441" s="822"/>
      <c r="O441" s="822">
        <v>10</v>
      </c>
      <c r="P441" s="831">
        <v>1</v>
      </c>
      <c r="Q441" s="831">
        <v>10</v>
      </c>
      <c r="R441" s="827"/>
      <c r="S441" s="832">
        <v>10</v>
      </c>
    </row>
    <row r="442" spans="1:19" ht="14.45" customHeight="1" x14ac:dyDescent="0.2">
      <c r="A442" s="821" t="s">
        <v>2934</v>
      </c>
      <c r="B442" s="822" t="s">
        <v>2935</v>
      </c>
      <c r="C442" s="822" t="s">
        <v>597</v>
      </c>
      <c r="D442" s="822" t="s">
        <v>1540</v>
      </c>
      <c r="E442" s="822" t="s">
        <v>2929</v>
      </c>
      <c r="F442" s="822" t="s">
        <v>2977</v>
      </c>
      <c r="G442" s="822" t="s">
        <v>2978</v>
      </c>
      <c r="H442" s="831">
        <v>1</v>
      </c>
      <c r="I442" s="831">
        <v>75</v>
      </c>
      <c r="J442" s="822"/>
      <c r="K442" s="822">
        <v>75</v>
      </c>
      <c r="L442" s="831">
        <v>33</v>
      </c>
      <c r="M442" s="831">
        <v>2508</v>
      </c>
      <c r="N442" s="822"/>
      <c r="O442" s="822">
        <v>76</v>
      </c>
      <c r="P442" s="831">
        <v>5</v>
      </c>
      <c r="Q442" s="831">
        <v>405</v>
      </c>
      <c r="R442" s="827"/>
      <c r="S442" s="832">
        <v>81</v>
      </c>
    </row>
    <row r="443" spans="1:19" ht="14.45" customHeight="1" x14ac:dyDescent="0.2">
      <c r="A443" s="821" t="s">
        <v>2934</v>
      </c>
      <c r="B443" s="822" t="s">
        <v>2935</v>
      </c>
      <c r="C443" s="822" t="s">
        <v>597</v>
      </c>
      <c r="D443" s="822" t="s">
        <v>1540</v>
      </c>
      <c r="E443" s="822" t="s">
        <v>2929</v>
      </c>
      <c r="F443" s="822" t="s">
        <v>2981</v>
      </c>
      <c r="G443" s="822" t="s">
        <v>2982</v>
      </c>
      <c r="H443" s="831">
        <v>3</v>
      </c>
      <c r="I443" s="831">
        <v>252</v>
      </c>
      <c r="J443" s="822"/>
      <c r="K443" s="822">
        <v>84</v>
      </c>
      <c r="L443" s="831">
        <v>20</v>
      </c>
      <c r="M443" s="831">
        <v>1680</v>
      </c>
      <c r="N443" s="822"/>
      <c r="O443" s="822">
        <v>84</v>
      </c>
      <c r="P443" s="831">
        <v>1</v>
      </c>
      <c r="Q443" s="831">
        <v>88</v>
      </c>
      <c r="R443" s="827"/>
      <c r="S443" s="832">
        <v>88</v>
      </c>
    </row>
    <row r="444" spans="1:19" ht="14.45" customHeight="1" x14ac:dyDescent="0.2">
      <c r="A444" s="821" t="s">
        <v>2934</v>
      </c>
      <c r="B444" s="822" t="s">
        <v>2935</v>
      </c>
      <c r="C444" s="822" t="s">
        <v>597</v>
      </c>
      <c r="D444" s="822" t="s">
        <v>1540</v>
      </c>
      <c r="E444" s="822" t="s">
        <v>2929</v>
      </c>
      <c r="F444" s="822" t="s">
        <v>2930</v>
      </c>
      <c r="G444" s="822" t="s">
        <v>2931</v>
      </c>
      <c r="H444" s="831">
        <v>24</v>
      </c>
      <c r="I444" s="831">
        <v>799.99</v>
      </c>
      <c r="J444" s="822"/>
      <c r="K444" s="822">
        <v>33.332916666666669</v>
      </c>
      <c r="L444" s="831">
        <v>173</v>
      </c>
      <c r="M444" s="831">
        <v>6315.56</v>
      </c>
      <c r="N444" s="822"/>
      <c r="O444" s="822">
        <v>36.506127167630062</v>
      </c>
      <c r="P444" s="831">
        <v>14</v>
      </c>
      <c r="Q444" s="831">
        <v>637.78</v>
      </c>
      <c r="R444" s="827"/>
      <c r="S444" s="832">
        <v>45.555714285714281</v>
      </c>
    </row>
    <row r="445" spans="1:19" ht="14.45" customHeight="1" x14ac:dyDescent="0.2">
      <c r="A445" s="821" t="s">
        <v>2934</v>
      </c>
      <c r="B445" s="822" t="s">
        <v>2935</v>
      </c>
      <c r="C445" s="822" t="s">
        <v>597</v>
      </c>
      <c r="D445" s="822" t="s">
        <v>1540</v>
      </c>
      <c r="E445" s="822" t="s">
        <v>2929</v>
      </c>
      <c r="F445" s="822" t="s">
        <v>2985</v>
      </c>
      <c r="G445" s="822" t="s">
        <v>2986</v>
      </c>
      <c r="H445" s="831">
        <v>1</v>
      </c>
      <c r="I445" s="831">
        <v>33</v>
      </c>
      <c r="J445" s="822"/>
      <c r="K445" s="822">
        <v>33</v>
      </c>
      <c r="L445" s="831">
        <v>3</v>
      </c>
      <c r="M445" s="831">
        <v>99</v>
      </c>
      <c r="N445" s="822"/>
      <c r="O445" s="822">
        <v>33</v>
      </c>
      <c r="P445" s="831">
        <v>1</v>
      </c>
      <c r="Q445" s="831">
        <v>34</v>
      </c>
      <c r="R445" s="827"/>
      <c r="S445" s="832">
        <v>34</v>
      </c>
    </row>
    <row r="446" spans="1:19" ht="14.45" customHeight="1" x14ac:dyDescent="0.2">
      <c r="A446" s="821" t="s">
        <v>2934</v>
      </c>
      <c r="B446" s="822" t="s">
        <v>2935</v>
      </c>
      <c r="C446" s="822" t="s">
        <v>597</v>
      </c>
      <c r="D446" s="822" t="s">
        <v>1540</v>
      </c>
      <c r="E446" s="822" t="s">
        <v>2929</v>
      </c>
      <c r="F446" s="822" t="s">
        <v>2987</v>
      </c>
      <c r="G446" s="822" t="s">
        <v>2988</v>
      </c>
      <c r="H446" s="831"/>
      <c r="I446" s="831"/>
      <c r="J446" s="822"/>
      <c r="K446" s="822"/>
      <c r="L446" s="831">
        <v>9</v>
      </c>
      <c r="M446" s="831">
        <v>0</v>
      </c>
      <c r="N446" s="822"/>
      <c r="O446" s="822">
        <v>0</v>
      </c>
      <c r="P446" s="831">
        <v>3</v>
      </c>
      <c r="Q446" s="831">
        <v>0</v>
      </c>
      <c r="R446" s="827"/>
      <c r="S446" s="832">
        <v>0</v>
      </c>
    </row>
    <row r="447" spans="1:19" ht="14.45" customHeight="1" x14ac:dyDescent="0.2">
      <c r="A447" s="821" t="s">
        <v>2934</v>
      </c>
      <c r="B447" s="822" t="s">
        <v>2935</v>
      </c>
      <c r="C447" s="822" t="s">
        <v>597</v>
      </c>
      <c r="D447" s="822" t="s">
        <v>1540</v>
      </c>
      <c r="E447" s="822" t="s">
        <v>2929</v>
      </c>
      <c r="F447" s="822" t="s">
        <v>2991</v>
      </c>
      <c r="G447" s="822" t="s">
        <v>2992</v>
      </c>
      <c r="H447" s="831"/>
      <c r="I447" s="831"/>
      <c r="J447" s="822"/>
      <c r="K447" s="822"/>
      <c r="L447" s="831">
        <v>14</v>
      </c>
      <c r="M447" s="831">
        <v>4900</v>
      </c>
      <c r="N447" s="822"/>
      <c r="O447" s="822">
        <v>350</v>
      </c>
      <c r="P447" s="831">
        <v>2</v>
      </c>
      <c r="Q447" s="831">
        <v>700</v>
      </c>
      <c r="R447" s="827"/>
      <c r="S447" s="832">
        <v>350</v>
      </c>
    </row>
    <row r="448" spans="1:19" ht="14.45" customHeight="1" x14ac:dyDescent="0.2">
      <c r="A448" s="821" t="s">
        <v>2934</v>
      </c>
      <c r="B448" s="822" t="s">
        <v>2935</v>
      </c>
      <c r="C448" s="822" t="s">
        <v>597</v>
      </c>
      <c r="D448" s="822" t="s">
        <v>1540</v>
      </c>
      <c r="E448" s="822" t="s">
        <v>2929</v>
      </c>
      <c r="F448" s="822" t="s">
        <v>2932</v>
      </c>
      <c r="G448" s="822" t="s">
        <v>2933</v>
      </c>
      <c r="H448" s="831">
        <v>25</v>
      </c>
      <c r="I448" s="831">
        <v>17675</v>
      </c>
      <c r="J448" s="822"/>
      <c r="K448" s="822">
        <v>707</v>
      </c>
      <c r="L448" s="831">
        <v>188</v>
      </c>
      <c r="M448" s="831">
        <v>133668</v>
      </c>
      <c r="N448" s="822"/>
      <c r="O448" s="822">
        <v>711</v>
      </c>
      <c r="P448" s="831">
        <v>12</v>
      </c>
      <c r="Q448" s="831">
        <v>9216</v>
      </c>
      <c r="R448" s="827"/>
      <c r="S448" s="832">
        <v>768</v>
      </c>
    </row>
    <row r="449" spans="1:19" ht="14.45" customHeight="1" x14ac:dyDescent="0.2">
      <c r="A449" s="821" t="s">
        <v>2934</v>
      </c>
      <c r="B449" s="822" t="s">
        <v>2935</v>
      </c>
      <c r="C449" s="822" t="s">
        <v>597</v>
      </c>
      <c r="D449" s="822" t="s">
        <v>1540</v>
      </c>
      <c r="E449" s="822" t="s">
        <v>2929</v>
      </c>
      <c r="F449" s="822" t="s">
        <v>2997</v>
      </c>
      <c r="G449" s="822" t="s">
        <v>2998</v>
      </c>
      <c r="H449" s="831"/>
      <c r="I449" s="831"/>
      <c r="J449" s="822"/>
      <c r="K449" s="822"/>
      <c r="L449" s="831">
        <v>1</v>
      </c>
      <c r="M449" s="831">
        <v>352</v>
      </c>
      <c r="N449" s="822"/>
      <c r="O449" s="822">
        <v>352</v>
      </c>
      <c r="P449" s="831"/>
      <c r="Q449" s="831"/>
      <c r="R449" s="827"/>
      <c r="S449" s="832"/>
    </row>
    <row r="450" spans="1:19" ht="14.45" customHeight="1" x14ac:dyDescent="0.2">
      <c r="A450" s="821" t="s">
        <v>2934</v>
      </c>
      <c r="B450" s="822" t="s">
        <v>2935</v>
      </c>
      <c r="C450" s="822" t="s">
        <v>597</v>
      </c>
      <c r="D450" s="822" t="s">
        <v>1540</v>
      </c>
      <c r="E450" s="822" t="s">
        <v>2929</v>
      </c>
      <c r="F450" s="822" t="s">
        <v>2999</v>
      </c>
      <c r="G450" s="822" t="s">
        <v>3000</v>
      </c>
      <c r="H450" s="831"/>
      <c r="I450" s="831"/>
      <c r="J450" s="822"/>
      <c r="K450" s="822"/>
      <c r="L450" s="831">
        <v>5</v>
      </c>
      <c r="M450" s="831">
        <v>7075</v>
      </c>
      <c r="N450" s="822"/>
      <c r="O450" s="822">
        <v>1415</v>
      </c>
      <c r="P450" s="831">
        <v>2</v>
      </c>
      <c r="Q450" s="831">
        <v>3056</v>
      </c>
      <c r="R450" s="827"/>
      <c r="S450" s="832">
        <v>1528</v>
      </c>
    </row>
    <row r="451" spans="1:19" ht="14.45" customHeight="1" x14ac:dyDescent="0.2">
      <c r="A451" s="821" t="s">
        <v>2934</v>
      </c>
      <c r="B451" s="822" t="s">
        <v>2935</v>
      </c>
      <c r="C451" s="822" t="s">
        <v>597</v>
      </c>
      <c r="D451" s="822" t="s">
        <v>1540</v>
      </c>
      <c r="E451" s="822" t="s">
        <v>2929</v>
      </c>
      <c r="F451" s="822" t="s">
        <v>3003</v>
      </c>
      <c r="G451" s="822" t="s">
        <v>3004</v>
      </c>
      <c r="H451" s="831">
        <v>1</v>
      </c>
      <c r="I451" s="831">
        <v>354</v>
      </c>
      <c r="J451" s="822"/>
      <c r="K451" s="822">
        <v>354</v>
      </c>
      <c r="L451" s="831">
        <v>5</v>
      </c>
      <c r="M451" s="831">
        <v>1780</v>
      </c>
      <c r="N451" s="822"/>
      <c r="O451" s="822">
        <v>356</v>
      </c>
      <c r="P451" s="831">
        <v>3</v>
      </c>
      <c r="Q451" s="831">
        <v>1152</v>
      </c>
      <c r="R451" s="827"/>
      <c r="S451" s="832">
        <v>384</v>
      </c>
    </row>
    <row r="452" spans="1:19" ht="14.45" customHeight="1" x14ac:dyDescent="0.2">
      <c r="A452" s="821" t="s">
        <v>2934</v>
      </c>
      <c r="B452" s="822" t="s">
        <v>2935</v>
      </c>
      <c r="C452" s="822" t="s">
        <v>597</v>
      </c>
      <c r="D452" s="822" t="s">
        <v>1540</v>
      </c>
      <c r="E452" s="822" t="s">
        <v>2929</v>
      </c>
      <c r="F452" s="822" t="s">
        <v>3011</v>
      </c>
      <c r="G452" s="822" t="s">
        <v>3012</v>
      </c>
      <c r="H452" s="831"/>
      <c r="I452" s="831"/>
      <c r="J452" s="822"/>
      <c r="K452" s="822"/>
      <c r="L452" s="831">
        <v>1</v>
      </c>
      <c r="M452" s="831">
        <v>0</v>
      </c>
      <c r="N452" s="822"/>
      <c r="O452" s="822">
        <v>0</v>
      </c>
      <c r="P452" s="831"/>
      <c r="Q452" s="831"/>
      <c r="R452" s="827"/>
      <c r="S452" s="832"/>
    </row>
    <row r="453" spans="1:19" ht="14.45" customHeight="1" x14ac:dyDescent="0.2">
      <c r="A453" s="821" t="s">
        <v>2934</v>
      </c>
      <c r="B453" s="822" t="s">
        <v>2935</v>
      </c>
      <c r="C453" s="822" t="s">
        <v>597</v>
      </c>
      <c r="D453" s="822" t="s">
        <v>1540</v>
      </c>
      <c r="E453" s="822" t="s">
        <v>2929</v>
      </c>
      <c r="F453" s="822" t="s">
        <v>3015</v>
      </c>
      <c r="G453" s="822" t="s">
        <v>3016</v>
      </c>
      <c r="H453" s="831"/>
      <c r="I453" s="831"/>
      <c r="J453" s="822"/>
      <c r="K453" s="822"/>
      <c r="L453" s="831">
        <v>13</v>
      </c>
      <c r="M453" s="831">
        <v>0</v>
      </c>
      <c r="N453" s="822"/>
      <c r="O453" s="822">
        <v>0</v>
      </c>
      <c r="P453" s="831">
        <v>1</v>
      </c>
      <c r="Q453" s="831">
        <v>0</v>
      </c>
      <c r="R453" s="827"/>
      <c r="S453" s="832">
        <v>0</v>
      </c>
    </row>
    <row r="454" spans="1:19" ht="14.45" customHeight="1" x14ac:dyDescent="0.2">
      <c r="A454" s="821" t="s">
        <v>2934</v>
      </c>
      <c r="B454" s="822" t="s">
        <v>2935</v>
      </c>
      <c r="C454" s="822" t="s">
        <v>597</v>
      </c>
      <c r="D454" s="822" t="s">
        <v>1540</v>
      </c>
      <c r="E454" s="822" t="s">
        <v>2929</v>
      </c>
      <c r="F454" s="822" t="s">
        <v>3017</v>
      </c>
      <c r="G454" s="822" t="s">
        <v>3018</v>
      </c>
      <c r="H454" s="831"/>
      <c r="I454" s="831"/>
      <c r="J454" s="822"/>
      <c r="K454" s="822"/>
      <c r="L454" s="831">
        <v>13</v>
      </c>
      <c r="M454" s="831">
        <v>4576</v>
      </c>
      <c r="N454" s="822"/>
      <c r="O454" s="822">
        <v>352</v>
      </c>
      <c r="P454" s="831">
        <v>5</v>
      </c>
      <c r="Q454" s="831">
        <v>1760</v>
      </c>
      <c r="R454" s="827"/>
      <c r="S454" s="832">
        <v>352</v>
      </c>
    </row>
    <row r="455" spans="1:19" ht="14.45" customHeight="1" x14ac:dyDescent="0.2">
      <c r="A455" s="821" t="s">
        <v>2934</v>
      </c>
      <c r="B455" s="822" t="s">
        <v>2935</v>
      </c>
      <c r="C455" s="822" t="s">
        <v>597</v>
      </c>
      <c r="D455" s="822" t="s">
        <v>1540</v>
      </c>
      <c r="E455" s="822" t="s">
        <v>2929</v>
      </c>
      <c r="F455" s="822" t="s">
        <v>3019</v>
      </c>
      <c r="G455" s="822" t="s">
        <v>3020</v>
      </c>
      <c r="H455" s="831"/>
      <c r="I455" s="831"/>
      <c r="J455" s="822"/>
      <c r="K455" s="822"/>
      <c r="L455" s="831">
        <v>1</v>
      </c>
      <c r="M455" s="831">
        <v>117</v>
      </c>
      <c r="N455" s="822"/>
      <c r="O455" s="822">
        <v>117</v>
      </c>
      <c r="P455" s="831"/>
      <c r="Q455" s="831"/>
      <c r="R455" s="827"/>
      <c r="S455" s="832"/>
    </row>
    <row r="456" spans="1:19" ht="14.45" customHeight="1" x14ac:dyDescent="0.2">
      <c r="A456" s="821" t="s">
        <v>2934</v>
      </c>
      <c r="B456" s="822" t="s">
        <v>2935</v>
      </c>
      <c r="C456" s="822" t="s">
        <v>597</v>
      </c>
      <c r="D456" s="822" t="s">
        <v>1531</v>
      </c>
      <c r="E456" s="822" t="s">
        <v>2929</v>
      </c>
      <c r="F456" s="822" t="s">
        <v>2963</v>
      </c>
      <c r="G456" s="822" t="s">
        <v>2964</v>
      </c>
      <c r="H456" s="831"/>
      <c r="I456" s="831"/>
      <c r="J456" s="822"/>
      <c r="K456" s="822"/>
      <c r="L456" s="831">
        <v>16</v>
      </c>
      <c r="M456" s="831">
        <v>608</v>
      </c>
      <c r="N456" s="822"/>
      <c r="O456" s="822">
        <v>38</v>
      </c>
      <c r="P456" s="831">
        <v>10</v>
      </c>
      <c r="Q456" s="831">
        <v>400</v>
      </c>
      <c r="R456" s="827"/>
      <c r="S456" s="832">
        <v>40</v>
      </c>
    </row>
    <row r="457" spans="1:19" ht="14.45" customHeight="1" x14ac:dyDescent="0.2">
      <c r="A457" s="821" t="s">
        <v>2934</v>
      </c>
      <c r="B457" s="822" t="s">
        <v>2935</v>
      </c>
      <c r="C457" s="822" t="s">
        <v>597</v>
      </c>
      <c r="D457" s="822" t="s">
        <v>1531</v>
      </c>
      <c r="E457" s="822" t="s">
        <v>2929</v>
      </c>
      <c r="F457" s="822" t="s">
        <v>2967</v>
      </c>
      <c r="G457" s="822" t="s">
        <v>2968</v>
      </c>
      <c r="H457" s="831"/>
      <c r="I457" s="831"/>
      <c r="J457" s="822"/>
      <c r="K457" s="822"/>
      <c r="L457" s="831">
        <v>1</v>
      </c>
      <c r="M457" s="831">
        <v>5</v>
      </c>
      <c r="N457" s="822"/>
      <c r="O457" s="822">
        <v>5</v>
      </c>
      <c r="P457" s="831"/>
      <c r="Q457" s="831"/>
      <c r="R457" s="827"/>
      <c r="S457" s="832"/>
    </row>
    <row r="458" spans="1:19" ht="14.45" customHeight="1" x14ac:dyDescent="0.2">
      <c r="A458" s="821" t="s">
        <v>2934</v>
      </c>
      <c r="B458" s="822" t="s">
        <v>2935</v>
      </c>
      <c r="C458" s="822" t="s">
        <v>597</v>
      </c>
      <c r="D458" s="822" t="s">
        <v>1531</v>
      </c>
      <c r="E458" s="822" t="s">
        <v>2929</v>
      </c>
      <c r="F458" s="822" t="s">
        <v>2977</v>
      </c>
      <c r="G458" s="822" t="s">
        <v>2978</v>
      </c>
      <c r="H458" s="831"/>
      <c r="I458" s="831"/>
      <c r="J458" s="822"/>
      <c r="K458" s="822"/>
      <c r="L458" s="831">
        <v>12</v>
      </c>
      <c r="M458" s="831">
        <v>912</v>
      </c>
      <c r="N458" s="822"/>
      <c r="O458" s="822">
        <v>76</v>
      </c>
      <c r="P458" s="831">
        <v>9</v>
      </c>
      <c r="Q458" s="831">
        <v>729</v>
      </c>
      <c r="R458" s="827"/>
      <c r="S458" s="832">
        <v>81</v>
      </c>
    </row>
    <row r="459" spans="1:19" ht="14.45" customHeight="1" x14ac:dyDescent="0.2">
      <c r="A459" s="821" t="s">
        <v>2934</v>
      </c>
      <c r="B459" s="822" t="s">
        <v>2935</v>
      </c>
      <c r="C459" s="822" t="s">
        <v>597</v>
      </c>
      <c r="D459" s="822" t="s">
        <v>1531</v>
      </c>
      <c r="E459" s="822" t="s">
        <v>2929</v>
      </c>
      <c r="F459" s="822" t="s">
        <v>2981</v>
      </c>
      <c r="G459" s="822" t="s">
        <v>2982</v>
      </c>
      <c r="H459" s="831"/>
      <c r="I459" s="831"/>
      <c r="J459" s="822"/>
      <c r="K459" s="822"/>
      <c r="L459" s="831">
        <v>2</v>
      </c>
      <c r="M459" s="831">
        <v>168</v>
      </c>
      <c r="N459" s="822"/>
      <c r="O459" s="822">
        <v>84</v>
      </c>
      <c r="P459" s="831">
        <v>6</v>
      </c>
      <c r="Q459" s="831">
        <v>528</v>
      </c>
      <c r="R459" s="827"/>
      <c r="S459" s="832">
        <v>88</v>
      </c>
    </row>
    <row r="460" spans="1:19" ht="14.45" customHeight="1" x14ac:dyDescent="0.2">
      <c r="A460" s="821" t="s">
        <v>2934</v>
      </c>
      <c r="B460" s="822" t="s">
        <v>2935</v>
      </c>
      <c r="C460" s="822" t="s">
        <v>597</v>
      </c>
      <c r="D460" s="822" t="s">
        <v>1531</v>
      </c>
      <c r="E460" s="822" t="s">
        <v>2929</v>
      </c>
      <c r="F460" s="822" t="s">
        <v>2930</v>
      </c>
      <c r="G460" s="822" t="s">
        <v>2931</v>
      </c>
      <c r="H460" s="831"/>
      <c r="I460" s="831"/>
      <c r="J460" s="822"/>
      <c r="K460" s="822"/>
      <c r="L460" s="831">
        <v>27</v>
      </c>
      <c r="M460" s="831">
        <v>1230.0199999999998</v>
      </c>
      <c r="N460" s="822"/>
      <c r="O460" s="822">
        <v>45.556296296296289</v>
      </c>
      <c r="P460" s="831">
        <v>30</v>
      </c>
      <c r="Q460" s="831">
        <v>1366.6799999999998</v>
      </c>
      <c r="R460" s="827"/>
      <c r="S460" s="832">
        <v>45.555999999999997</v>
      </c>
    </row>
    <row r="461" spans="1:19" ht="14.45" customHeight="1" x14ac:dyDescent="0.2">
      <c r="A461" s="821" t="s">
        <v>2934</v>
      </c>
      <c r="B461" s="822" t="s">
        <v>2935</v>
      </c>
      <c r="C461" s="822" t="s">
        <v>597</v>
      </c>
      <c r="D461" s="822" t="s">
        <v>1531</v>
      </c>
      <c r="E461" s="822" t="s">
        <v>2929</v>
      </c>
      <c r="F461" s="822" t="s">
        <v>2987</v>
      </c>
      <c r="G461" s="822" t="s">
        <v>2988</v>
      </c>
      <c r="H461" s="831"/>
      <c r="I461" s="831"/>
      <c r="J461" s="822"/>
      <c r="K461" s="822"/>
      <c r="L461" s="831"/>
      <c r="M461" s="831"/>
      <c r="N461" s="822"/>
      <c r="O461" s="822"/>
      <c r="P461" s="831">
        <v>3</v>
      </c>
      <c r="Q461" s="831">
        <v>0</v>
      </c>
      <c r="R461" s="827"/>
      <c r="S461" s="832">
        <v>0</v>
      </c>
    </row>
    <row r="462" spans="1:19" ht="14.45" customHeight="1" x14ac:dyDescent="0.2">
      <c r="A462" s="821" t="s">
        <v>2934</v>
      </c>
      <c r="B462" s="822" t="s">
        <v>2935</v>
      </c>
      <c r="C462" s="822" t="s">
        <v>597</v>
      </c>
      <c r="D462" s="822" t="s">
        <v>1531</v>
      </c>
      <c r="E462" s="822" t="s">
        <v>2929</v>
      </c>
      <c r="F462" s="822" t="s">
        <v>2991</v>
      </c>
      <c r="G462" s="822" t="s">
        <v>2992</v>
      </c>
      <c r="H462" s="831"/>
      <c r="I462" s="831"/>
      <c r="J462" s="822"/>
      <c r="K462" s="822"/>
      <c r="L462" s="831">
        <v>1</v>
      </c>
      <c r="M462" s="831">
        <v>350</v>
      </c>
      <c r="N462" s="822"/>
      <c r="O462" s="822">
        <v>350</v>
      </c>
      <c r="P462" s="831">
        <v>8</v>
      </c>
      <c r="Q462" s="831">
        <v>2800</v>
      </c>
      <c r="R462" s="827"/>
      <c r="S462" s="832">
        <v>350</v>
      </c>
    </row>
    <row r="463" spans="1:19" ht="14.45" customHeight="1" x14ac:dyDescent="0.2">
      <c r="A463" s="821" t="s">
        <v>2934</v>
      </c>
      <c r="B463" s="822" t="s">
        <v>2935</v>
      </c>
      <c r="C463" s="822" t="s">
        <v>597</v>
      </c>
      <c r="D463" s="822" t="s">
        <v>1531</v>
      </c>
      <c r="E463" s="822" t="s">
        <v>2929</v>
      </c>
      <c r="F463" s="822" t="s">
        <v>2932</v>
      </c>
      <c r="G463" s="822" t="s">
        <v>2933</v>
      </c>
      <c r="H463" s="831"/>
      <c r="I463" s="831"/>
      <c r="J463" s="822"/>
      <c r="K463" s="822"/>
      <c r="L463" s="831">
        <v>29</v>
      </c>
      <c r="M463" s="831">
        <v>20619</v>
      </c>
      <c r="N463" s="822"/>
      <c r="O463" s="822">
        <v>711</v>
      </c>
      <c r="P463" s="831">
        <v>34</v>
      </c>
      <c r="Q463" s="831">
        <v>26112</v>
      </c>
      <c r="R463" s="827"/>
      <c r="S463" s="832">
        <v>768</v>
      </c>
    </row>
    <row r="464" spans="1:19" ht="14.45" customHeight="1" x14ac:dyDescent="0.2">
      <c r="A464" s="821" t="s">
        <v>2934</v>
      </c>
      <c r="B464" s="822" t="s">
        <v>2935</v>
      </c>
      <c r="C464" s="822" t="s">
        <v>597</v>
      </c>
      <c r="D464" s="822" t="s">
        <v>1531</v>
      </c>
      <c r="E464" s="822" t="s">
        <v>2929</v>
      </c>
      <c r="F464" s="822" t="s">
        <v>3015</v>
      </c>
      <c r="G464" s="822" t="s">
        <v>3016</v>
      </c>
      <c r="H464" s="831"/>
      <c r="I464" s="831"/>
      <c r="J464" s="822"/>
      <c r="K464" s="822"/>
      <c r="L464" s="831">
        <v>1</v>
      </c>
      <c r="M464" s="831">
        <v>0</v>
      </c>
      <c r="N464" s="822"/>
      <c r="O464" s="822">
        <v>0</v>
      </c>
      <c r="P464" s="831">
        <v>2</v>
      </c>
      <c r="Q464" s="831">
        <v>0</v>
      </c>
      <c r="R464" s="827"/>
      <c r="S464" s="832">
        <v>0</v>
      </c>
    </row>
    <row r="465" spans="1:19" ht="14.45" customHeight="1" x14ac:dyDescent="0.2">
      <c r="A465" s="821" t="s">
        <v>2934</v>
      </c>
      <c r="B465" s="822" t="s">
        <v>2935</v>
      </c>
      <c r="C465" s="822" t="s">
        <v>2909</v>
      </c>
      <c r="D465" s="822" t="s">
        <v>1533</v>
      </c>
      <c r="E465" s="822" t="s">
        <v>2929</v>
      </c>
      <c r="F465" s="822" t="s">
        <v>3021</v>
      </c>
      <c r="G465" s="822" t="s">
        <v>3022</v>
      </c>
      <c r="H465" s="831">
        <v>14</v>
      </c>
      <c r="I465" s="831">
        <v>4900</v>
      </c>
      <c r="J465" s="822"/>
      <c r="K465" s="822">
        <v>350</v>
      </c>
      <c r="L465" s="831">
        <v>23</v>
      </c>
      <c r="M465" s="831">
        <v>8096</v>
      </c>
      <c r="N465" s="822"/>
      <c r="O465" s="822">
        <v>352</v>
      </c>
      <c r="P465" s="831">
        <v>3</v>
      </c>
      <c r="Q465" s="831">
        <v>1140</v>
      </c>
      <c r="R465" s="827"/>
      <c r="S465" s="832">
        <v>380</v>
      </c>
    </row>
    <row r="466" spans="1:19" ht="14.45" customHeight="1" x14ac:dyDescent="0.2">
      <c r="A466" s="821" t="s">
        <v>2934</v>
      </c>
      <c r="B466" s="822" t="s">
        <v>2935</v>
      </c>
      <c r="C466" s="822" t="s">
        <v>2909</v>
      </c>
      <c r="D466" s="822" t="s">
        <v>1533</v>
      </c>
      <c r="E466" s="822" t="s">
        <v>2929</v>
      </c>
      <c r="F466" s="822" t="s">
        <v>2979</v>
      </c>
      <c r="G466" s="822" t="s">
        <v>2980</v>
      </c>
      <c r="H466" s="831">
        <v>372</v>
      </c>
      <c r="I466" s="831">
        <v>86676</v>
      </c>
      <c r="J466" s="822"/>
      <c r="K466" s="822">
        <v>233</v>
      </c>
      <c r="L466" s="831">
        <v>216</v>
      </c>
      <c r="M466" s="831">
        <v>50760</v>
      </c>
      <c r="N466" s="822"/>
      <c r="O466" s="822">
        <v>235</v>
      </c>
      <c r="P466" s="831"/>
      <c r="Q466" s="831"/>
      <c r="R466" s="827"/>
      <c r="S466" s="832"/>
    </row>
    <row r="467" spans="1:19" ht="14.45" customHeight="1" x14ac:dyDescent="0.2">
      <c r="A467" s="821" t="s">
        <v>2934</v>
      </c>
      <c r="B467" s="822" t="s">
        <v>2935</v>
      </c>
      <c r="C467" s="822" t="s">
        <v>2909</v>
      </c>
      <c r="D467" s="822" t="s">
        <v>1533</v>
      </c>
      <c r="E467" s="822" t="s">
        <v>2929</v>
      </c>
      <c r="F467" s="822" t="s">
        <v>3023</v>
      </c>
      <c r="G467" s="822" t="s">
        <v>3024</v>
      </c>
      <c r="H467" s="831">
        <v>301</v>
      </c>
      <c r="I467" s="831">
        <v>52675</v>
      </c>
      <c r="J467" s="822"/>
      <c r="K467" s="822">
        <v>175</v>
      </c>
      <c r="L467" s="831">
        <v>138</v>
      </c>
      <c r="M467" s="831">
        <v>24150</v>
      </c>
      <c r="N467" s="822"/>
      <c r="O467" s="822">
        <v>175</v>
      </c>
      <c r="P467" s="831"/>
      <c r="Q467" s="831"/>
      <c r="R467" s="827"/>
      <c r="S467" s="832"/>
    </row>
    <row r="468" spans="1:19" ht="14.45" customHeight="1" x14ac:dyDescent="0.2">
      <c r="A468" s="821" t="s">
        <v>2934</v>
      </c>
      <c r="B468" s="822" t="s">
        <v>2935</v>
      </c>
      <c r="C468" s="822" t="s">
        <v>2909</v>
      </c>
      <c r="D468" s="822" t="s">
        <v>1533</v>
      </c>
      <c r="E468" s="822" t="s">
        <v>2929</v>
      </c>
      <c r="F468" s="822" t="s">
        <v>2930</v>
      </c>
      <c r="G468" s="822" t="s">
        <v>2931</v>
      </c>
      <c r="H468" s="831">
        <v>15</v>
      </c>
      <c r="I468" s="831">
        <v>499.99999999999994</v>
      </c>
      <c r="J468" s="822"/>
      <c r="K468" s="822">
        <v>33.333333333333329</v>
      </c>
      <c r="L468" s="831">
        <v>14</v>
      </c>
      <c r="M468" s="831">
        <v>466.66000000000008</v>
      </c>
      <c r="N468" s="822"/>
      <c r="O468" s="822">
        <v>33.332857142857151</v>
      </c>
      <c r="P468" s="831"/>
      <c r="Q468" s="831"/>
      <c r="R468" s="827"/>
      <c r="S468" s="832"/>
    </row>
    <row r="469" spans="1:19" ht="14.45" customHeight="1" x14ac:dyDescent="0.2">
      <c r="A469" s="821" t="s">
        <v>2934</v>
      </c>
      <c r="B469" s="822" t="s">
        <v>2935</v>
      </c>
      <c r="C469" s="822" t="s">
        <v>2909</v>
      </c>
      <c r="D469" s="822" t="s">
        <v>1533</v>
      </c>
      <c r="E469" s="822" t="s">
        <v>2929</v>
      </c>
      <c r="F469" s="822" t="s">
        <v>2932</v>
      </c>
      <c r="G469" s="822" t="s">
        <v>2933</v>
      </c>
      <c r="H469" s="831">
        <v>32</v>
      </c>
      <c r="I469" s="831">
        <v>22624</v>
      </c>
      <c r="J469" s="822"/>
      <c r="K469" s="822">
        <v>707</v>
      </c>
      <c r="L469" s="831">
        <v>15</v>
      </c>
      <c r="M469" s="831">
        <v>10665</v>
      </c>
      <c r="N469" s="822"/>
      <c r="O469" s="822">
        <v>711</v>
      </c>
      <c r="P469" s="831"/>
      <c r="Q469" s="831"/>
      <c r="R469" s="827"/>
      <c r="S469" s="832"/>
    </row>
    <row r="470" spans="1:19" ht="14.45" customHeight="1" x14ac:dyDescent="0.2">
      <c r="A470" s="821" t="s">
        <v>2934</v>
      </c>
      <c r="B470" s="822" t="s">
        <v>2935</v>
      </c>
      <c r="C470" s="822" t="s">
        <v>2909</v>
      </c>
      <c r="D470" s="822" t="s">
        <v>2914</v>
      </c>
      <c r="E470" s="822" t="s">
        <v>2929</v>
      </c>
      <c r="F470" s="822" t="s">
        <v>3021</v>
      </c>
      <c r="G470" s="822" t="s">
        <v>3022</v>
      </c>
      <c r="H470" s="831">
        <v>30</v>
      </c>
      <c r="I470" s="831">
        <v>10500</v>
      </c>
      <c r="J470" s="822"/>
      <c r="K470" s="822">
        <v>350</v>
      </c>
      <c r="L470" s="831">
        <v>12</v>
      </c>
      <c r="M470" s="831">
        <v>4224</v>
      </c>
      <c r="N470" s="822"/>
      <c r="O470" s="822">
        <v>352</v>
      </c>
      <c r="P470" s="831"/>
      <c r="Q470" s="831"/>
      <c r="R470" s="827"/>
      <c r="S470" s="832"/>
    </row>
    <row r="471" spans="1:19" ht="14.45" customHeight="1" x14ac:dyDescent="0.2">
      <c r="A471" s="821" t="s">
        <v>2934</v>
      </c>
      <c r="B471" s="822" t="s">
        <v>2935</v>
      </c>
      <c r="C471" s="822" t="s">
        <v>2909</v>
      </c>
      <c r="D471" s="822" t="s">
        <v>1536</v>
      </c>
      <c r="E471" s="822" t="s">
        <v>2929</v>
      </c>
      <c r="F471" s="822" t="s">
        <v>3021</v>
      </c>
      <c r="G471" s="822" t="s">
        <v>3022</v>
      </c>
      <c r="H471" s="831">
        <v>300</v>
      </c>
      <c r="I471" s="831">
        <v>105000</v>
      </c>
      <c r="J471" s="822"/>
      <c r="K471" s="822">
        <v>350</v>
      </c>
      <c r="L471" s="831">
        <v>41</v>
      </c>
      <c r="M471" s="831">
        <v>14432</v>
      </c>
      <c r="N471" s="822"/>
      <c r="O471" s="822">
        <v>352</v>
      </c>
      <c r="P471" s="831"/>
      <c r="Q471" s="831"/>
      <c r="R471" s="827"/>
      <c r="S471" s="832"/>
    </row>
    <row r="472" spans="1:19" ht="14.45" customHeight="1" x14ac:dyDescent="0.2">
      <c r="A472" s="821" t="s">
        <v>2934</v>
      </c>
      <c r="B472" s="822" t="s">
        <v>2935</v>
      </c>
      <c r="C472" s="822" t="s">
        <v>2909</v>
      </c>
      <c r="D472" s="822" t="s">
        <v>1542</v>
      </c>
      <c r="E472" s="822" t="s">
        <v>2929</v>
      </c>
      <c r="F472" s="822" t="s">
        <v>3021</v>
      </c>
      <c r="G472" s="822" t="s">
        <v>3022</v>
      </c>
      <c r="H472" s="831"/>
      <c r="I472" s="831"/>
      <c r="J472" s="822"/>
      <c r="K472" s="822"/>
      <c r="L472" s="831">
        <v>3</v>
      </c>
      <c r="M472" s="831">
        <v>1056</v>
      </c>
      <c r="N472" s="822"/>
      <c r="O472" s="822">
        <v>352</v>
      </c>
      <c r="P472" s="831">
        <v>2</v>
      </c>
      <c r="Q472" s="831">
        <v>760</v>
      </c>
      <c r="R472" s="827"/>
      <c r="S472" s="832">
        <v>380</v>
      </c>
    </row>
    <row r="473" spans="1:19" ht="14.45" customHeight="1" x14ac:dyDescent="0.2">
      <c r="A473" s="821" t="s">
        <v>2934</v>
      </c>
      <c r="B473" s="822" t="s">
        <v>2935</v>
      </c>
      <c r="C473" s="822" t="s">
        <v>2909</v>
      </c>
      <c r="D473" s="822" t="s">
        <v>2923</v>
      </c>
      <c r="E473" s="822" t="s">
        <v>2929</v>
      </c>
      <c r="F473" s="822" t="s">
        <v>3021</v>
      </c>
      <c r="G473" s="822" t="s">
        <v>3022</v>
      </c>
      <c r="H473" s="831">
        <v>8</v>
      </c>
      <c r="I473" s="831">
        <v>2800</v>
      </c>
      <c r="J473" s="822"/>
      <c r="K473" s="822">
        <v>350</v>
      </c>
      <c r="L473" s="831">
        <v>12</v>
      </c>
      <c r="M473" s="831">
        <v>4224</v>
      </c>
      <c r="N473" s="822"/>
      <c r="O473" s="822">
        <v>352</v>
      </c>
      <c r="P473" s="831"/>
      <c r="Q473" s="831"/>
      <c r="R473" s="827"/>
      <c r="S473" s="832"/>
    </row>
    <row r="474" spans="1:19" ht="14.45" customHeight="1" x14ac:dyDescent="0.2">
      <c r="A474" s="821" t="s">
        <v>2934</v>
      </c>
      <c r="B474" s="822" t="s">
        <v>2935</v>
      </c>
      <c r="C474" s="822" t="s">
        <v>2909</v>
      </c>
      <c r="D474" s="822" t="s">
        <v>2924</v>
      </c>
      <c r="E474" s="822" t="s">
        <v>2929</v>
      </c>
      <c r="F474" s="822" t="s">
        <v>3021</v>
      </c>
      <c r="G474" s="822" t="s">
        <v>3022</v>
      </c>
      <c r="H474" s="831">
        <v>134</v>
      </c>
      <c r="I474" s="831">
        <v>46900</v>
      </c>
      <c r="J474" s="822"/>
      <c r="K474" s="822">
        <v>350</v>
      </c>
      <c r="L474" s="831">
        <v>18</v>
      </c>
      <c r="M474" s="831">
        <v>6336</v>
      </c>
      <c r="N474" s="822"/>
      <c r="O474" s="822">
        <v>352</v>
      </c>
      <c r="P474" s="831"/>
      <c r="Q474" s="831"/>
      <c r="R474" s="827"/>
      <c r="S474" s="832"/>
    </row>
    <row r="475" spans="1:19" ht="14.45" customHeight="1" x14ac:dyDescent="0.2">
      <c r="A475" s="821" t="s">
        <v>2934</v>
      </c>
      <c r="B475" s="822" t="s">
        <v>2935</v>
      </c>
      <c r="C475" s="822" t="s">
        <v>2909</v>
      </c>
      <c r="D475" s="822" t="s">
        <v>1544</v>
      </c>
      <c r="E475" s="822" t="s">
        <v>2929</v>
      </c>
      <c r="F475" s="822" t="s">
        <v>3021</v>
      </c>
      <c r="G475" s="822" t="s">
        <v>3022</v>
      </c>
      <c r="H475" s="831">
        <v>673</v>
      </c>
      <c r="I475" s="831">
        <v>235550</v>
      </c>
      <c r="J475" s="822"/>
      <c r="K475" s="822">
        <v>350</v>
      </c>
      <c r="L475" s="831">
        <v>507</v>
      </c>
      <c r="M475" s="831">
        <v>178464</v>
      </c>
      <c r="N475" s="822"/>
      <c r="O475" s="822">
        <v>352</v>
      </c>
      <c r="P475" s="831">
        <v>74</v>
      </c>
      <c r="Q475" s="831">
        <v>28120</v>
      </c>
      <c r="R475" s="827"/>
      <c r="S475" s="832">
        <v>380</v>
      </c>
    </row>
    <row r="476" spans="1:19" ht="14.45" customHeight="1" x14ac:dyDescent="0.2">
      <c r="A476" s="821" t="s">
        <v>2934</v>
      </c>
      <c r="B476" s="822" t="s">
        <v>2935</v>
      </c>
      <c r="C476" s="822" t="s">
        <v>2909</v>
      </c>
      <c r="D476" s="822" t="s">
        <v>1534</v>
      </c>
      <c r="E476" s="822" t="s">
        <v>2929</v>
      </c>
      <c r="F476" s="822" t="s">
        <v>3021</v>
      </c>
      <c r="G476" s="822" t="s">
        <v>3022</v>
      </c>
      <c r="H476" s="831">
        <v>159</v>
      </c>
      <c r="I476" s="831">
        <v>55650</v>
      </c>
      <c r="J476" s="822"/>
      <c r="K476" s="822">
        <v>350</v>
      </c>
      <c r="L476" s="831">
        <v>340</v>
      </c>
      <c r="M476" s="831">
        <v>119680</v>
      </c>
      <c r="N476" s="822"/>
      <c r="O476" s="822">
        <v>352</v>
      </c>
      <c r="P476" s="831">
        <v>96</v>
      </c>
      <c r="Q476" s="831">
        <v>36480</v>
      </c>
      <c r="R476" s="827"/>
      <c r="S476" s="832">
        <v>380</v>
      </c>
    </row>
    <row r="477" spans="1:19" ht="14.45" customHeight="1" x14ac:dyDescent="0.2">
      <c r="A477" s="821" t="s">
        <v>2934</v>
      </c>
      <c r="B477" s="822" t="s">
        <v>2935</v>
      </c>
      <c r="C477" s="822" t="s">
        <v>2909</v>
      </c>
      <c r="D477" s="822" t="s">
        <v>1543</v>
      </c>
      <c r="E477" s="822" t="s">
        <v>2929</v>
      </c>
      <c r="F477" s="822" t="s">
        <v>3021</v>
      </c>
      <c r="G477" s="822" t="s">
        <v>3022</v>
      </c>
      <c r="H477" s="831">
        <v>322</v>
      </c>
      <c r="I477" s="831">
        <v>112700</v>
      </c>
      <c r="J477" s="822"/>
      <c r="K477" s="822">
        <v>350</v>
      </c>
      <c r="L477" s="831">
        <v>241</v>
      </c>
      <c r="M477" s="831">
        <v>84832</v>
      </c>
      <c r="N477" s="822"/>
      <c r="O477" s="822">
        <v>352</v>
      </c>
      <c r="P477" s="831">
        <v>60</v>
      </c>
      <c r="Q477" s="831">
        <v>22800</v>
      </c>
      <c r="R477" s="827"/>
      <c r="S477" s="832">
        <v>380</v>
      </c>
    </row>
    <row r="478" spans="1:19" ht="14.45" customHeight="1" x14ac:dyDescent="0.2">
      <c r="A478" s="821" t="s">
        <v>2934</v>
      </c>
      <c r="B478" s="822" t="s">
        <v>2935</v>
      </c>
      <c r="C478" s="822" t="s">
        <v>2909</v>
      </c>
      <c r="D478" s="822" t="s">
        <v>1543</v>
      </c>
      <c r="E478" s="822" t="s">
        <v>2929</v>
      </c>
      <c r="F478" s="822" t="s">
        <v>2930</v>
      </c>
      <c r="G478" s="822" t="s">
        <v>2931</v>
      </c>
      <c r="H478" s="831">
        <v>11</v>
      </c>
      <c r="I478" s="831">
        <v>366.66</v>
      </c>
      <c r="J478" s="822"/>
      <c r="K478" s="822">
        <v>33.332727272727276</v>
      </c>
      <c r="L478" s="831">
        <v>12</v>
      </c>
      <c r="M478" s="831">
        <v>399.99</v>
      </c>
      <c r="N478" s="822"/>
      <c r="O478" s="822">
        <v>33.332500000000003</v>
      </c>
      <c r="P478" s="831"/>
      <c r="Q478" s="831"/>
      <c r="R478" s="827"/>
      <c r="S478" s="832"/>
    </row>
    <row r="479" spans="1:19" ht="14.45" customHeight="1" x14ac:dyDescent="0.2">
      <c r="A479" s="821" t="s">
        <v>2934</v>
      </c>
      <c r="B479" s="822" t="s">
        <v>2935</v>
      </c>
      <c r="C479" s="822" t="s">
        <v>2909</v>
      </c>
      <c r="D479" s="822" t="s">
        <v>1543</v>
      </c>
      <c r="E479" s="822" t="s">
        <v>2929</v>
      </c>
      <c r="F479" s="822" t="s">
        <v>2932</v>
      </c>
      <c r="G479" s="822" t="s">
        <v>2933</v>
      </c>
      <c r="H479" s="831">
        <v>11</v>
      </c>
      <c r="I479" s="831">
        <v>7777</v>
      </c>
      <c r="J479" s="822"/>
      <c r="K479" s="822">
        <v>707</v>
      </c>
      <c r="L479" s="831">
        <v>14</v>
      </c>
      <c r="M479" s="831">
        <v>9954</v>
      </c>
      <c r="N479" s="822"/>
      <c r="O479" s="822">
        <v>711</v>
      </c>
      <c r="P479" s="831"/>
      <c r="Q479" s="831"/>
      <c r="R479" s="827"/>
      <c r="S479" s="832"/>
    </row>
    <row r="480" spans="1:19" ht="14.45" customHeight="1" x14ac:dyDescent="0.2">
      <c r="A480" s="821" t="s">
        <v>2934</v>
      </c>
      <c r="B480" s="822" t="s">
        <v>2935</v>
      </c>
      <c r="C480" s="822" t="s">
        <v>2909</v>
      </c>
      <c r="D480" s="822" t="s">
        <v>1541</v>
      </c>
      <c r="E480" s="822" t="s">
        <v>2929</v>
      </c>
      <c r="F480" s="822" t="s">
        <v>3021</v>
      </c>
      <c r="G480" s="822" t="s">
        <v>3022</v>
      </c>
      <c r="H480" s="831">
        <v>14</v>
      </c>
      <c r="I480" s="831">
        <v>4900</v>
      </c>
      <c r="J480" s="822"/>
      <c r="K480" s="822">
        <v>350</v>
      </c>
      <c r="L480" s="831">
        <v>27</v>
      </c>
      <c r="M480" s="831">
        <v>9504</v>
      </c>
      <c r="N480" s="822"/>
      <c r="O480" s="822">
        <v>352</v>
      </c>
      <c r="P480" s="831"/>
      <c r="Q480" s="831"/>
      <c r="R480" s="827"/>
      <c r="S480" s="832"/>
    </row>
    <row r="481" spans="1:19" ht="14.45" customHeight="1" x14ac:dyDescent="0.2">
      <c r="A481" s="821" t="s">
        <v>2934</v>
      </c>
      <c r="B481" s="822" t="s">
        <v>2935</v>
      </c>
      <c r="C481" s="822" t="s">
        <v>2909</v>
      </c>
      <c r="D481" s="822" t="s">
        <v>1545</v>
      </c>
      <c r="E481" s="822" t="s">
        <v>2929</v>
      </c>
      <c r="F481" s="822" t="s">
        <v>3021</v>
      </c>
      <c r="G481" s="822" t="s">
        <v>3022</v>
      </c>
      <c r="H481" s="831">
        <v>8</v>
      </c>
      <c r="I481" s="831">
        <v>2800</v>
      </c>
      <c r="J481" s="822"/>
      <c r="K481" s="822">
        <v>350</v>
      </c>
      <c r="L481" s="831">
        <v>9</v>
      </c>
      <c r="M481" s="831">
        <v>3168</v>
      </c>
      <c r="N481" s="822"/>
      <c r="O481" s="822">
        <v>352</v>
      </c>
      <c r="P481" s="831"/>
      <c r="Q481" s="831"/>
      <c r="R481" s="827"/>
      <c r="S481" s="832"/>
    </row>
    <row r="482" spans="1:19" ht="14.45" customHeight="1" x14ac:dyDescent="0.2">
      <c r="A482" s="821" t="s">
        <v>2934</v>
      </c>
      <c r="B482" s="822" t="s">
        <v>2935</v>
      </c>
      <c r="C482" s="822" t="s">
        <v>2909</v>
      </c>
      <c r="D482" s="822" t="s">
        <v>1539</v>
      </c>
      <c r="E482" s="822" t="s">
        <v>2929</v>
      </c>
      <c r="F482" s="822" t="s">
        <v>3021</v>
      </c>
      <c r="G482" s="822" t="s">
        <v>3022</v>
      </c>
      <c r="H482" s="831">
        <v>60</v>
      </c>
      <c r="I482" s="831">
        <v>21000</v>
      </c>
      <c r="J482" s="822"/>
      <c r="K482" s="822">
        <v>350</v>
      </c>
      <c r="L482" s="831">
        <v>30</v>
      </c>
      <c r="M482" s="831">
        <v>10560</v>
      </c>
      <c r="N482" s="822"/>
      <c r="O482" s="822">
        <v>352</v>
      </c>
      <c r="P482" s="831"/>
      <c r="Q482" s="831"/>
      <c r="R482" s="827"/>
      <c r="S482" s="832"/>
    </row>
    <row r="483" spans="1:19" ht="14.45" customHeight="1" x14ac:dyDescent="0.2">
      <c r="A483" s="821" t="s">
        <v>2934</v>
      </c>
      <c r="B483" s="822" t="s">
        <v>2935</v>
      </c>
      <c r="C483" s="822" t="s">
        <v>2909</v>
      </c>
      <c r="D483" s="822" t="s">
        <v>1537</v>
      </c>
      <c r="E483" s="822" t="s">
        <v>2929</v>
      </c>
      <c r="F483" s="822" t="s">
        <v>3021</v>
      </c>
      <c r="G483" s="822" t="s">
        <v>3022</v>
      </c>
      <c r="H483" s="831">
        <v>78</v>
      </c>
      <c r="I483" s="831">
        <v>27300</v>
      </c>
      <c r="J483" s="822"/>
      <c r="K483" s="822">
        <v>350</v>
      </c>
      <c r="L483" s="831">
        <v>83</v>
      </c>
      <c r="M483" s="831">
        <v>29216</v>
      </c>
      <c r="N483" s="822"/>
      <c r="O483" s="822">
        <v>352</v>
      </c>
      <c r="P483" s="831">
        <v>1</v>
      </c>
      <c r="Q483" s="831">
        <v>380</v>
      </c>
      <c r="R483" s="827"/>
      <c r="S483" s="832">
        <v>380</v>
      </c>
    </row>
    <row r="484" spans="1:19" ht="14.45" customHeight="1" x14ac:dyDescent="0.2">
      <c r="A484" s="821" t="s">
        <v>2934</v>
      </c>
      <c r="B484" s="822" t="s">
        <v>2935</v>
      </c>
      <c r="C484" s="822" t="s">
        <v>2909</v>
      </c>
      <c r="D484" s="822" t="s">
        <v>1537</v>
      </c>
      <c r="E484" s="822" t="s">
        <v>2929</v>
      </c>
      <c r="F484" s="822" t="s">
        <v>2979</v>
      </c>
      <c r="G484" s="822" t="s">
        <v>2980</v>
      </c>
      <c r="H484" s="831">
        <v>74</v>
      </c>
      <c r="I484" s="831">
        <v>17242</v>
      </c>
      <c r="J484" s="822"/>
      <c r="K484" s="822">
        <v>233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2934</v>
      </c>
      <c r="B485" s="822" t="s">
        <v>2935</v>
      </c>
      <c r="C485" s="822" t="s">
        <v>2909</v>
      </c>
      <c r="D485" s="822" t="s">
        <v>1537</v>
      </c>
      <c r="E485" s="822" t="s">
        <v>2929</v>
      </c>
      <c r="F485" s="822" t="s">
        <v>3023</v>
      </c>
      <c r="G485" s="822" t="s">
        <v>3024</v>
      </c>
      <c r="H485" s="831">
        <v>76</v>
      </c>
      <c r="I485" s="831">
        <v>13300</v>
      </c>
      <c r="J485" s="822"/>
      <c r="K485" s="822">
        <v>175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2934</v>
      </c>
      <c r="B486" s="822" t="s">
        <v>2935</v>
      </c>
      <c r="C486" s="822" t="s">
        <v>2909</v>
      </c>
      <c r="D486" s="822" t="s">
        <v>1537</v>
      </c>
      <c r="E486" s="822" t="s">
        <v>2929</v>
      </c>
      <c r="F486" s="822" t="s">
        <v>2930</v>
      </c>
      <c r="G486" s="822" t="s">
        <v>2931</v>
      </c>
      <c r="H486" s="831">
        <v>4</v>
      </c>
      <c r="I486" s="831">
        <v>133.32</v>
      </c>
      <c r="J486" s="822"/>
      <c r="K486" s="822">
        <v>33.33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2934</v>
      </c>
      <c r="B487" s="822" t="s">
        <v>2935</v>
      </c>
      <c r="C487" s="822" t="s">
        <v>2909</v>
      </c>
      <c r="D487" s="822" t="s">
        <v>1537</v>
      </c>
      <c r="E487" s="822" t="s">
        <v>2929</v>
      </c>
      <c r="F487" s="822" t="s">
        <v>2932</v>
      </c>
      <c r="G487" s="822" t="s">
        <v>2933</v>
      </c>
      <c r="H487" s="831">
        <v>9</v>
      </c>
      <c r="I487" s="831">
        <v>6363</v>
      </c>
      <c r="J487" s="822"/>
      <c r="K487" s="822">
        <v>707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2934</v>
      </c>
      <c r="B488" s="822" t="s">
        <v>2935</v>
      </c>
      <c r="C488" s="822" t="s">
        <v>2909</v>
      </c>
      <c r="D488" s="822" t="s">
        <v>1540</v>
      </c>
      <c r="E488" s="822" t="s">
        <v>2929</v>
      </c>
      <c r="F488" s="822" t="s">
        <v>3021</v>
      </c>
      <c r="G488" s="822" t="s">
        <v>3022</v>
      </c>
      <c r="H488" s="831"/>
      <c r="I488" s="831"/>
      <c r="J488" s="822"/>
      <c r="K488" s="822"/>
      <c r="L488" s="831">
        <v>36</v>
      </c>
      <c r="M488" s="831">
        <v>12672</v>
      </c>
      <c r="N488" s="822"/>
      <c r="O488" s="822">
        <v>352</v>
      </c>
      <c r="P488" s="831">
        <v>8</v>
      </c>
      <c r="Q488" s="831">
        <v>3040</v>
      </c>
      <c r="R488" s="827"/>
      <c r="S488" s="832">
        <v>380</v>
      </c>
    </row>
    <row r="489" spans="1:19" ht="14.45" customHeight="1" x14ac:dyDescent="0.2">
      <c r="A489" s="821" t="s">
        <v>2934</v>
      </c>
      <c r="B489" s="822" t="s">
        <v>2935</v>
      </c>
      <c r="C489" s="822" t="s">
        <v>2909</v>
      </c>
      <c r="D489" s="822" t="s">
        <v>1540</v>
      </c>
      <c r="E489" s="822" t="s">
        <v>2929</v>
      </c>
      <c r="F489" s="822" t="s">
        <v>2979</v>
      </c>
      <c r="G489" s="822" t="s">
        <v>2980</v>
      </c>
      <c r="H489" s="831"/>
      <c r="I489" s="831"/>
      <c r="J489" s="822"/>
      <c r="K489" s="822"/>
      <c r="L489" s="831">
        <v>1</v>
      </c>
      <c r="M489" s="831">
        <v>235</v>
      </c>
      <c r="N489" s="822"/>
      <c r="O489" s="822">
        <v>235</v>
      </c>
      <c r="P489" s="831"/>
      <c r="Q489" s="831"/>
      <c r="R489" s="827"/>
      <c r="S489" s="832"/>
    </row>
    <row r="490" spans="1:19" ht="14.45" customHeight="1" x14ac:dyDescent="0.2">
      <c r="A490" s="821" t="s">
        <v>2934</v>
      </c>
      <c r="B490" s="822" t="s">
        <v>2935</v>
      </c>
      <c r="C490" s="822" t="s">
        <v>2909</v>
      </c>
      <c r="D490" s="822" t="s">
        <v>1531</v>
      </c>
      <c r="E490" s="822" t="s">
        <v>2929</v>
      </c>
      <c r="F490" s="822" t="s">
        <v>3021</v>
      </c>
      <c r="G490" s="822" t="s">
        <v>3022</v>
      </c>
      <c r="H490" s="831"/>
      <c r="I490" s="831"/>
      <c r="J490" s="822"/>
      <c r="K490" s="822"/>
      <c r="L490" s="831">
        <v>4</v>
      </c>
      <c r="M490" s="831">
        <v>1408</v>
      </c>
      <c r="N490" s="822"/>
      <c r="O490" s="822">
        <v>352</v>
      </c>
      <c r="P490" s="831"/>
      <c r="Q490" s="831"/>
      <c r="R490" s="827"/>
      <c r="S490" s="832"/>
    </row>
    <row r="491" spans="1:19" ht="14.45" customHeight="1" x14ac:dyDescent="0.2">
      <c r="A491" s="821" t="s">
        <v>2934</v>
      </c>
      <c r="B491" s="822" t="s">
        <v>3025</v>
      </c>
      <c r="C491" s="822" t="s">
        <v>597</v>
      </c>
      <c r="D491" s="822" t="s">
        <v>2914</v>
      </c>
      <c r="E491" s="822" t="s">
        <v>2929</v>
      </c>
      <c r="F491" s="822" t="s">
        <v>2963</v>
      </c>
      <c r="G491" s="822" t="s">
        <v>2964</v>
      </c>
      <c r="H491" s="831">
        <v>2</v>
      </c>
      <c r="I491" s="831">
        <v>76</v>
      </c>
      <c r="J491" s="822"/>
      <c r="K491" s="822">
        <v>38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2934</v>
      </c>
      <c r="B492" s="822" t="s">
        <v>3025</v>
      </c>
      <c r="C492" s="822" t="s">
        <v>597</v>
      </c>
      <c r="D492" s="822" t="s">
        <v>2924</v>
      </c>
      <c r="E492" s="822" t="s">
        <v>2929</v>
      </c>
      <c r="F492" s="822" t="s">
        <v>2963</v>
      </c>
      <c r="G492" s="822" t="s">
        <v>2964</v>
      </c>
      <c r="H492" s="831">
        <v>2</v>
      </c>
      <c r="I492" s="831">
        <v>76</v>
      </c>
      <c r="J492" s="822"/>
      <c r="K492" s="822">
        <v>38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2934</v>
      </c>
      <c r="B493" s="822" t="s">
        <v>3025</v>
      </c>
      <c r="C493" s="822" t="s">
        <v>597</v>
      </c>
      <c r="D493" s="822" t="s">
        <v>2924</v>
      </c>
      <c r="E493" s="822" t="s">
        <v>2929</v>
      </c>
      <c r="F493" s="822" t="s">
        <v>3026</v>
      </c>
      <c r="G493" s="822" t="s">
        <v>3027</v>
      </c>
      <c r="H493" s="831">
        <v>2</v>
      </c>
      <c r="I493" s="831">
        <v>824</v>
      </c>
      <c r="J493" s="822"/>
      <c r="K493" s="822">
        <v>412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2934</v>
      </c>
      <c r="B494" s="822" t="s">
        <v>3025</v>
      </c>
      <c r="C494" s="822" t="s">
        <v>597</v>
      </c>
      <c r="D494" s="822" t="s">
        <v>2924</v>
      </c>
      <c r="E494" s="822" t="s">
        <v>2929</v>
      </c>
      <c r="F494" s="822" t="s">
        <v>3028</v>
      </c>
      <c r="G494" s="822" t="s">
        <v>3029</v>
      </c>
      <c r="H494" s="831">
        <v>2</v>
      </c>
      <c r="I494" s="831">
        <v>3278</v>
      </c>
      <c r="J494" s="822"/>
      <c r="K494" s="822">
        <v>1639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2934</v>
      </c>
      <c r="B495" s="822" t="s">
        <v>3030</v>
      </c>
      <c r="C495" s="822" t="s">
        <v>600</v>
      </c>
      <c r="D495" s="822" t="s">
        <v>2907</v>
      </c>
      <c r="E495" s="822" t="s">
        <v>2936</v>
      </c>
      <c r="F495" s="822" t="s">
        <v>2939</v>
      </c>
      <c r="G495" s="822" t="s">
        <v>2940</v>
      </c>
      <c r="H495" s="831">
        <v>0.1</v>
      </c>
      <c r="I495" s="831">
        <v>52.06</v>
      </c>
      <c r="J495" s="822"/>
      <c r="K495" s="822">
        <v>520.6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2934</v>
      </c>
      <c r="B496" s="822" t="s">
        <v>3030</v>
      </c>
      <c r="C496" s="822" t="s">
        <v>600</v>
      </c>
      <c r="D496" s="822" t="s">
        <v>2907</v>
      </c>
      <c r="E496" s="822" t="s">
        <v>2936</v>
      </c>
      <c r="F496" s="822" t="s">
        <v>2941</v>
      </c>
      <c r="G496" s="822" t="s">
        <v>1042</v>
      </c>
      <c r="H496" s="831">
        <v>3.8000000000000003</v>
      </c>
      <c r="I496" s="831">
        <v>2600.7200000000003</v>
      </c>
      <c r="J496" s="822"/>
      <c r="K496" s="822">
        <v>684.4</v>
      </c>
      <c r="L496" s="831">
        <v>3.1999999999999997</v>
      </c>
      <c r="M496" s="831">
        <v>1498.97</v>
      </c>
      <c r="N496" s="822"/>
      <c r="O496" s="822">
        <v>468.42812500000002</v>
      </c>
      <c r="P496" s="831">
        <v>0.4</v>
      </c>
      <c r="Q496" s="831">
        <v>243.78</v>
      </c>
      <c r="R496" s="827"/>
      <c r="S496" s="832">
        <v>609.44999999999993</v>
      </c>
    </row>
    <row r="497" spans="1:19" ht="14.45" customHeight="1" x14ac:dyDescent="0.2">
      <c r="A497" s="821" t="s">
        <v>2934</v>
      </c>
      <c r="B497" s="822" t="s">
        <v>3030</v>
      </c>
      <c r="C497" s="822" t="s">
        <v>600</v>
      </c>
      <c r="D497" s="822" t="s">
        <v>2907</v>
      </c>
      <c r="E497" s="822" t="s">
        <v>2936</v>
      </c>
      <c r="F497" s="822" t="s">
        <v>2945</v>
      </c>
      <c r="G497" s="822" t="s">
        <v>2943</v>
      </c>
      <c r="H497" s="831">
        <v>11</v>
      </c>
      <c r="I497" s="831">
        <v>23553.61</v>
      </c>
      <c r="J497" s="822"/>
      <c r="K497" s="822">
        <v>2141.2372727272727</v>
      </c>
      <c r="L497" s="831">
        <v>2</v>
      </c>
      <c r="M497" s="831">
        <v>4896.7</v>
      </c>
      <c r="N497" s="822"/>
      <c r="O497" s="822">
        <v>2448.35</v>
      </c>
      <c r="P497" s="831"/>
      <c r="Q497" s="831"/>
      <c r="R497" s="827"/>
      <c r="S497" s="832"/>
    </row>
    <row r="498" spans="1:19" ht="14.45" customHeight="1" x14ac:dyDescent="0.2">
      <c r="A498" s="821" t="s">
        <v>2934</v>
      </c>
      <c r="B498" s="822" t="s">
        <v>3030</v>
      </c>
      <c r="C498" s="822" t="s">
        <v>600</v>
      </c>
      <c r="D498" s="822" t="s">
        <v>2907</v>
      </c>
      <c r="E498" s="822" t="s">
        <v>2936</v>
      </c>
      <c r="F498" s="822" t="s">
        <v>2946</v>
      </c>
      <c r="G498" s="822" t="s">
        <v>2947</v>
      </c>
      <c r="H498" s="831"/>
      <c r="I498" s="831"/>
      <c r="J498" s="822"/>
      <c r="K498" s="822"/>
      <c r="L498" s="831">
        <v>2</v>
      </c>
      <c r="M498" s="831">
        <v>13422.9</v>
      </c>
      <c r="N498" s="822"/>
      <c r="O498" s="822">
        <v>6711.45</v>
      </c>
      <c r="P498" s="831"/>
      <c r="Q498" s="831"/>
      <c r="R498" s="827"/>
      <c r="S498" s="832"/>
    </row>
    <row r="499" spans="1:19" ht="14.45" customHeight="1" x14ac:dyDescent="0.2">
      <c r="A499" s="821" t="s">
        <v>2934</v>
      </c>
      <c r="B499" s="822" t="s">
        <v>3030</v>
      </c>
      <c r="C499" s="822" t="s">
        <v>600</v>
      </c>
      <c r="D499" s="822" t="s">
        <v>2907</v>
      </c>
      <c r="E499" s="822" t="s">
        <v>2936</v>
      </c>
      <c r="F499" s="822" t="s">
        <v>2948</v>
      </c>
      <c r="G499" s="822" t="s">
        <v>2947</v>
      </c>
      <c r="H499" s="831"/>
      <c r="I499" s="831"/>
      <c r="J499" s="822"/>
      <c r="K499" s="822"/>
      <c r="L499" s="831"/>
      <c r="M499" s="831"/>
      <c r="N499" s="822"/>
      <c r="O499" s="822"/>
      <c r="P499" s="831">
        <v>2</v>
      </c>
      <c r="Q499" s="831">
        <v>13962.26</v>
      </c>
      <c r="R499" s="827"/>
      <c r="S499" s="832">
        <v>6981.13</v>
      </c>
    </row>
    <row r="500" spans="1:19" ht="14.45" customHeight="1" x14ac:dyDescent="0.2">
      <c r="A500" s="821" t="s">
        <v>2934</v>
      </c>
      <c r="B500" s="822" t="s">
        <v>3030</v>
      </c>
      <c r="C500" s="822" t="s">
        <v>600</v>
      </c>
      <c r="D500" s="822" t="s">
        <v>2907</v>
      </c>
      <c r="E500" s="822" t="s">
        <v>2936</v>
      </c>
      <c r="F500" s="822" t="s">
        <v>2951</v>
      </c>
      <c r="G500" s="822" t="s">
        <v>2952</v>
      </c>
      <c r="H500" s="831">
        <v>0.6</v>
      </c>
      <c r="I500" s="831">
        <v>216.33</v>
      </c>
      <c r="J500" s="822"/>
      <c r="K500" s="822">
        <v>360.55</v>
      </c>
      <c r="L500" s="831">
        <v>0.9</v>
      </c>
      <c r="M500" s="831">
        <v>340.02000000000004</v>
      </c>
      <c r="N500" s="822"/>
      <c r="O500" s="822">
        <v>377.8</v>
      </c>
      <c r="P500" s="831"/>
      <c r="Q500" s="831"/>
      <c r="R500" s="827"/>
      <c r="S500" s="832"/>
    </row>
    <row r="501" spans="1:19" ht="14.45" customHeight="1" x14ac:dyDescent="0.2">
      <c r="A501" s="821" t="s">
        <v>2934</v>
      </c>
      <c r="B501" s="822" t="s">
        <v>3030</v>
      </c>
      <c r="C501" s="822" t="s">
        <v>600</v>
      </c>
      <c r="D501" s="822" t="s">
        <v>2907</v>
      </c>
      <c r="E501" s="822" t="s">
        <v>2936</v>
      </c>
      <c r="F501" s="822" t="s">
        <v>2959</v>
      </c>
      <c r="G501" s="822" t="s">
        <v>1184</v>
      </c>
      <c r="H501" s="831">
        <v>0.33</v>
      </c>
      <c r="I501" s="831">
        <v>206.09</v>
      </c>
      <c r="J501" s="822"/>
      <c r="K501" s="822">
        <v>624.5151515151515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2934</v>
      </c>
      <c r="B502" s="822" t="s">
        <v>3030</v>
      </c>
      <c r="C502" s="822" t="s">
        <v>600</v>
      </c>
      <c r="D502" s="822" t="s">
        <v>2907</v>
      </c>
      <c r="E502" s="822" t="s">
        <v>2929</v>
      </c>
      <c r="F502" s="822" t="s">
        <v>2963</v>
      </c>
      <c r="G502" s="822" t="s">
        <v>2964</v>
      </c>
      <c r="H502" s="831">
        <v>78</v>
      </c>
      <c r="I502" s="831">
        <v>2964</v>
      </c>
      <c r="J502" s="822"/>
      <c r="K502" s="822">
        <v>38</v>
      </c>
      <c r="L502" s="831">
        <v>58</v>
      </c>
      <c r="M502" s="831">
        <v>2204</v>
      </c>
      <c r="N502" s="822"/>
      <c r="O502" s="822">
        <v>38</v>
      </c>
      <c r="P502" s="831">
        <v>14</v>
      </c>
      <c r="Q502" s="831">
        <v>560</v>
      </c>
      <c r="R502" s="827"/>
      <c r="S502" s="832">
        <v>40</v>
      </c>
    </row>
    <row r="503" spans="1:19" ht="14.45" customHeight="1" x14ac:dyDescent="0.2">
      <c r="A503" s="821" t="s">
        <v>2934</v>
      </c>
      <c r="B503" s="822" t="s">
        <v>3030</v>
      </c>
      <c r="C503" s="822" t="s">
        <v>600</v>
      </c>
      <c r="D503" s="822" t="s">
        <v>2907</v>
      </c>
      <c r="E503" s="822" t="s">
        <v>2929</v>
      </c>
      <c r="F503" s="822" t="s">
        <v>2965</v>
      </c>
      <c r="G503" s="822" t="s">
        <v>2966</v>
      </c>
      <c r="H503" s="831">
        <v>2</v>
      </c>
      <c r="I503" s="831">
        <v>20</v>
      </c>
      <c r="J503" s="822"/>
      <c r="K503" s="822">
        <v>10</v>
      </c>
      <c r="L503" s="831">
        <v>32</v>
      </c>
      <c r="M503" s="831">
        <v>320</v>
      </c>
      <c r="N503" s="822"/>
      <c r="O503" s="822">
        <v>10</v>
      </c>
      <c r="P503" s="831"/>
      <c r="Q503" s="831"/>
      <c r="R503" s="827"/>
      <c r="S503" s="832"/>
    </row>
    <row r="504" spans="1:19" ht="14.45" customHeight="1" x14ac:dyDescent="0.2">
      <c r="A504" s="821" t="s">
        <v>2934</v>
      </c>
      <c r="B504" s="822" t="s">
        <v>3030</v>
      </c>
      <c r="C504" s="822" t="s">
        <v>600</v>
      </c>
      <c r="D504" s="822" t="s">
        <v>2907</v>
      </c>
      <c r="E504" s="822" t="s">
        <v>2929</v>
      </c>
      <c r="F504" s="822" t="s">
        <v>2967</v>
      </c>
      <c r="G504" s="822" t="s">
        <v>2968</v>
      </c>
      <c r="H504" s="831">
        <v>6</v>
      </c>
      <c r="I504" s="831">
        <v>30</v>
      </c>
      <c r="J504" s="822"/>
      <c r="K504" s="822">
        <v>5</v>
      </c>
      <c r="L504" s="831">
        <v>8</v>
      </c>
      <c r="M504" s="831">
        <v>40</v>
      </c>
      <c r="N504" s="822"/>
      <c r="O504" s="822">
        <v>5</v>
      </c>
      <c r="P504" s="831"/>
      <c r="Q504" s="831"/>
      <c r="R504" s="827"/>
      <c r="S504" s="832"/>
    </row>
    <row r="505" spans="1:19" ht="14.45" customHeight="1" x14ac:dyDescent="0.2">
      <c r="A505" s="821" t="s">
        <v>2934</v>
      </c>
      <c r="B505" s="822" t="s">
        <v>3030</v>
      </c>
      <c r="C505" s="822" t="s">
        <v>600</v>
      </c>
      <c r="D505" s="822" t="s">
        <v>2907</v>
      </c>
      <c r="E505" s="822" t="s">
        <v>2929</v>
      </c>
      <c r="F505" s="822" t="s">
        <v>2969</v>
      </c>
      <c r="G505" s="822" t="s">
        <v>2970</v>
      </c>
      <c r="H505" s="831">
        <v>12</v>
      </c>
      <c r="I505" s="831">
        <v>60</v>
      </c>
      <c r="J505" s="822"/>
      <c r="K505" s="822">
        <v>5</v>
      </c>
      <c r="L505" s="831">
        <v>7</v>
      </c>
      <c r="M505" s="831">
        <v>35</v>
      </c>
      <c r="N505" s="822"/>
      <c r="O505" s="822">
        <v>5</v>
      </c>
      <c r="P505" s="831"/>
      <c r="Q505" s="831"/>
      <c r="R505" s="827"/>
      <c r="S505" s="832"/>
    </row>
    <row r="506" spans="1:19" ht="14.45" customHeight="1" x14ac:dyDescent="0.2">
      <c r="A506" s="821" t="s">
        <v>2934</v>
      </c>
      <c r="B506" s="822" t="s">
        <v>3030</v>
      </c>
      <c r="C506" s="822" t="s">
        <v>600</v>
      </c>
      <c r="D506" s="822" t="s">
        <v>2907</v>
      </c>
      <c r="E506" s="822" t="s">
        <v>2929</v>
      </c>
      <c r="F506" s="822" t="s">
        <v>2977</v>
      </c>
      <c r="G506" s="822" t="s">
        <v>2978</v>
      </c>
      <c r="H506" s="831">
        <v>43</v>
      </c>
      <c r="I506" s="831">
        <v>3225</v>
      </c>
      <c r="J506" s="822"/>
      <c r="K506" s="822">
        <v>75</v>
      </c>
      <c r="L506" s="831">
        <v>60</v>
      </c>
      <c r="M506" s="831">
        <v>4560</v>
      </c>
      <c r="N506" s="822"/>
      <c r="O506" s="822">
        <v>76</v>
      </c>
      <c r="P506" s="831"/>
      <c r="Q506" s="831"/>
      <c r="R506" s="827"/>
      <c r="S506" s="832"/>
    </row>
    <row r="507" spans="1:19" ht="14.45" customHeight="1" x14ac:dyDescent="0.2">
      <c r="A507" s="821" t="s">
        <v>2934</v>
      </c>
      <c r="B507" s="822" t="s">
        <v>3030</v>
      </c>
      <c r="C507" s="822" t="s">
        <v>600</v>
      </c>
      <c r="D507" s="822" t="s">
        <v>2907</v>
      </c>
      <c r="E507" s="822" t="s">
        <v>2929</v>
      </c>
      <c r="F507" s="822" t="s">
        <v>3021</v>
      </c>
      <c r="G507" s="822" t="s">
        <v>3022</v>
      </c>
      <c r="H507" s="831">
        <v>9</v>
      </c>
      <c r="I507" s="831">
        <v>3150</v>
      </c>
      <c r="J507" s="822"/>
      <c r="K507" s="822">
        <v>350</v>
      </c>
      <c r="L507" s="831">
        <v>6</v>
      </c>
      <c r="M507" s="831">
        <v>2112</v>
      </c>
      <c r="N507" s="822"/>
      <c r="O507" s="822">
        <v>352</v>
      </c>
      <c r="P507" s="831">
        <v>57</v>
      </c>
      <c r="Q507" s="831">
        <v>21660</v>
      </c>
      <c r="R507" s="827"/>
      <c r="S507" s="832">
        <v>380</v>
      </c>
    </row>
    <row r="508" spans="1:19" ht="14.45" customHeight="1" x14ac:dyDescent="0.2">
      <c r="A508" s="821" t="s">
        <v>2934</v>
      </c>
      <c r="B508" s="822" t="s">
        <v>3030</v>
      </c>
      <c r="C508" s="822" t="s">
        <v>600</v>
      </c>
      <c r="D508" s="822" t="s">
        <v>2907</v>
      </c>
      <c r="E508" s="822" t="s">
        <v>2929</v>
      </c>
      <c r="F508" s="822" t="s">
        <v>2979</v>
      </c>
      <c r="G508" s="822" t="s">
        <v>2980</v>
      </c>
      <c r="H508" s="831">
        <v>216</v>
      </c>
      <c r="I508" s="831">
        <v>50328</v>
      </c>
      <c r="J508" s="822"/>
      <c r="K508" s="822">
        <v>233</v>
      </c>
      <c r="L508" s="831">
        <v>68</v>
      </c>
      <c r="M508" s="831">
        <v>15980</v>
      </c>
      <c r="N508" s="822"/>
      <c r="O508" s="822">
        <v>235</v>
      </c>
      <c r="P508" s="831">
        <v>2</v>
      </c>
      <c r="Q508" s="831">
        <v>508</v>
      </c>
      <c r="R508" s="827"/>
      <c r="S508" s="832">
        <v>254</v>
      </c>
    </row>
    <row r="509" spans="1:19" ht="14.45" customHeight="1" x14ac:dyDescent="0.2">
      <c r="A509" s="821" t="s">
        <v>2934</v>
      </c>
      <c r="B509" s="822" t="s">
        <v>3030</v>
      </c>
      <c r="C509" s="822" t="s">
        <v>600</v>
      </c>
      <c r="D509" s="822" t="s">
        <v>2907</v>
      </c>
      <c r="E509" s="822" t="s">
        <v>2929</v>
      </c>
      <c r="F509" s="822" t="s">
        <v>3031</v>
      </c>
      <c r="G509" s="822" t="s">
        <v>3032</v>
      </c>
      <c r="H509" s="831"/>
      <c r="I509" s="831"/>
      <c r="J509" s="822"/>
      <c r="K509" s="822"/>
      <c r="L509" s="831">
        <v>4</v>
      </c>
      <c r="M509" s="831">
        <v>1408</v>
      </c>
      <c r="N509" s="822"/>
      <c r="O509" s="822">
        <v>352</v>
      </c>
      <c r="P509" s="831">
        <v>1</v>
      </c>
      <c r="Q509" s="831">
        <v>380</v>
      </c>
      <c r="R509" s="827"/>
      <c r="S509" s="832">
        <v>380</v>
      </c>
    </row>
    <row r="510" spans="1:19" ht="14.45" customHeight="1" x14ac:dyDescent="0.2">
      <c r="A510" s="821" t="s">
        <v>2934</v>
      </c>
      <c r="B510" s="822" t="s">
        <v>3030</v>
      </c>
      <c r="C510" s="822" t="s">
        <v>600</v>
      </c>
      <c r="D510" s="822" t="s">
        <v>2907</v>
      </c>
      <c r="E510" s="822" t="s">
        <v>2929</v>
      </c>
      <c r="F510" s="822" t="s">
        <v>2981</v>
      </c>
      <c r="G510" s="822" t="s">
        <v>2982</v>
      </c>
      <c r="H510" s="831">
        <v>16</v>
      </c>
      <c r="I510" s="831">
        <v>1344</v>
      </c>
      <c r="J510" s="822"/>
      <c r="K510" s="822">
        <v>84</v>
      </c>
      <c r="L510" s="831">
        <v>13</v>
      </c>
      <c r="M510" s="831">
        <v>1092</v>
      </c>
      <c r="N510" s="822"/>
      <c r="O510" s="822">
        <v>84</v>
      </c>
      <c r="P510" s="831">
        <v>1</v>
      </c>
      <c r="Q510" s="831">
        <v>88</v>
      </c>
      <c r="R510" s="827"/>
      <c r="S510" s="832">
        <v>88</v>
      </c>
    </row>
    <row r="511" spans="1:19" ht="14.45" customHeight="1" x14ac:dyDescent="0.2">
      <c r="A511" s="821" t="s">
        <v>2934</v>
      </c>
      <c r="B511" s="822" t="s">
        <v>3030</v>
      </c>
      <c r="C511" s="822" t="s">
        <v>600</v>
      </c>
      <c r="D511" s="822" t="s">
        <v>2907</v>
      </c>
      <c r="E511" s="822" t="s">
        <v>2929</v>
      </c>
      <c r="F511" s="822" t="s">
        <v>2930</v>
      </c>
      <c r="G511" s="822" t="s">
        <v>2931</v>
      </c>
      <c r="H511" s="831">
        <v>51</v>
      </c>
      <c r="I511" s="831">
        <v>1700</v>
      </c>
      <c r="J511" s="822"/>
      <c r="K511" s="822">
        <v>33.333333333333336</v>
      </c>
      <c r="L511" s="831">
        <v>20</v>
      </c>
      <c r="M511" s="831">
        <v>678.90000000000009</v>
      </c>
      <c r="N511" s="822"/>
      <c r="O511" s="822">
        <v>33.945000000000007</v>
      </c>
      <c r="P511" s="831">
        <v>3</v>
      </c>
      <c r="Q511" s="831">
        <v>136.67000000000002</v>
      </c>
      <c r="R511" s="827"/>
      <c r="S511" s="832">
        <v>45.556666666666672</v>
      </c>
    </row>
    <row r="512" spans="1:19" ht="14.45" customHeight="1" x14ac:dyDescent="0.2">
      <c r="A512" s="821" t="s">
        <v>2934</v>
      </c>
      <c r="B512" s="822" t="s">
        <v>3030</v>
      </c>
      <c r="C512" s="822" t="s">
        <v>600</v>
      </c>
      <c r="D512" s="822" t="s">
        <v>2907</v>
      </c>
      <c r="E512" s="822" t="s">
        <v>2929</v>
      </c>
      <c r="F512" s="822" t="s">
        <v>2983</v>
      </c>
      <c r="G512" s="822" t="s">
        <v>2984</v>
      </c>
      <c r="H512" s="831">
        <v>9</v>
      </c>
      <c r="I512" s="831">
        <v>342</v>
      </c>
      <c r="J512" s="822"/>
      <c r="K512" s="822">
        <v>38</v>
      </c>
      <c r="L512" s="831">
        <v>12</v>
      </c>
      <c r="M512" s="831">
        <v>456</v>
      </c>
      <c r="N512" s="822"/>
      <c r="O512" s="822">
        <v>38</v>
      </c>
      <c r="P512" s="831"/>
      <c r="Q512" s="831"/>
      <c r="R512" s="827"/>
      <c r="S512" s="832"/>
    </row>
    <row r="513" spans="1:19" ht="14.45" customHeight="1" x14ac:dyDescent="0.2">
      <c r="A513" s="821" t="s">
        <v>2934</v>
      </c>
      <c r="B513" s="822" t="s">
        <v>3030</v>
      </c>
      <c r="C513" s="822" t="s">
        <v>600</v>
      </c>
      <c r="D513" s="822" t="s">
        <v>2907</v>
      </c>
      <c r="E513" s="822" t="s">
        <v>2929</v>
      </c>
      <c r="F513" s="822" t="s">
        <v>2985</v>
      </c>
      <c r="G513" s="822" t="s">
        <v>2986</v>
      </c>
      <c r="H513" s="831">
        <v>54</v>
      </c>
      <c r="I513" s="831">
        <v>1782</v>
      </c>
      <c r="J513" s="822"/>
      <c r="K513" s="822">
        <v>33</v>
      </c>
      <c r="L513" s="831">
        <v>30</v>
      </c>
      <c r="M513" s="831">
        <v>990</v>
      </c>
      <c r="N513" s="822"/>
      <c r="O513" s="822">
        <v>33</v>
      </c>
      <c r="P513" s="831">
        <v>8</v>
      </c>
      <c r="Q513" s="831">
        <v>272</v>
      </c>
      <c r="R513" s="827"/>
      <c r="S513" s="832">
        <v>34</v>
      </c>
    </row>
    <row r="514" spans="1:19" ht="14.45" customHeight="1" x14ac:dyDescent="0.2">
      <c r="A514" s="821" t="s">
        <v>2934</v>
      </c>
      <c r="B514" s="822" t="s">
        <v>3030</v>
      </c>
      <c r="C514" s="822" t="s">
        <v>600</v>
      </c>
      <c r="D514" s="822" t="s">
        <v>2907</v>
      </c>
      <c r="E514" s="822" t="s">
        <v>2929</v>
      </c>
      <c r="F514" s="822" t="s">
        <v>2932</v>
      </c>
      <c r="G514" s="822" t="s">
        <v>2933</v>
      </c>
      <c r="H514" s="831">
        <v>2</v>
      </c>
      <c r="I514" s="831">
        <v>1414</v>
      </c>
      <c r="J514" s="822"/>
      <c r="K514" s="822">
        <v>707</v>
      </c>
      <c r="L514" s="831">
        <v>10</v>
      </c>
      <c r="M514" s="831">
        <v>7110</v>
      </c>
      <c r="N514" s="822"/>
      <c r="O514" s="822">
        <v>711</v>
      </c>
      <c r="P514" s="831">
        <v>1</v>
      </c>
      <c r="Q514" s="831">
        <v>768</v>
      </c>
      <c r="R514" s="827"/>
      <c r="S514" s="832">
        <v>768</v>
      </c>
    </row>
    <row r="515" spans="1:19" ht="14.45" customHeight="1" x14ac:dyDescent="0.2">
      <c r="A515" s="821" t="s">
        <v>2934</v>
      </c>
      <c r="B515" s="822" t="s">
        <v>3030</v>
      </c>
      <c r="C515" s="822" t="s">
        <v>600</v>
      </c>
      <c r="D515" s="822" t="s">
        <v>2907</v>
      </c>
      <c r="E515" s="822" t="s">
        <v>2929</v>
      </c>
      <c r="F515" s="822" t="s">
        <v>2995</v>
      </c>
      <c r="G515" s="822" t="s">
        <v>2996</v>
      </c>
      <c r="H515" s="831">
        <v>2</v>
      </c>
      <c r="I515" s="831">
        <v>0</v>
      </c>
      <c r="J515" s="822"/>
      <c r="K515" s="822">
        <v>0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2934</v>
      </c>
      <c r="B516" s="822" t="s">
        <v>3030</v>
      </c>
      <c r="C516" s="822" t="s">
        <v>600</v>
      </c>
      <c r="D516" s="822" t="s">
        <v>2907</v>
      </c>
      <c r="E516" s="822" t="s">
        <v>2929</v>
      </c>
      <c r="F516" s="822" t="s">
        <v>2997</v>
      </c>
      <c r="G516" s="822" t="s">
        <v>2998</v>
      </c>
      <c r="H516" s="831">
        <v>8</v>
      </c>
      <c r="I516" s="831">
        <v>2800</v>
      </c>
      <c r="J516" s="822"/>
      <c r="K516" s="822">
        <v>350</v>
      </c>
      <c r="L516" s="831">
        <v>12</v>
      </c>
      <c r="M516" s="831">
        <v>4224</v>
      </c>
      <c r="N516" s="822"/>
      <c r="O516" s="822">
        <v>352</v>
      </c>
      <c r="P516" s="831"/>
      <c r="Q516" s="831"/>
      <c r="R516" s="827"/>
      <c r="S516" s="832"/>
    </row>
    <row r="517" spans="1:19" ht="14.45" customHeight="1" x14ac:dyDescent="0.2">
      <c r="A517" s="821" t="s">
        <v>2934</v>
      </c>
      <c r="B517" s="822" t="s">
        <v>3030</v>
      </c>
      <c r="C517" s="822" t="s">
        <v>600</v>
      </c>
      <c r="D517" s="822" t="s">
        <v>2907</v>
      </c>
      <c r="E517" s="822" t="s">
        <v>2929</v>
      </c>
      <c r="F517" s="822" t="s">
        <v>2999</v>
      </c>
      <c r="G517" s="822" t="s">
        <v>3000</v>
      </c>
      <c r="H517" s="831"/>
      <c r="I517" s="831"/>
      <c r="J517" s="822"/>
      <c r="K517" s="822"/>
      <c r="L517" s="831">
        <v>0</v>
      </c>
      <c r="M517" s="831">
        <v>0</v>
      </c>
      <c r="N517" s="822"/>
      <c r="O517" s="822"/>
      <c r="P517" s="831">
        <v>3</v>
      </c>
      <c r="Q517" s="831">
        <v>4584</v>
      </c>
      <c r="R517" s="827"/>
      <c r="S517" s="832">
        <v>1528</v>
      </c>
    </row>
    <row r="518" spans="1:19" ht="14.45" customHeight="1" x14ac:dyDescent="0.2">
      <c r="A518" s="821" t="s">
        <v>2934</v>
      </c>
      <c r="B518" s="822" t="s">
        <v>3030</v>
      </c>
      <c r="C518" s="822" t="s">
        <v>600</v>
      </c>
      <c r="D518" s="822" t="s">
        <v>2907</v>
      </c>
      <c r="E518" s="822" t="s">
        <v>2929</v>
      </c>
      <c r="F518" s="822" t="s">
        <v>3001</v>
      </c>
      <c r="G518" s="822" t="s">
        <v>3002</v>
      </c>
      <c r="H518" s="831"/>
      <c r="I518" s="831"/>
      <c r="J518" s="822"/>
      <c r="K518" s="822"/>
      <c r="L518" s="831">
        <v>2</v>
      </c>
      <c r="M518" s="831">
        <v>124</v>
      </c>
      <c r="N518" s="822"/>
      <c r="O518" s="822">
        <v>62</v>
      </c>
      <c r="P518" s="831"/>
      <c r="Q518" s="831"/>
      <c r="R518" s="827"/>
      <c r="S518" s="832"/>
    </row>
    <row r="519" spans="1:19" ht="14.45" customHeight="1" x14ac:dyDescent="0.2">
      <c r="A519" s="821" t="s">
        <v>2934</v>
      </c>
      <c r="B519" s="822" t="s">
        <v>3030</v>
      </c>
      <c r="C519" s="822" t="s">
        <v>600</v>
      </c>
      <c r="D519" s="822" t="s">
        <v>2907</v>
      </c>
      <c r="E519" s="822" t="s">
        <v>2929</v>
      </c>
      <c r="F519" s="822" t="s">
        <v>3003</v>
      </c>
      <c r="G519" s="822" t="s">
        <v>3004</v>
      </c>
      <c r="H519" s="831">
        <v>50</v>
      </c>
      <c r="I519" s="831">
        <v>17700</v>
      </c>
      <c r="J519" s="822"/>
      <c r="K519" s="822">
        <v>354</v>
      </c>
      <c r="L519" s="831">
        <v>11</v>
      </c>
      <c r="M519" s="831">
        <v>3916</v>
      </c>
      <c r="N519" s="822"/>
      <c r="O519" s="822">
        <v>356</v>
      </c>
      <c r="P519" s="831"/>
      <c r="Q519" s="831"/>
      <c r="R519" s="827"/>
      <c r="S519" s="832"/>
    </row>
    <row r="520" spans="1:19" ht="14.45" customHeight="1" x14ac:dyDescent="0.2">
      <c r="A520" s="821" t="s">
        <v>2934</v>
      </c>
      <c r="B520" s="822" t="s">
        <v>3030</v>
      </c>
      <c r="C520" s="822" t="s">
        <v>600</v>
      </c>
      <c r="D520" s="822" t="s">
        <v>2907</v>
      </c>
      <c r="E520" s="822" t="s">
        <v>2929</v>
      </c>
      <c r="F520" s="822" t="s">
        <v>3011</v>
      </c>
      <c r="G520" s="822" t="s">
        <v>3012</v>
      </c>
      <c r="H520" s="831">
        <v>50</v>
      </c>
      <c r="I520" s="831">
        <v>0</v>
      </c>
      <c r="J520" s="822"/>
      <c r="K520" s="822">
        <v>0</v>
      </c>
      <c r="L520" s="831">
        <v>40</v>
      </c>
      <c r="M520" s="831">
        <v>0</v>
      </c>
      <c r="N520" s="822"/>
      <c r="O520" s="822">
        <v>0</v>
      </c>
      <c r="P520" s="831"/>
      <c r="Q520" s="831"/>
      <c r="R520" s="827"/>
      <c r="S520" s="832"/>
    </row>
    <row r="521" spans="1:19" ht="14.45" customHeight="1" x14ac:dyDescent="0.2">
      <c r="A521" s="821" t="s">
        <v>2934</v>
      </c>
      <c r="B521" s="822" t="s">
        <v>3030</v>
      </c>
      <c r="C521" s="822" t="s">
        <v>600</v>
      </c>
      <c r="D521" s="822" t="s">
        <v>1533</v>
      </c>
      <c r="E521" s="822" t="s">
        <v>2929</v>
      </c>
      <c r="F521" s="822" t="s">
        <v>2963</v>
      </c>
      <c r="G521" s="822" t="s">
        <v>2964</v>
      </c>
      <c r="H521" s="831">
        <v>30</v>
      </c>
      <c r="I521" s="831">
        <v>1140</v>
      </c>
      <c r="J521" s="822"/>
      <c r="K521" s="822">
        <v>38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2934</v>
      </c>
      <c r="B522" s="822" t="s">
        <v>3030</v>
      </c>
      <c r="C522" s="822" t="s">
        <v>600</v>
      </c>
      <c r="D522" s="822" t="s">
        <v>1533</v>
      </c>
      <c r="E522" s="822" t="s">
        <v>2929</v>
      </c>
      <c r="F522" s="822" t="s">
        <v>2977</v>
      </c>
      <c r="G522" s="822" t="s">
        <v>2978</v>
      </c>
      <c r="H522" s="831">
        <v>1</v>
      </c>
      <c r="I522" s="831">
        <v>75</v>
      </c>
      <c r="J522" s="822"/>
      <c r="K522" s="822">
        <v>75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2934</v>
      </c>
      <c r="B523" s="822" t="s">
        <v>3030</v>
      </c>
      <c r="C523" s="822" t="s">
        <v>600</v>
      </c>
      <c r="D523" s="822" t="s">
        <v>1533</v>
      </c>
      <c r="E523" s="822" t="s">
        <v>2929</v>
      </c>
      <c r="F523" s="822" t="s">
        <v>3021</v>
      </c>
      <c r="G523" s="822" t="s">
        <v>3022</v>
      </c>
      <c r="H523" s="831">
        <v>86</v>
      </c>
      <c r="I523" s="831">
        <v>30100</v>
      </c>
      <c r="J523" s="822"/>
      <c r="K523" s="822">
        <v>350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2934</v>
      </c>
      <c r="B524" s="822" t="s">
        <v>3030</v>
      </c>
      <c r="C524" s="822" t="s">
        <v>600</v>
      </c>
      <c r="D524" s="822" t="s">
        <v>1533</v>
      </c>
      <c r="E524" s="822" t="s">
        <v>2929</v>
      </c>
      <c r="F524" s="822" t="s">
        <v>2981</v>
      </c>
      <c r="G524" s="822" t="s">
        <v>2982</v>
      </c>
      <c r="H524" s="831">
        <v>1</v>
      </c>
      <c r="I524" s="831">
        <v>84</v>
      </c>
      <c r="J524" s="822"/>
      <c r="K524" s="822">
        <v>84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2934</v>
      </c>
      <c r="B525" s="822" t="s">
        <v>3030</v>
      </c>
      <c r="C525" s="822" t="s">
        <v>600</v>
      </c>
      <c r="D525" s="822" t="s">
        <v>1533</v>
      </c>
      <c r="E525" s="822" t="s">
        <v>2929</v>
      </c>
      <c r="F525" s="822" t="s">
        <v>2930</v>
      </c>
      <c r="G525" s="822" t="s">
        <v>2931</v>
      </c>
      <c r="H525" s="831">
        <v>38</v>
      </c>
      <c r="I525" s="831">
        <v>1266.6699999999998</v>
      </c>
      <c r="J525" s="822"/>
      <c r="K525" s="822">
        <v>33.333421052631572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2934</v>
      </c>
      <c r="B526" s="822" t="s">
        <v>3030</v>
      </c>
      <c r="C526" s="822" t="s">
        <v>600</v>
      </c>
      <c r="D526" s="822" t="s">
        <v>1533</v>
      </c>
      <c r="E526" s="822" t="s">
        <v>2929</v>
      </c>
      <c r="F526" s="822" t="s">
        <v>2932</v>
      </c>
      <c r="G526" s="822" t="s">
        <v>2933</v>
      </c>
      <c r="H526" s="831">
        <v>21</v>
      </c>
      <c r="I526" s="831">
        <v>14847</v>
      </c>
      <c r="J526" s="822"/>
      <c r="K526" s="822">
        <v>707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2934</v>
      </c>
      <c r="B527" s="822" t="s">
        <v>3030</v>
      </c>
      <c r="C527" s="822" t="s">
        <v>600</v>
      </c>
      <c r="D527" s="822" t="s">
        <v>1533</v>
      </c>
      <c r="E527" s="822" t="s">
        <v>2929</v>
      </c>
      <c r="F527" s="822" t="s">
        <v>2997</v>
      </c>
      <c r="G527" s="822" t="s">
        <v>2998</v>
      </c>
      <c r="H527" s="831">
        <v>4</v>
      </c>
      <c r="I527" s="831">
        <v>1400</v>
      </c>
      <c r="J527" s="822"/>
      <c r="K527" s="822">
        <v>350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2934</v>
      </c>
      <c r="B528" s="822" t="s">
        <v>3030</v>
      </c>
      <c r="C528" s="822" t="s">
        <v>600</v>
      </c>
      <c r="D528" s="822" t="s">
        <v>1533</v>
      </c>
      <c r="E528" s="822" t="s">
        <v>2929</v>
      </c>
      <c r="F528" s="822" t="s">
        <v>2999</v>
      </c>
      <c r="G528" s="822" t="s">
        <v>3000</v>
      </c>
      <c r="H528" s="831">
        <v>3</v>
      </c>
      <c r="I528" s="831">
        <v>4218</v>
      </c>
      <c r="J528" s="822"/>
      <c r="K528" s="822">
        <v>1406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2934</v>
      </c>
      <c r="B529" s="822" t="s">
        <v>3030</v>
      </c>
      <c r="C529" s="822" t="s">
        <v>600</v>
      </c>
      <c r="D529" s="822" t="s">
        <v>1533</v>
      </c>
      <c r="E529" s="822" t="s">
        <v>2929</v>
      </c>
      <c r="F529" s="822" t="s">
        <v>3003</v>
      </c>
      <c r="G529" s="822" t="s">
        <v>3004</v>
      </c>
      <c r="H529" s="831">
        <v>14</v>
      </c>
      <c r="I529" s="831">
        <v>4956</v>
      </c>
      <c r="J529" s="822"/>
      <c r="K529" s="822">
        <v>354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2934</v>
      </c>
      <c r="B530" s="822" t="s">
        <v>3030</v>
      </c>
      <c r="C530" s="822" t="s">
        <v>600</v>
      </c>
      <c r="D530" s="822" t="s">
        <v>1533</v>
      </c>
      <c r="E530" s="822" t="s">
        <v>2929</v>
      </c>
      <c r="F530" s="822" t="s">
        <v>3011</v>
      </c>
      <c r="G530" s="822" t="s">
        <v>3012</v>
      </c>
      <c r="H530" s="831">
        <v>1</v>
      </c>
      <c r="I530" s="831">
        <v>0</v>
      </c>
      <c r="J530" s="822"/>
      <c r="K530" s="822">
        <v>0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2934</v>
      </c>
      <c r="B531" s="822" t="s">
        <v>3030</v>
      </c>
      <c r="C531" s="822" t="s">
        <v>600</v>
      </c>
      <c r="D531" s="822" t="s">
        <v>2914</v>
      </c>
      <c r="E531" s="822" t="s">
        <v>2936</v>
      </c>
      <c r="F531" s="822" t="s">
        <v>2941</v>
      </c>
      <c r="G531" s="822" t="s">
        <v>1042</v>
      </c>
      <c r="H531" s="831">
        <v>0.1</v>
      </c>
      <c r="I531" s="831">
        <v>68.42</v>
      </c>
      <c r="J531" s="822"/>
      <c r="K531" s="822">
        <v>684.19999999999993</v>
      </c>
      <c r="L531" s="831">
        <v>0.30000000000000004</v>
      </c>
      <c r="M531" s="831">
        <v>205.07999999999998</v>
      </c>
      <c r="N531" s="822"/>
      <c r="O531" s="822">
        <v>683.5999999999998</v>
      </c>
      <c r="P531" s="831"/>
      <c r="Q531" s="831"/>
      <c r="R531" s="827"/>
      <c r="S531" s="832"/>
    </row>
    <row r="532" spans="1:19" ht="14.45" customHeight="1" x14ac:dyDescent="0.2">
      <c r="A532" s="821" t="s">
        <v>2934</v>
      </c>
      <c r="B532" s="822" t="s">
        <v>3030</v>
      </c>
      <c r="C532" s="822" t="s">
        <v>600</v>
      </c>
      <c r="D532" s="822" t="s">
        <v>2914</v>
      </c>
      <c r="E532" s="822" t="s">
        <v>2936</v>
      </c>
      <c r="F532" s="822" t="s">
        <v>2945</v>
      </c>
      <c r="G532" s="822" t="s">
        <v>2943</v>
      </c>
      <c r="H532" s="831">
        <v>1</v>
      </c>
      <c r="I532" s="831">
        <v>2072.9899999999998</v>
      </c>
      <c r="J532" s="822"/>
      <c r="K532" s="822">
        <v>2072.9899999999998</v>
      </c>
      <c r="L532" s="831">
        <v>3</v>
      </c>
      <c r="M532" s="831">
        <v>6969.69</v>
      </c>
      <c r="N532" s="822"/>
      <c r="O532" s="822">
        <v>2323.23</v>
      </c>
      <c r="P532" s="831"/>
      <c r="Q532" s="831"/>
      <c r="R532" s="827"/>
      <c r="S532" s="832"/>
    </row>
    <row r="533" spans="1:19" ht="14.45" customHeight="1" x14ac:dyDescent="0.2">
      <c r="A533" s="821" t="s">
        <v>2934</v>
      </c>
      <c r="B533" s="822" t="s">
        <v>3030</v>
      </c>
      <c r="C533" s="822" t="s">
        <v>600</v>
      </c>
      <c r="D533" s="822" t="s">
        <v>2914</v>
      </c>
      <c r="E533" s="822" t="s">
        <v>2936</v>
      </c>
      <c r="F533" s="822" t="s">
        <v>2948</v>
      </c>
      <c r="G533" s="822" t="s">
        <v>2947</v>
      </c>
      <c r="H533" s="831"/>
      <c r="I533" s="831"/>
      <c r="J533" s="822"/>
      <c r="K533" s="822"/>
      <c r="L533" s="831">
        <v>4</v>
      </c>
      <c r="M533" s="831">
        <v>31996.880000000001</v>
      </c>
      <c r="N533" s="822"/>
      <c r="O533" s="822">
        <v>7999.22</v>
      </c>
      <c r="P533" s="831"/>
      <c r="Q533" s="831"/>
      <c r="R533" s="827"/>
      <c r="S533" s="832"/>
    </row>
    <row r="534" spans="1:19" ht="14.45" customHeight="1" x14ac:dyDescent="0.2">
      <c r="A534" s="821" t="s">
        <v>2934</v>
      </c>
      <c r="B534" s="822" t="s">
        <v>3030</v>
      </c>
      <c r="C534" s="822" t="s">
        <v>600</v>
      </c>
      <c r="D534" s="822" t="s">
        <v>2914</v>
      </c>
      <c r="E534" s="822" t="s">
        <v>2936</v>
      </c>
      <c r="F534" s="822" t="s">
        <v>2951</v>
      </c>
      <c r="G534" s="822" t="s">
        <v>2952</v>
      </c>
      <c r="H534" s="831"/>
      <c r="I534" s="831"/>
      <c r="J534" s="822"/>
      <c r="K534" s="822"/>
      <c r="L534" s="831">
        <v>0.2</v>
      </c>
      <c r="M534" s="831">
        <v>72.040000000000006</v>
      </c>
      <c r="N534" s="822"/>
      <c r="O534" s="822">
        <v>360.2</v>
      </c>
      <c r="P534" s="831"/>
      <c r="Q534" s="831"/>
      <c r="R534" s="827"/>
      <c r="S534" s="832"/>
    </row>
    <row r="535" spans="1:19" ht="14.45" customHeight="1" x14ac:dyDescent="0.2">
      <c r="A535" s="821" t="s">
        <v>2934</v>
      </c>
      <c r="B535" s="822" t="s">
        <v>3030</v>
      </c>
      <c r="C535" s="822" t="s">
        <v>600</v>
      </c>
      <c r="D535" s="822" t="s">
        <v>2914</v>
      </c>
      <c r="E535" s="822" t="s">
        <v>2929</v>
      </c>
      <c r="F535" s="822" t="s">
        <v>2963</v>
      </c>
      <c r="G535" s="822" t="s">
        <v>2964</v>
      </c>
      <c r="H535" s="831">
        <v>84</v>
      </c>
      <c r="I535" s="831">
        <v>3192</v>
      </c>
      <c r="J535" s="822"/>
      <c r="K535" s="822">
        <v>38</v>
      </c>
      <c r="L535" s="831">
        <v>159</v>
      </c>
      <c r="M535" s="831">
        <v>6042</v>
      </c>
      <c r="N535" s="822"/>
      <c r="O535" s="822">
        <v>38</v>
      </c>
      <c r="P535" s="831"/>
      <c r="Q535" s="831"/>
      <c r="R535" s="827"/>
      <c r="S535" s="832"/>
    </row>
    <row r="536" spans="1:19" ht="14.45" customHeight="1" x14ac:dyDescent="0.2">
      <c r="A536" s="821" t="s">
        <v>2934</v>
      </c>
      <c r="B536" s="822" t="s">
        <v>3030</v>
      </c>
      <c r="C536" s="822" t="s">
        <v>600</v>
      </c>
      <c r="D536" s="822" t="s">
        <v>2914</v>
      </c>
      <c r="E536" s="822" t="s">
        <v>2929</v>
      </c>
      <c r="F536" s="822" t="s">
        <v>2965</v>
      </c>
      <c r="G536" s="822" t="s">
        <v>2966</v>
      </c>
      <c r="H536" s="831"/>
      <c r="I536" s="831"/>
      <c r="J536" s="822"/>
      <c r="K536" s="822"/>
      <c r="L536" s="831">
        <v>21</v>
      </c>
      <c r="M536" s="831">
        <v>210</v>
      </c>
      <c r="N536" s="822"/>
      <c r="O536" s="822">
        <v>10</v>
      </c>
      <c r="P536" s="831"/>
      <c r="Q536" s="831"/>
      <c r="R536" s="827"/>
      <c r="S536" s="832"/>
    </row>
    <row r="537" spans="1:19" ht="14.45" customHeight="1" x14ac:dyDescent="0.2">
      <c r="A537" s="821" t="s">
        <v>2934</v>
      </c>
      <c r="B537" s="822" t="s">
        <v>3030</v>
      </c>
      <c r="C537" s="822" t="s">
        <v>600</v>
      </c>
      <c r="D537" s="822" t="s">
        <v>2914</v>
      </c>
      <c r="E537" s="822" t="s">
        <v>2929</v>
      </c>
      <c r="F537" s="822" t="s">
        <v>2967</v>
      </c>
      <c r="G537" s="822" t="s">
        <v>2968</v>
      </c>
      <c r="H537" s="831">
        <v>1</v>
      </c>
      <c r="I537" s="831">
        <v>5</v>
      </c>
      <c r="J537" s="822"/>
      <c r="K537" s="822">
        <v>5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2934</v>
      </c>
      <c r="B538" s="822" t="s">
        <v>3030</v>
      </c>
      <c r="C538" s="822" t="s">
        <v>600</v>
      </c>
      <c r="D538" s="822" t="s">
        <v>2914</v>
      </c>
      <c r="E538" s="822" t="s">
        <v>2929</v>
      </c>
      <c r="F538" s="822" t="s">
        <v>2969</v>
      </c>
      <c r="G538" s="822" t="s">
        <v>2970</v>
      </c>
      <c r="H538" s="831">
        <v>1</v>
      </c>
      <c r="I538" s="831">
        <v>5</v>
      </c>
      <c r="J538" s="822"/>
      <c r="K538" s="822">
        <v>5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2934</v>
      </c>
      <c r="B539" s="822" t="s">
        <v>3030</v>
      </c>
      <c r="C539" s="822" t="s">
        <v>600</v>
      </c>
      <c r="D539" s="822" t="s">
        <v>2914</v>
      </c>
      <c r="E539" s="822" t="s">
        <v>2929</v>
      </c>
      <c r="F539" s="822" t="s">
        <v>2977</v>
      </c>
      <c r="G539" s="822" t="s">
        <v>2978</v>
      </c>
      <c r="H539" s="831">
        <v>9</v>
      </c>
      <c r="I539" s="831">
        <v>675</v>
      </c>
      <c r="J539" s="822"/>
      <c r="K539" s="822">
        <v>75</v>
      </c>
      <c r="L539" s="831">
        <v>73</v>
      </c>
      <c r="M539" s="831">
        <v>5548</v>
      </c>
      <c r="N539" s="822"/>
      <c r="O539" s="822">
        <v>76</v>
      </c>
      <c r="P539" s="831"/>
      <c r="Q539" s="831"/>
      <c r="R539" s="827"/>
      <c r="S539" s="832"/>
    </row>
    <row r="540" spans="1:19" ht="14.45" customHeight="1" x14ac:dyDescent="0.2">
      <c r="A540" s="821" t="s">
        <v>2934</v>
      </c>
      <c r="B540" s="822" t="s">
        <v>3030</v>
      </c>
      <c r="C540" s="822" t="s">
        <v>600</v>
      </c>
      <c r="D540" s="822" t="s">
        <v>2914</v>
      </c>
      <c r="E540" s="822" t="s">
        <v>2929</v>
      </c>
      <c r="F540" s="822" t="s">
        <v>3021</v>
      </c>
      <c r="G540" s="822" t="s">
        <v>3022</v>
      </c>
      <c r="H540" s="831">
        <v>70</v>
      </c>
      <c r="I540" s="831">
        <v>24500</v>
      </c>
      <c r="J540" s="822"/>
      <c r="K540" s="822">
        <v>350</v>
      </c>
      <c r="L540" s="831">
        <v>252</v>
      </c>
      <c r="M540" s="831">
        <v>88704</v>
      </c>
      <c r="N540" s="822"/>
      <c r="O540" s="822">
        <v>352</v>
      </c>
      <c r="P540" s="831"/>
      <c r="Q540" s="831"/>
      <c r="R540" s="827"/>
      <c r="S540" s="832"/>
    </row>
    <row r="541" spans="1:19" ht="14.45" customHeight="1" x14ac:dyDescent="0.2">
      <c r="A541" s="821" t="s">
        <v>2934</v>
      </c>
      <c r="B541" s="822" t="s">
        <v>3030</v>
      </c>
      <c r="C541" s="822" t="s">
        <v>600</v>
      </c>
      <c r="D541" s="822" t="s">
        <v>2914</v>
      </c>
      <c r="E541" s="822" t="s">
        <v>2929</v>
      </c>
      <c r="F541" s="822" t="s">
        <v>2981</v>
      </c>
      <c r="G541" s="822" t="s">
        <v>2982</v>
      </c>
      <c r="H541" s="831">
        <v>1</v>
      </c>
      <c r="I541" s="831">
        <v>84</v>
      </c>
      <c r="J541" s="822"/>
      <c r="K541" s="822">
        <v>84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2934</v>
      </c>
      <c r="B542" s="822" t="s">
        <v>3030</v>
      </c>
      <c r="C542" s="822" t="s">
        <v>600</v>
      </c>
      <c r="D542" s="822" t="s">
        <v>2914</v>
      </c>
      <c r="E542" s="822" t="s">
        <v>2929</v>
      </c>
      <c r="F542" s="822" t="s">
        <v>2930</v>
      </c>
      <c r="G542" s="822" t="s">
        <v>2931</v>
      </c>
      <c r="H542" s="831">
        <v>146</v>
      </c>
      <c r="I542" s="831">
        <v>4866.66</v>
      </c>
      <c r="J542" s="822"/>
      <c r="K542" s="822">
        <v>33.333287671232874</v>
      </c>
      <c r="L542" s="831">
        <v>462</v>
      </c>
      <c r="M542" s="831">
        <v>15412.22</v>
      </c>
      <c r="N542" s="822"/>
      <c r="O542" s="822">
        <v>33.35978354978355</v>
      </c>
      <c r="P542" s="831"/>
      <c r="Q542" s="831"/>
      <c r="R542" s="827"/>
      <c r="S542" s="832"/>
    </row>
    <row r="543" spans="1:19" ht="14.45" customHeight="1" x14ac:dyDescent="0.2">
      <c r="A543" s="821" t="s">
        <v>2934</v>
      </c>
      <c r="B543" s="822" t="s">
        <v>3030</v>
      </c>
      <c r="C543" s="822" t="s">
        <v>600</v>
      </c>
      <c r="D543" s="822" t="s">
        <v>2914</v>
      </c>
      <c r="E543" s="822" t="s">
        <v>2929</v>
      </c>
      <c r="F543" s="822" t="s">
        <v>2983</v>
      </c>
      <c r="G543" s="822" t="s">
        <v>2984</v>
      </c>
      <c r="H543" s="831">
        <v>1</v>
      </c>
      <c r="I543" s="831">
        <v>38</v>
      </c>
      <c r="J543" s="822"/>
      <c r="K543" s="822">
        <v>38</v>
      </c>
      <c r="L543" s="831"/>
      <c r="M543" s="831"/>
      <c r="N543" s="822"/>
      <c r="O543" s="822"/>
      <c r="P543" s="831"/>
      <c r="Q543" s="831"/>
      <c r="R543" s="827"/>
      <c r="S543" s="832"/>
    </row>
    <row r="544" spans="1:19" ht="14.45" customHeight="1" x14ac:dyDescent="0.2">
      <c r="A544" s="821" t="s">
        <v>2934</v>
      </c>
      <c r="B544" s="822" t="s">
        <v>3030</v>
      </c>
      <c r="C544" s="822" t="s">
        <v>600</v>
      </c>
      <c r="D544" s="822" t="s">
        <v>2914</v>
      </c>
      <c r="E544" s="822" t="s">
        <v>2929</v>
      </c>
      <c r="F544" s="822" t="s">
        <v>2985</v>
      </c>
      <c r="G544" s="822" t="s">
        <v>2986</v>
      </c>
      <c r="H544" s="831">
        <v>2</v>
      </c>
      <c r="I544" s="831">
        <v>66</v>
      </c>
      <c r="J544" s="822"/>
      <c r="K544" s="822">
        <v>33</v>
      </c>
      <c r="L544" s="831">
        <v>12</v>
      </c>
      <c r="M544" s="831">
        <v>396</v>
      </c>
      <c r="N544" s="822"/>
      <c r="O544" s="822">
        <v>33</v>
      </c>
      <c r="P544" s="831"/>
      <c r="Q544" s="831"/>
      <c r="R544" s="827"/>
      <c r="S544" s="832"/>
    </row>
    <row r="545" spans="1:19" ht="14.45" customHeight="1" x14ac:dyDescent="0.2">
      <c r="A545" s="821" t="s">
        <v>2934</v>
      </c>
      <c r="B545" s="822" t="s">
        <v>3030</v>
      </c>
      <c r="C545" s="822" t="s">
        <v>600</v>
      </c>
      <c r="D545" s="822" t="s">
        <v>2914</v>
      </c>
      <c r="E545" s="822" t="s">
        <v>2929</v>
      </c>
      <c r="F545" s="822" t="s">
        <v>2932</v>
      </c>
      <c r="G545" s="822" t="s">
        <v>2933</v>
      </c>
      <c r="H545" s="831">
        <v>9</v>
      </c>
      <c r="I545" s="831">
        <v>6363</v>
      </c>
      <c r="J545" s="822"/>
      <c r="K545" s="822">
        <v>707</v>
      </c>
      <c r="L545" s="831">
        <v>250</v>
      </c>
      <c r="M545" s="831">
        <v>177750</v>
      </c>
      <c r="N545" s="822"/>
      <c r="O545" s="822">
        <v>711</v>
      </c>
      <c r="P545" s="831"/>
      <c r="Q545" s="831"/>
      <c r="R545" s="827"/>
      <c r="S545" s="832"/>
    </row>
    <row r="546" spans="1:19" ht="14.45" customHeight="1" x14ac:dyDescent="0.2">
      <c r="A546" s="821" t="s">
        <v>2934</v>
      </c>
      <c r="B546" s="822" t="s">
        <v>3030</v>
      </c>
      <c r="C546" s="822" t="s">
        <v>600</v>
      </c>
      <c r="D546" s="822" t="s">
        <v>2914</v>
      </c>
      <c r="E546" s="822" t="s">
        <v>2929</v>
      </c>
      <c r="F546" s="822" t="s">
        <v>2997</v>
      </c>
      <c r="G546" s="822" t="s">
        <v>2998</v>
      </c>
      <c r="H546" s="831">
        <v>1</v>
      </c>
      <c r="I546" s="831">
        <v>350</v>
      </c>
      <c r="J546" s="822"/>
      <c r="K546" s="822">
        <v>350</v>
      </c>
      <c r="L546" s="831">
        <v>5</v>
      </c>
      <c r="M546" s="831">
        <v>1760</v>
      </c>
      <c r="N546" s="822"/>
      <c r="O546" s="822">
        <v>352</v>
      </c>
      <c r="P546" s="831"/>
      <c r="Q546" s="831"/>
      <c r="R546" s="827"/>
      <c r="S546" s="832"/>
    </row>
    <row r="547" spans="1:19" ht="14.45" customHeight="1" x14ac:dyDescent="0.2">
      <c r="A547" s="821" t="s">
        <v>2934</v>
      </c>
      <c r="B547" s="822" t="s">
        <v>3030</v>
      </c>
      <c r="C547" s="822" t="s">
        <v>600</v>
      </c>
      <c r="D547" s="822" t="s">
        <v>2914</v>
      </c>
      <c r="E547" s="822" t="s">
        <v>2929</v>
      </c>
      <c r="F547" s="822" t="s">
        <v>2999</v>
      </c>
      <c r="G547" s="822" t="s">
        <v>3000</v>
      </c>
      <c r="H547" s="831">
        <v>6</v>
      </c>
      <c r="I547" s="831">
        <v>8436</v>
      </c>
      <c r="J547" s="822"/>
      <c r="K547" s="822">
        <v>1406</v>
      </c>
      <c r="L547" s="831">
        <v>36</v>
      </c>
      <c r="M547" s="831">
        <v>50940</v>
      </c>
      <c r="N547" s="822"/>
      <c r="O547" s="822">
        <v>1415</v>
      </c>
      <c r="P547" s="831"/>
      <c r="Q547" s="831"/>
      <c r="R547" s="827"/>
      <c r="S547" s="832"/>
    </row>
    <row r="548" spans="1:19" ht="14.45" customHeight="1" x14ac:dyDescent="0.2">
      <c r="A548" s="821" t="s">
        <v>2934</v>
      </c>
      <c r="B548" s="822" t="s">
        <v>3030</v>
      </c>
      <c r="C548" s="822" t="s">
        <v>600</v>
      </c>
      <c r="D548" s="822" t="s">
        <v>2914</v>
      </c>
      <c r="E548" s="822" t="s">
        <v>2929</v>
      </c>
      <c r="F548" s="822" t="s">
        <v>3003</v>
      </c>
      <c r="G548" s="822" t="s">
        <v>3004</v>
      </c>
      <c r="H548" s="831">
        <v>132</v>
      </c>
      <c r="I548" s="831">
        <v>46728</v>
      </c>
      <c r="J548" s="822"/>
      <c r="K548" s="822">
        <v>354</v>
      </c>
      <c r="L548" s="831">
        <v>199</v>
      </c>
      <c r="M548" s="831">
        <v>70844</v>
      </c>
      <c r="N548" s="822"/>
      <c r="O548" s="822">
        <v>356</v>
      </c>
      <c r="P548" s="831"/>
      <c r="Q548" s="831"/>
      <c r="R548" s="827"/>
      <c r="S548" s="832"/>
    </row>
    <row r="549" spans="1:19" ht="14.45" customHeight="1" x14ac:dyDescent="0.2">
      <c r="A549" s="821" t="s">
        <v>2934</v>
      </c>
      <c r="B549" s="822" t="s">
        <v>3030</v>
      </c>
      <c r="C549" s="822" t="s">
        <v>600</v>
      </c>
      <c r="D549" s="822" t="s">
        <v>2914</v>
      </c>
      <c r="E549" s="822" t="s">
        <v>2929</v>
      </c>
      <c r="F549" s="822" t="s">
        <v>3011</v>
      </c>
      <c r="G549" s="822" t="s">
        <v>3012</v>
      </c>
      <c r="H549" s="831">
        <v>3</v>
      </c>
      <c r="I549" s="831">
        <v>0</v>
      </c>
      <c r="J549" s="822"/>
      <c r="K549" s="822">
        <v>0</v>
      </c>
      <c r="L549" s="831">
        <v>7</v>
      </c>
      <c r="M549" s="831">
        <v>0</v>
      </c>
      <c r="N549" s="822"/>
      <c r="O549" s="822">
        <v>0</v>
      </c>
      <c r="P549" s="831"/>
      <c r="Q549" s="831"/>
      <c r="R549" s="827"/>
      <c r="S549" s="832"/>
    </row>
    <row r="550" spans="1:19" ht="14.45" customHeight="1" x14ac:dyDescent="0.2">
      <c r="A550" s="821" t="s">
        <v>2934</v>
      </c>
      <c r="B550" s="822" t="s">
        <v>3030</v>
      </c>
      <c r="C550" s="822" t="s">
        <v>600</v>
      </c>
      <c r="D550" s="822" t="s">
        <v>1536</v>
      </c>
      <c r="E550" s="822" t="s">
        <v>2936</v>
      </c>
      <c r="F550" s="822" t="s">
        <v>2941</v>
      </c>
      <c r="G550" s="822" t="s">
        <v>1042</v>
      </c>
      <c r="H550" s="831"/>
      <c r="I550" s="831"/>
      <c r="J550" s="822"/>
      <c r="K550" s="822"/>
      <c r="L550" s="831">
        <v>0.1</v>
      </c>
      <c r="M550" s="831">
        <v>68.36</v>
      </c>
      <c r="N550" s="822"/>
      <c r="O550" s="822">
        <v>683.59999999999991</v>
      </c>
      <c r="P550" s="831"/>
      <c r="Q550" s="831"/>
      <c r="R550" s="827"/>
      <c r="S550" s="832"/>
    </row>
    <row r="551" spans="1:19" ht="14.45" customHeight="1" x14ac:dyDescent="0.2">
      <c r="A551" s="821" t="s">
        <v>2934</v>
      </c>
      <c r="B551" s="822" t="s">
        <v>3030</v>
      </c>
      <c r="C551" s="822" t="s">
        <v>600</v>
      </c>
      <c r="D551" s="822" t="s">
        <v>1536</v>
      </c>
      <c r="E551" s="822" t="s">
        <v>2929</v>
      </c>
      <c r="F551" s="822" t="s">
        <v>2963</v>
      </c>
      <c r="G551" s="822" t="s">
        <v>2964</v>
      </c>
      <c r="H551" s="831">
        <v>11</v>
      </c>
      <c r="I551" s="831">
        <v>418</v>
      </c>
      <c r="J551" s="822"/>
      <c r="K551" s="822">
        <v>38</v>
      </c>
      <c r="L551" s="831">
        <v>1</v>
      </c>
      <c r="M551" s="831">
        <v>38</v>
      </c>
      <c r="N551" s="822"/>
      <c r="O551" s="822">
        <v>38</v>
      </c>
      <c r="P551" s="831"/>
      <c r="Q551" s="831"/>
      <c r="R551" s="827"/>
      <c r="S551" s="832"/>
    </row>
    <row r="552" spans="1:19" ht="14.45" customHeight="1" x14ac:dyDescent="0.2">
      <c r="A552" s="821" t="s">
        <v>2934</v>
      </c>
      <c r="B552" s="822" t="s">
        <v>3030</v>
      </c>
      <c r="C552" s="822" t="s">
        <v>600</v>
      </c>
      <c r="D552" s="822" t="s">
        <v>1536</v>
      </c>
      <c r="E552" s="822" t="s">
        <v>2929</v>
      </c>
      <c r="F552" s="822" t="s">
        <v>2965</v>
      </c>
      <c r="G552" s="822" t="s">
        <v>2966</v>
      </c>
      <c r="H552" s="831"/>
      <c r="I552" s="831"/>
      <c r="J552" s="822"/>
      <c r="K552" s="822"/>
      <c r="L552" s="831">
        <v>1</v>
      </c>
      <c r="M552" s="831">
        <v>10</v>
      </c>
      <c r="N552" s="822"/>
      <c r="O552" s="822">
        <v>10</v>
      </c>
      <c r="P552" s="831"/>
      <c r="Q552" s="831"/>
      <c r="R552" s="827"/>
      <c r="S552" s="832"/>
    </row>
    <row r="553" spans="1:19" ht="14.45" customHeight="1" x14ac:dyDescent="0.2">
      <c r="A553" s="821" t="s">
        <v>2934</v>
      </c>
      <c r="B553" s="822" t="s">
        <v>3030</v>
      </c>
      <c r="C553" s="822" t="s">
        <v>600</v>
      </c>
      <c r="D553" s="822" t="s">
        <v>1536</v>
      </c>
      <c r="E553" s="822" t="s">
        <v>2929</v>
      </c>
      <c r="F553" s="822" t="s">
        <v>2969</v>
      </c>
      <c r="G553" s="822" t="s">
        <v>2970</v>
      </c>
      <c r="H553" s="831"/>
      <c r="I553" s="831"/>
      <c r="J553" s="822"/>
      <c r="K553" s="822"/>
      <c r="L553" s="831">
        <v>2</v>
      </c>
      <c r="M553" s="831">
        <v>10</v>
      </c>
      <c r="N553" s="822"/>
      <c r="O553" s="822">
        <v>5</v>
      </c>
      <c r="P553" s="831"/>
      <c r="Q553" s="831"/>
      <c r="R553" s="827"/>
      <c r="S553" s="832"/>
    </row>
    <row r="554" spans="1:19" ht="14.45" customHeight="1" x14ac:dyDescent="0.2">
      <c r="A554" s="821" t="s">
        <v>2934</v>
      </c>
      <c r="B554" s="822" t="s">
        <v>3030</v>
      </c>
      <c r="C554" s="822" t="s">
        <v>600</v>
      </c>
      <c r="D554" s="822" t="s">
        <v>1536</v>
      </c>
      <c r="E554" s="822" t="s">
        <v>2929</v>
      </c>
      <c r="F554" s="822" t="s">
        <v>2977</v>
      </c>
      <c r="G554" s="822" t="s">
        <v>2978</v>
      </c>
      <c r="H554" s="831">
        <v>4</v>
      </c>
      <c r="I554" s="831">
        <v>300</v>
      </c>
      <c r="J554" s="822"/>
      <c r="K554" s="822">
        <v>75</v>
      </c>
      <c r="L554" s="831">
        <v>5</v>
      </c>
      <c r="M554" s="831">
        <v>380</v>
      </c>
      <c r="N554" s="822"/>
      <c r="O554" s="822">
        <v>76</v>
      </c>
      <c r="P554" s="831"/>
      <c r="Q554" s="831"/>
      <c r="R554" s="827"/>
      <c r="S554" s="832"/>
    </row>
    <row r="555" spans="1:19" ht="14.45" customHeight="1" x14ac:dyDescent="0.2">
      <c r="A555" s="821" t="s">
        <v>2934</v>
      </c>
      <c r="B555" s="822" t="s">
        <v>3030</v>
      </c>
      <c r="C555" s="822" t="s">
        <v>600</v>
      </c>
      <c r="D555" s="822" t="s">
        <v>1536</v>
      </c>
      <c r="E555" s="822" t="s">
        <v>2929</v>
      </c>
      <c r="F555" s="822" t="s">
        <v>3021</v>
      </c>
      <c r="G555" s="822" t="s">
        <v>3022</v>
      </c>
      <c r="H555" s="831">
        <v>6</v>
      </c>
      <c r="I555" s="831">
        <v>2100</v>
      </c>
      <c r="J555" s="822"/>
      <c r="K555" s="822">
        <v>350</v>
      </c>
      <c r="L555" s="831">
        <v>9</v>
      </c>
      <c r="M555" s="831">
        <v>3168</v>
      </c>
      <c r="N555" s="822"/>
      <c r="O555" s="822">
        <v>352</v>
      </c>
      <c r="P555" s="831"/>
      <c r="Q555" s="831"/>
      <c r="R555" s="827"/>
      <c r="S555" s="832"/>
    </row>
    <row r="556" spans="1:19" ht="14.45" customHeight="1" x14ac:dyDescent="0.2">
      <c r="A556" s="821" t="s">
        <v>2934</v>
      </c>
      <c r="B556" s="822" t="s">
        <v>3030</v>
      </c>
      <c r="C556" s="822" t="s">
        <v>600</v>
      </c>
      <c r="D556" s="822" t="s">
        <v>1536</v>
      </c>
      <c r="E556" s="822" t="s">
        <v>2929</v>
      </c>
      <c r="F556" s="822" t="s">
        <v>2930</v>
      </c>
      <c r="G556" s="822" t="s">
        <v>2931</v>
      </c>
      <c r="H556" s="831">
        <v>58</v>
      </c>
      <c r="I556" s="831">
        <v>1933.33</v>
      </c>
      <c r="J556" s="822"/>
      <c r="K556" s="822">
        <v>33.333275862068966</v>
      </c>
      <c r="L556" s="831">
        <v>41</v>
      </c>
      <c r="M556" s="831">
        <v>1721.1</v>
      </c>
      <c r="N556" s="822"/>
      <c r="O556" s="822">
        <v>41.978048780487804</v>
      </c>
      <c r="P556" s="831"/>
      <c r="Q556" s="831"/>
      <c r="R556" s="827"/>
      <c r="S556" s="832"/>
    </row>
    <row r="557" spans="1:19" ht="14.45" customHeight="1" x14ac:dyDescent="0.2">
      <c r="A557" s="821" t="s">
        <v>2934</v>
      </c>
      <c r="B557" s="822" t="s">
        <v>3030</v>
      </c>
      <c r="C557" s="822" t="s">
        <v>600</v>
      </c>
      <c r="D557" s="822" t="s">
        <v>1536</v>
      </c>
      <c r="E557" s="822" t="s">
        <v>2929</v>
      </c>
      <c r="F557" s="822" t="s">
        <v>2985</v>
      </c>
      <c r="G557" s="822" t="s">
        <v>2986</v>
      </c>
      <c r="H557" s="831"/>
      <c r="I557" s="831"/>
      <c r="J557" s="822"/>
      <c r="K557" s="822"/>
      <c r="L557" s="831">
        <v>1</v>
      </c>
      <c r="M557" s="831">
        <v>33</v>
      </c>
      <c r="N557" s="822"/>
      <c r="O557" s="822">
        <v>33</v>
      </c>
      <c r="P557" s="831"/>
      <c r="Q557" s="831"/>
      <c r="R557" s="827"/>
      <c r="S557" s="832"/>
    </row>
    <row r="558" spans="1:19" ht="14.45" customHeight="1" x14ac:dyDescent="0.2">
      <c r="A558" s="821" t="s">
        <v>2934</v>
      </c>
      <c r="B558" s="822" t="s">
        <v>3030</v>
      </c>
      <c r="C558" s="822" t="s">
        <v>600</v>
      </c>
      <c r="D558" s="822" t="s">
        <v>1536</v>
      </c>
      <c r="E558" s="822" t="s">
        <v>2929</v>
      </c>
      <c r="F558" s="822" t="s">
        <v>2932</v>
      </c>
      <c r="G558" s="822" t="s">
        <v>2933</v>
      </c>
      <c r="H558" s="831">
        <v>3</v>
      </c>
      <c r="I558" s="831">
        <v>2121</v>
      </c>
      <c r="J558" s="822"/>
      <c r="K558" s="822">
        <v>707</v>
      </c>
      <c r="L558" s="831">
        <v>11</v>
      </c>
      <c r="M558" s="831">
        <v>7821</v>
      </c>
      <c r="N558" s="822"/>
      <c r="O558" s="822">
        <v>711</v>
      </c>
      <c r="P558" s="831"/>
      <c r="Q558" s="831"/>
      <c r="R558" s="827"/>
      <c r="S558" s="832"/>
    </row>
    <row r="559" spans="1:19" ht="14.45" customHeight="1" x14ac:dyDescent="0.2">
      <c r="A559" s="821" t="s">
        <v>2934</v>
      </c>
      <c r="B559" s="822" t="s">
        <v>3030</v>
      </c>
      <c r="C559" s="822" t="s">
        <v>600</v>
      </c>
      <c r="D559" s="822" t="s">
        <v>1536</v>
      </c>
      <c r="E559" s="822" t="s">
        <v>2929</v>
      </c>
      <c r="F559" s="822" t="s">
        <v>2997</v>
      </c>
      <c r="G559" s="822" t="s">
        <v>2998</v>
      </c>
      <c r="H559" s="831"/>
      <c r="I559" s="831"/>
      <c r="J559" s="822"/>
      <c r="K559" s="822"/>
      <c r="L559" s="831">
        <v>1</v>
      </c>
      <c r="M559" s="831">
        <v>352</v>
      </c>
      <c r="N559" s="822"/>
      <c r="O559" s="822">
        <v>352</v>
      </c>
      <c r="P559" s="831"/>
      <c r="Q559" s="831"/>
      <c r="R559" s="827"/>
      <c r="S559" s="832"/>
    </row>
    <row r="560" spans="1:19" ht="14.45" customHeight="1" x14ac:dyDescent="0.2">
      <c r="A560" s="821" t="s">
        <v>2934</v>
      </c>
      <c r="B560" s="822" t="s">
        <v>3030</v>
      </c>
      <c r="C560" s="822" t="s">
        <v>600</v>
      </c>
      <c r="D560" s="822" t="s">
        <v>1536</v>
      </c>
      <c r="E560" s="822" t="s">
        <v>2929</v>
      </c>
      <c r="F560" s="822" t="s">
        <v>2999</v>
      </c>
      <c r="G560" s="822" t="s">
        <v>3000</v>
      </c>
      <c r="H560" s="831">
        <v>1</v>
      </c>
      <c r="I560" s="831">
        <v>1406</v>
      </c>
      <c r="J560" s="822"/>
      <c r="K560" s="822">
        <v>1406</v>
      </c>
      <c r="L560" s="831">
        <v>1</v>
      </c>
      <c r="M560" s="831">
        <v>1415</v>
      </c>
      <c r="N560" s="822"/>
      <c r="O560" s="822">
        <v>1415</v>
      </c>
      <c r="P560" s="831"/>
      <c r="Q560" s="831"/>
      <c r="R560" s="827"/>
      <c r="S560" s="832"/>
    </row>
    <row r="561" spans="1:19" ht="14.45" customHeight="1" x14ac:dyDescent="0.2">
      <c r="A561" s="821" t="s">
        <v>2934</v>
      </c>
      <c r="B561" s="822" t="s">
        <v>3030</v>
      </c>
      <c r="C561" s="822" t="s">
        <v>600</v>
      </c>
      <c r="D561" s="822" t="s">
        <v>1536</v>
      </c>
      <c r="E561" s="822" t="s">
        <v>2929</v>
      </c>
      <c r="F561" s="822" t="s">
        <v>3003</v>
      </c>
      <c r="G561" s="822" t="s">
        <v>3004</v>
      </c>
      <c r="H561" s="831">
        <v>54</v>
      </c>
      <c r="I561" s="831">
        <v>19116</v>
      </c>
      <c r="J561" s="822"/>
      <c r="K561" s="822">
        <v>354</v>
      </c>
      <c r="L561" s="831">
        <v>40</v>
      </c>
      <c r="M561" s="831">
        <v>14240</v>
      </c>
      <c r="N561" s="822"/>
      <c r="O561" s="822">
        <v>356</v>
      </c>
      <c r="P561" s="831"/>
      <c r="Q561" s="831"/>
      <c r="R561" s="827"/>
      <c r="S561" s="832"/>
    </row>
    <row r="562" spans="1:19" ht="14.45" customHeight="1" x14ac:dyDescent="0.2">
      <c r="A562" s="821" t="s">
        <v>2934</v>
      </c>
      <c r="B562" s="822" t="s">
        <v>3030</v>
      </c>
      <c r="C562" s="822" t="s">
        <v>600</v>
      </c>
      <c r="D562" s="822" t="s">
        <v>1538</v>
      </c>
      <c r="E562" s="822" t="s">
        <v>2929</v>
      </c>
      <c r="F562" s="822" t="s">
        <v>2977</v>
      </c>
      <c r="G562" s="822" t="s">
        <v>2978</v>
      </c>
      <c r="H562" s="831">
        <v>2</v>
      </c>
      <c r="I562" s="831">
        <v>150</v>
      </c>
      <c r="J562" s="822"/>
      <c r="K562" s="822">
        <v>75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2934</v>
      </c>
      <c r="B563" s="822" t="s">
        <v>3030</v>
      </c>
      <c r="C563" s="822" t="s">
        <v>600</v>
      </c>
      <c r="D563" s="822" t="s">
        <v>1538</v>
      </c>
      <c r="E563" s="822" t="s">
        <v>2929</v>
      </c>
      <c r="F563" s="822" t="s">
        <v>2930</v>
      </c>
      <c r="G563" s="822" t="s">
        <v>2931</v>
      </c>
      <c r="H563" s="831">
        <v>8</v>
      </c>
      <c r="I563" s="831">
        <v>266.66999999999996</v>
      </c>
      <c r="J563" s="822"/>
      <c r="K563" s="822">
        <v>33.333749999999995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2934</v>
      </c>
      <c r="B564" s="822" t="s">
        <v>3030</v>
      </c>
      <c r="C564" s="822" t="s">
        <v>600</v>
      </c>
      <c r="D564" s="822" t="s">
        <v>1538</v>
      </c>
      <c r="E564" s="822" t="s">
        <v>2929</v>
      </c>
      <c r="F564" s="822" t="s">
        <v>2932</v>
      </c>
      <c r="G564" s="822" t="s">
        <v>2933</v>
      </c>
      <c r="H564" s="831">
        <v>2</v>
      </c>
      <c r="I564" s="831">
        <v>1414</v>
      </c>
      <c r="J564" s="822"/>
      <c r="K564" s="822">
        <v>707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 t="s">
        <v>2934</v>
      </c>
      <c r="B565" s="822" t="s">
        <v>3030</v>
      </c>
      <c r="C565" s="822" t="s">
        <v>600</v>
      </c>
      <c r="D565" s="822" t="s">
        <v>1538</v>
      </c>
      <c r="E565" s="822" t="s">
        <v>2929</v>
      </c>
      <c r="F565" s="822" t="s">
        <v>3003</v>
      </c>
      <c r="G565" s="822" t="s">
        <v>3004</v>
      </c>
      <c r="H565" s="831">
        <v>6</v>
      </c>
      <c r="I565" s="831">
        <v>2124</v>
      </c>
      <c r="J565" s="822"/>
      <c r="K565" s="822">
        <v>354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2934</v>
      </c>
      <c r="B566" s="822" t="s">
        <v>3030</v>
      </c>
      <c r="C566" s="822" t="s">
        <v>600</v>
      </c>
      <c r="D566" s="822" t="s">
        <v>1542</v>
      </c>
      <c r="E566" s="822" t="s">
        <v>2936</v>
      </c>
      <c r="F566" s="822" t="s">
        <v>2939</v>
      </c>
      <c r="G566" s="822" t="s">
        <v>2940</v>
      </c>
      <c r="H566" s="831">
        <v>0.2</v>
      </c>
      <c r="I566" s="831">
        <v>104.12</v>
      </c>
      <c r="J566" s="822"/>
      <c r="K566" s="822">
        <v>520.6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2934</v>
      </c>
      <c r="B567" s="822" t="s">
        <v>3030</v>
      </c>
      <c r="C567" s="822" t="s">
        <v>600</v>
      </c>
      <c r="D567" s="822" t="s">
        <v>1542</v>
      </c>
      <c r="E567" s="822" t="s">
        <v>2936</v>
      </c>
      <c r="F567" s="822" t="s">
        <v>2941</v>
      </c>
      <c r="G567" s="822" t="s">
        <v>1042</v>
      </c>
      <c r="H567" s="831">
        <v>6.5</v>
      </c>
      <c r="I567" s="831">
        <v>4449.33</v>
      </c>
      <c r="J567" s="822"/>
      <c r="K567" s="822">
        <v>684.51230769230767</v>
      </c>
      <c r="L567" s="831">
        <v>4</v>
      </c>
      <c r="M567" s="831">
        <v>2766.96</v>
      </c>
      <c r="N567" s="822"/>
      <c r="O567" s="822">
        <v>691.74</v>
      </c>
      <c r="P567" s="831">
        <v>0.8</v>
      </c>
      <c r="Q567" s="831">
        <v>487.58</v>
      </c>
      <c r="R567" s="827"/>
      <c r="S567" s="832">
        <v>609.47499999999991</v>
      </c>
    </row>
    <row r="568" spans="1:19" ht="14.45" customHeight="1" x14ac:dyDescent="0.2">
      <c r="A568" s="821" t="s">
        <v>2934</v>
      </c>
      <c r="B568" s="822" t="s">
        <v>3030</v>
      </c>
      <c r="C568" s="822" t="s">
        <v>600</v>
      </c>
      <c r="D568" s="822" t="s">
        <v>1542</v>
      </c>
      <c r="E568" s="822" t="s">
        <v>2936</v>
      </c>
      <c r="F568" s="822" t="s">
        <v>2945</v>
      </c>
      <c r="G568" s="822" t="s">
        <v>2943</v>
      </c>
      <c r="H568" s="831">
        <v>17</v>
      </c>
      <c r="I568" s="831">
        <v>35240.83</v>
      </c>
      <c r="J568" s="822"/>
      <c r="K568" s="822">
        <v>2072.9900000000002</v>
      </c>
      <c r="L568" s="831">
        <v>11</v>
      </c>
      <c r="M568" s="831">
        <v>23553.61</v>
      </c>
      <c r="N568" s="822"/>
      <c r="O568" s="822">
        <v>2141.2372727272727</v>
      </c>
      <c r="P568" s="831"/>
      <c r="Q568" s="831"/>
      <c r="R568" s="827"/>
      <c r="S568" s="832"/>
    </row>
    <row r="569" spans="1:19" ht="14.45" customHeight="1" x14ac:dyDescent="0.2">
      <c r="A569" s="821" t="s">
        <v>2934</v>
      </c>
      <c r="B569" s="822" t="s">
        <v>3030</v>
      </c>
      <c r="C569" s="822" t="s">
        <v>600</v>
      </c>
      <c r="D569" s="822" t="s">
        <v>1542</v>
      </c>
      <c r="E569" s="822" t="s">
        <v>2936</v>
      </c>
      <c r="F569" s="822" t="s">
        <v>2946</v>
      </c>
      <c r="G569" s="822" t="s">
        <v>2947</v>
      </c>
      <c r="H569" s="831"/>
      <c r="I569" s="831"/>
      <c r="J569" s="822"/>
      <c r="K569" s="822"/>
      <c r="L569" s="831">
        <v>2</v>
      </c>
      <c r="M569" s="831">
        <v>13422.9</v>
      </c>
      <c r="N569" s="822"/>
      <c r="O569" s="822">
        <v>6711.45</v>
      </c>
      <c r="P569" s="831"/>
      <c r="Q569" s="831"/>
      <c r="R569" s="827"/>
      <c r="S569" s="832"/>
    </row>
    <row r="570" spans="1:19" ht="14.45" customHeight="1" x14ac:dyDescent="0.2">
      <c r="A570" s="821" t="s">
        <v>2934</v>
      </c>
      <c r="B570" s="822" t="s">
        <v>3030</v>
      </c>
      <c r="C570" s="822" t="s">
        <v>600</v>
      </c>
      <c r="D570" s="822" t="s">
        <v>1542</v>
      </c>
      <c r="E570" s="822" t="s">
        <v>2936</v>
      </c>
      <c r="F570" s="822" t="s">
        <v>2948</v>
      </c>
      <c r="G570" s="822" t="s">
        <v>2947</v>
      </c>
      <c r="H570" s="831"/>
      <c r="I570" s="831"/>
      <c r="J570" s="822"/>
      <c r="K570" s="822"/>
      <c r="L570" s="831">
        <v>2</v>
      </c>
      <c r="M570" s="831">
        <v>15034.79</v>
      </c>
      <c r="N570" s="822"/>
      <c r="O570" s="822">
        <v>7517.3950000000004</v>
      </c>
      <c r="P570" s="831"/>
      <c r="Q570" s="831"/>
      <c r="R570" s="827"/>
      <c r="S570" s="832"/>
    </row>
    <row r="571" spans="1:19" ht="14.45" customHeight="1" x14ac:dyDescent="0.2">
      <c r="A571" s="821" t="s">
        <v>2934</v>
      </c>
      <c r="B571" s="822" t="s">
        <v>3030</v>
      </c>
      <c r="C571" s="822" t="s">
        <v>600</v>
      </c>
      <c r="D571" s="822" t="s">
        <v>1542</v>
      </c>
      <c r="E571" s="822" t="s">
        <v>2936</v>
      </c>
      <c r="F571" s="822" t="s">
        <v>2951</v>
      </c>
      <c r="G571" s="822" t="s">
        <v>2952</v>
      </c>
      <c r="H571" s="831">
        <v>2.6</v>
      </c>
      <c r="I571" s="831">
        <v>937.17000000000007</v>
      </c>
      <c r="J571" s="822"/>
      <c r="K571" s="822">
        <v>360.45</v>
      </c>
      <c r="L571" s="831">
        <v>0.4</v>
      </c>
      <c r="M571" s="831">
        <v>144.08000000000001</v>
      </c>
      <c r="N571" s="822"/>
      <c r="O571" s="822">
        <v>360.2</v>
      </c>
      <c r="P571" s="831">
        <v>0.1</v>
      </c>
      <c r="Q571" s="831">
        <v>36.020000000000003</v>
      </c>
      <c r="R571" s="827"/>
      <c r="S571" s="832">
        <v>360.2</v>
      </c>
    </row>
    <row r="572" spans="1:19" ht="14.45" customHeight="1" x14ac:dyDescent="0.2">
      <c r="A572" s="821" t="s">
        <v>2934</v>
      </c>
      <c r="B572" s="822" t="s">
        <v>3030</v>
      </c>
      <c r="C572" s="822" t="s">
        <v>600</v>
      </c>
      <c r="D572" s="822" t="s">
        <v>1542</v>
      </c>
      <c r="E572" s="822" t="s">
        <v>2929</v>
      </c>
      <c r="F572" s="822" t="s">
        <v>2963</v>
      </c>
      <c r="G572" s="822" t="s">
        <v>2964</v>
      </c>
      <c r="H572" s="831">
        <v>2673</v>
      </c>
      <c r="I572" s="831">
        <v>101574</v>
      </c>
      <c r="J572" s="822"/>
      <c r="K572" s="822">
        <v>38</v>
      </c>
      <c r="L572" s="831">
        <v>1815</v>
      </c>
      <c r="M572" s="831">
        <v>68970</v>
      </c>
      <c r="N572" s="822"/>
      <c r="O572" s="822">
        <v>38</v>
      </c>
      <c r="P572" s="831">
        <v>343</v>
      </c>
      <c r="Q572" s="831">
        <v>13720</v>
      </c>
      <c r="R572" s="827"/>
      <c r="S572" s="832">
        <v>40</v>
      </c>
    </row>
    <row r="573" spans="1:19" ht="14.45" customHeight="1" x14ac:dyDescent="0.2">
      <c r="A573" s="821" t="s">
        <v>2934</v>
      </c>
      <c r="B573" s="822" t="s">
        <v>3030</v>
      </c>
      <c r="C573" s="822" t="s">
        <v>600</v>
      </c>
      <c r="D573" s="822" t="s">
        <v>1542</v>
      </c>
      <c r="E573" s="822" t="s">
        <v>2929</v>
      </c>
      <c r="F573" s="822" t="s">
        <v>2965</v>
      </c>
      <c r="G573" s="822" t="s">
        <v>2966</v>
      </c>
      <c r="H573" s="831">
        <v>2</v>
      </c>
      <c r="I573" s="831">
        <v>20</v>
      </c>
      <c r="J573" s="822"/>
      <c r="K573" s="822">
        <v>10</v>
      </c>
      <c r="L573" s="831">
        <v>173</v>
      </c>
      <c r="M573" s="831">
        <v>1730</v>
      </c>
      <c r="N573" s="822"/>
      <c r="O573" s="822">
        <v>10</v>
      </c>
      <c r="P573" s="831">
        <v>12</v>
      </c>
      <c r="Q573" s="831">
        <v>120</v>
      </c>
      <c r="R573" s="827"/>
      <c r="S573" s="832">
        <v>10</v>
      </c>
    </row>
    <row r="574" spans="1:19" ht="14.45" customHeight="1" x14ac:dyDescent="0.2">
      <c r="A574" s="821" t="s">
        <v>2934</v>
      </c>
      <c r="B574" s="822" t="s">
        <v>3030</v>
      </c>
      <c r="C574" s="822" t="s">
        <v>600</v>
      </c>
      <c r="D574" s="822" t="s">
        <v>1542</v>
      </c>
      <c r="E574" s="822" t="s">
        <v>2929</v>
      </c>
      <c r="F574" s="822" t="s">
        <v>2967</v>
      </c>
      <c r="G574" s="822" t="s">
        <v>2968</v>
      </c>
      <c r="H574" s="831">
        <v>13</v>
      </c>
      <c r="I574" s="831">
        <v>65</v>
      </c>
      <c r="J574" s="822"/>
      <c r="K574" s="822">
        <v>5</v>
      </c>
      <c r="L574" s="831">
        <v>14</v>
      </c>
      <c r="M574" s="831">
        <v>70</v>
      </c>
      <c r="N574" s="822"/>
      <c r="O574" s="822">
        <v>5</v>
      </c>
      <c r="P574" s="831">
        <v>4</v>
      </c>
      <c r="Q574" s="831">
        <v>20</v>
      </c>
      <c r="R574" s="827"/>
      <c r="S574" s="832">
        <v>5</v>
      </c>
    </row>
    <row r="575" spans="1:19" ht="14.45" customHeight="1" x14ac:dyDescent="0.2">
      <c r="A575" s="821" t="s">
        <v>2934</v>
      </c>
      <c r="B575" s="822" t="s">
        <v>3030</v>
      </c>
      <c r="C575" s="822" t="s">
        <v>600</v>
      </c>
      <c r="D575" s="822" t="s">
        <v>1542</v>
      </c>
      <c r="E575" s="822" t="s">
        <v>2929</v>
      </c>
      <c r="F575" s="822" t="s">
        <v>2969</v>
      </c>
      <c r="G575" s="822" t="s">
        <v>2970</v>
      </c>
      <c r="H575" s="831">
        <v>14</v>
      </c>
      <c r="I575" s="831">
        <v>70</v>
      </c>
      <c r="J575" s="822"/>
      <c r="K575" s="822">
        <v>5</v>
      </c>
      <c r="L575" s="831">
        <v>10</v>
      </c>
      <c r="M575" s="831">
        <v>50</v>
      </c>
      <c r="N575" s="822"/>
      <c r="O575" s="822">
        <v>5</v>
      </c>
      <c r="P575" s="831">
        <v>3</v>
      </c>
      <c r="Q575" s="831">
        <v>15</v>
      </c>
      <c r="R575" s="827"/>
      <c r="S575" s="832">
        <v>5</v>
      </c>
    </row>
    <row r="576" spans="1:19" ht="14.45" customHeight="1" x14ac:dyDescent="0.2">
      <c r="A576" s="821" t="s">
        <v>2934</v>
      </c>
      <c r="B576" s="822" t="s">
        <v>3030</v>
      </c>
      <c r="C576" s="822" t="s">
        <v>600</v>
      </c>
      <c r="D576" s="822" t="s">
        <v>1542</v>
      </c>
      <c r="E576" s="822" t="s">
        <v>2929</v>
      </c>
      <c r="F576" s="822" t="s">
        <v>2977</v>
      </c>
      <c r="G576" s="822" t="s">
        <v>2978</v>
      </c>
      <c r="H576" s="831">
        <v>212</v>
      </c>
      <c r="I576" s="831">
        <v>15900</v>
      </c>
      <c r="J576" s="822"/>
      <c r="K576" s="822">
        <v>75</v>
      </c>
      <c r="L576" s="831">
        <v>256</v>
      </c>
      <c r="M576" s="831">
        <v>19456</v>
      </c>
      <c r="N576" s="822"/>
      <c r="O576" s="822">
        <v>76</v>
      </c>
      <c r="P576" s="831">
        <v>32</v>
      </c>
      <c r="Q576" s="831">
        <v>2592</v>
      </c>
      <c r="R576" s="827"/>
      <c r="S576" s="832">
        <v>81</v>
      </c>
    </row>
    <row r="577" spans="1:19" ht="14.45" customHeight="1" x14ac:dyDescent="0.2">
      <c r="A577" s="821" t="s">
        <v>2934</v>
      </c>
      <c r="B577" s="822" t="s">
        <v>3030</v>
      </c>
      <c r="C577" s="822" t="s">
        <v>600</v>
      </c>
      <c r="D577" s="822" t="s">
        <v>1542</v>
      </c>
      <c r="E577" s="822" t="s">
        <v>2929</v>
      </c>
      <c r="F577" s="822" t="s">
        <v>3021</v>
      </c>
      <c r="G577" s="822" t="s">
        <v>3022</v>
      </c>
      <c r="H577" s="831">
        <v>4555</v>
      </c>
      <c r="I577" s="831">
        <v>1594250</v>
      </c>
      <c r="J577" s="822"/>
      <c r="K577" s="822">
        <v>350</v>
      </c>
      <c r="L577" s="831">
        <v>4935</v>
      </c>
      <c r="M577" s="831">
        <v>1737120</v>
      </c>
      <c r="N577" s="822"/>
      <c r="O577" s="822">
        <v>352</v>
      </c>
      <c r="P577" s="831">
        <v>1322</v>
      </c>
      <c r="Q577" s="831">
        <v>502360</v>
      </c>
      <c r="R577" s="827"/>
      <c r="S577" s="832">
        <v>380</v>
      </c>
    </row>
    <row r="578" spans="1:19" ht="14.45" customHeight="1" x14ac:dyDescent="0.2">
      <c r="A578" s="821" t="s">
        <v>2934</v>
      </c>
      <c r="B578" s="822" t="s">
        <v>3030</v>
      </c>
      <c r="C578" s="822" t="s">
        <v>600</v>
      </c>
      <c r="D578" s="822" t="s">
        <v>1542</v>
      </c>
      <c r="E578" s="822" t="s">
        <v>2929</v>
      </c>
      <c r="F578" s="822" t="s">
        <v>2979</v>
      </c>
      <c r="G578" s="822" t="s">
        <v>2980</v>
      </c>
      <c r="H578" s="831">
        <v>684</v>
      </c>
      <c r="I578" s="831">
        <v>159372</v>
      </c>
      <c r="J578" s="822"/>
      <c r="K578" s="822">
        <v>233</v>
      </c>
      <c r="L578" s="831">
        <v>234</v>
      </c>
      <c r="M578" s="831">
        <v>54990</v>
      </c>
      <c r="N578" s="822"/>
      <c r="O578" s="822">
        <v>235</v>
      </c>
      <c r="P578" s="831">
        <v>4</v>
      </c>
      <c r="Q578" s="831">
        <v>1016</v>
      </c>
      <c r="R578" s="827"/>
      <c r="S578" s="832">
        <v>254</v>
      </c>
    </row>
    <row r="579" spans="1:19" ht="14.45" customHeight="1" x14ac:dyDescent="0.2">
      <c r="A579" s="821" t="s">
        <v>2934</v>
      </c>
      <c r="B579" s="822" t="s">
        <v>3030</v>
      </c>
      <c r="C579" s="822" t="s">
        <v>600</v>
      </c>
      <c r="D579" s="822" t="s">
        <v>1542</v>
      </c>
      <c r="E579" s="822" t="s">
        <v>2929</v>
      </c>
      <c r="F579" s="822" t="s">
        <v>3031</v>
      </c>
      <c r="G579" s="822" t="s">
        <v>3032</v>
      </c>
      <c r="H579" s="831">
        <v>163</v>
      </c>
      <c r="I579" s="831">
        <v>57050</v>
      </c>
      <c r="J579" s="822"/>
      <c r="K579" s="822">
        <v>350</v>
      </c>
      <c r="L579" s="831">
        <v>169</v>
      </c>
      <c r="M579" s="831">
        <v>59488</v>
      </c>
      <c r="N579" s="822"/>
      <c r="O579" s="822">
        <v>352</v>
      </c>
      <c r="P579" s="831">
        <v>39</v>
      </c>
      <c r="Q579" s="831">
        <v>14820</v>
      </c>
      <c r="R579" s="827"/>
      <c r="S579" s="832">
        <v>380</v>
      </c>
    </row>
    <row r="580" spans="1:19" ht="14.45" customHeight="1" x14ac:dyDescent="0.2">
      <c r="A580" s="821" t="s">
        <v>2934</v>
      </c>
      <c r="B580" s="822" t="s">
        <v>3030</v>
      </c>
      <c r="C580" s="822" t="s">
        <v>600</v>
      </c>
      <c r="D580" s="822" t="s">
        <v>1542</v>
      </c>
      <c r="E580" s="822" t="s">
        <v>2929</v>
      </c>
      <c r="F580" s="822" t="s">
        <v>2981</v>
      </c>
      <c r="G580" s="822" t="s">
        <v>2982</v>
      </c>
      <c r="H580" s="831">
        <v>41</v>
      </c>
      <c r="I580" s="831">
        <v>3444</v>
      </c>
      <c r="J580" s="822"/>
      <c r="K580" s="822">
        <v>84</v>
      </c>
      <c r="L580" s="831">
        <v>33</v>
      </c>
      <c r="M580" s="831">
        <v>2772</v>
      </c>
      <c r="N580" s="822"/>
      <c r="O580" s="822">
        <v>84</v>
      </c>
      <c r="P580" s="831"/>
      <c r="Q580" s="831"/>
      <c r="R580" s="827"/>
      <c r="S580" s="832"/>
    </row>
    <row r="581" spans="1:19" ht="14.45" customHeight="1" x14ac:dyDescent="0.2">
      <c r="A581" s="821" t="s">
        <v>2934</v>
      </c>
      <c r="B581" s="822" t="s">
        <v>3030</v>
      </c>
      <c r="C581" s="822" t="s">
        <v>600</v>
      </c>
      <c r="D581" s="822" t="s">
        <v>1542</v>
      </c>
      <c r="E581" s="822" t="s">
        <v>2929</v>
      </c>
      <c r="F581" s="822" t="s">
        <v>2930</v>
      </c>
      <c r="G581" s="822" t="s">
        <v>2931</v>
      </c>
      <c r="H581" s="831">
        <v>437</v>
      </c>
      <c r="I581" s="831">
        <v>14566.67</v>
      </c>
      <c r="J581" s="822"/>
      <c r="K581" s="822">
        <v>33.333340961098401</v>
      </c>
      <c r="L581" s="831">
        <v>589</v>
      </c>
      <c r="M581" s="831">
        <v>21178.899999999998</v>
      </c>
      <c r="N581" s="822"/>
      <c r="O581" s="822">
        <v>35.957385398981323</v>
      </c>
      <c r="P581" s="831">
        <v>70</v>
      </c>
      <c r="Q581" s="831">
        <v>3188.8999999999996</v>
      </c>
      <c r="R581" s="827"/>
      <c r="S581" s="832">
        <v>45.555714285714281</v>
      </c>
    </row>
    <row r="582" spans="1:19" ht="14.45" customHeight="1" x14ac:dyDescent="0.2">
      <c r="A582" s="821" t="s">
        <v>2934</v>
      </c>
      <c r="B582" s="822" t="s">
        <v>3030</v>
      </c>
      <c r="C582" s="822" t="s">
        <v>600</v>
      </c>
      <c r="D582" s="822" t="s">
        <v>1542</v>
      </c>
      <c r="E582" s="822" t="s">
        <v>2929</v>
      </c>
      <c r="F582" s="822" t="s">
        <v>2983</v>
      </c>
      <c r="G582" s="822" t="s">
        <v>2984</v>
      </c>
      <c r="H582" s="831">
        <v>52</v>
      </c>
      <c r="I582" s="831">
        <v>1976</v>
      </c>
      <c r="J582" s="822"/>
      <c r="K582" s="822">
        <v>38</v>
      </c>
      <c r="L582" s="831">
        <v>23</v>
      </c>
      <c r="M582" s="831">
        <v>874</v>
      </c>
      <c r="N582" s="822"/>
      <c r="O582" s="822">
        <v>38</v>
      </c>
      <c r="P582" s="831">
        <v>2</v>
      </c>
      <c r="Q582" s="831">
        <v>78</v>
      </c>
      <c r="R582" s="827"/>
      <c r="S582" s="832">
        <v>39</v>
      </c>
    </row>
    <row r="583" spans="1:19" ht="14.45" customHeight="1" x14ac:dyDescent="0.2">
      <c r="A583" s="821" t="s">
        <v>2934</v>
      </c>
      <c r="B583" s="822" t="s">
        <v>3030</v>
      </c>
      <c r="C583" s="822" t="s">
        <v>600</v>
      </c>
      <c r="D583" s="822" t="s">
        <v>1542</v>
      </c>
      <c r="E583" s="822" t="s">
        <v>2929</v>
      </c>
      <c r="F583" s="822" t="s">
        <v>2985</v>
      </c>
      <c r="G583" s="822" t="s">
        <v>2986</v>
      </c>
      <c r="H583" s="831">
        <v>74</v>
      </c>
      <c r="I583" s="831">
        <v>2442</v>
      </c>
      <c r="J583" s="822"/>
      <c r="K583" s="822">
        <v>33</v>
      </c>
      <c r="L583" s="831">
        <v>63</v>
      </c>
      <c r="M583" s="831">
        <v>2079</v>
      </c>
      <c r="N583" s="822"/>
      <c r="O583" s="822">
        <v>33</v>
      </c>
      <c r="P583" s="831">
        <v>3</v>
      </c>
      <c r="Q583" s="831">
        <v>102</v>
      </c>
      <c r="R583" s="827"/>
      <c r="S583" s="832">
        <v>34</v>
      </c>
    </row>
    <row r="584" spans="1:19" ht="14.45" customHeight="1" x14ac:dyDescent="0.2">
      <c r="A584" s="821" t="s">
        <v>2934</v>
      </c>
      <c r="B584" s="822" t="s">
        <v>3030</v>
      </c>
      <c r="C584" s="822" t="s">
        <v>600</v>
      </c>
      <c r="D584" s="822" t="s">
        <v>1542</v>
      </c>
      <c r="E584" s="822" t="s">
        <v>2929</v>
      </c>
      <c r="F584" s="822" t="s">
        <v>2993</v>
      </c>
      <c r="G584" s="822" t="s">
        <v>2994</v>
      </c>
      <c r="H584" s="831"/>
      <c r="I584" s="831"/>
      <c r="J584" s="822"/>
      <c r="K584" s="822"/>
      <c r="L584" s="831">
        <v>1</v>
      </c>
      <c r="M584" s="831">
        <v>76</v>
      </c>
      <c r="N584" s="822"/>
      <c r="O584" s="822">
        <v>76</v>
      </c>
      <c r="P584" s="831"/>
      <c r="Q584" s="831"/>
      <c r="R584" s="827"/>
      <c r="S584" s="832"/>
    </row>
    <row r="585" spans="1:19" ht="14.45" customHeight="1" x14ac:dyDescent="0.2">
      <c r="A585" s="821" t="s">
        <v>2934</v>
      </c>
      <c r="B585" s="822" t="s">
        <v>3030</v>
      </c>
      <c r="C585" s="822" t="s">
        <v>600</v>
      </c>
      <c r="D585" s="822" t="s">
        <v>1542</v>
      </c>
      <c r="E585" s="822" t="s">
        <v>2929</v>
      </c>
      <c r="F585" s="822" t="s">
        <v>2932</v>
      </c>
      <c r="G585" s="822" t="s">
        <v>2933</v>
      </c>
      <c r="H585" s="831">
        <v>112</v>
      </c>
      <c r="I585" s="831">
        <v>79184</v>
      </c>
      <c r="J585" s="822"/>
      <c r="K585" s="822">
        <v>707</v>
      </c>
      <c r="L585" s="831">
        <v>369</v>
      </c>
      <c r="M585" s="831">
        <v>262359</v>
      </c>
      <c r="N585" s="822"/>
      <c r="O585" s="822">
        <v>711</v>
      </c>
      <c r="P585" s="831">
        <v>28</v>
      </c>
      <c r="Q585" s="831">
        <v>21504</v>
      </c>
      <c r="R585" s="827"/>
      <c r="S585" s="832">
        <v>768</v>
      </c>
    </row>
    <row r="586" spans="1:19" ht="14.45" customHeight="1" x14ac:dyDescent="0.2">
      <c r="A586" s="821" t="s">
        <v>2934</v>
      </c>
      <c r="B586" s="822" t="s">
        <v>3030</v>
      </c>
      <c r="C586" s="822" t="s">
        <v>600</v>
      </c>
      <c r="D586" s="822" t="s">
        <v>1542</v>
      </c>
      <c r="E586" s="822" t="s">
        <v>2929</v>
      </c>
      <c r="F586" s="822" t="s">
        <v>2997</v>
      </c>
      <c r="G586" s="822" t="s">
        <v>2998</v>
      </c>
      <c r="H586" s="831">
        <v>72</v>
      </c>
      <c r="I586" s="831">
        <v>25200</v>
      </c>
      <c r="J586" s="822"/>
      <c r="K586" s="822">
        <v>350</v>
      </c>
      <c r="L586" s="831">
        <v>33</v>
      </c>
      <c r="M586" s="831">
        <v>11616</v>
      </c>
      <c r="N586" s="822"/>
      <c r="O586" s="822">
        <v>352</v>
      </c>
      <c r="P586" s="831"/>
      <c r="Q586" s="831"/>
      <c r="R586" s="827"/>
      <c r="S586" s="832"/>
    </row>
    <row r="587" spans="1:19" ht="14.45" customHeight="1" x14ac:dyDescent="0.2">
      <c r="A587" s="821" t="s">
        <v>2934</v>
      </c>
      <c r="B587" s="822" t="s">
        <v>3030</v>
      </c>
      <c r="C587" s="822" t="s">
        <v>600</v>
      </c>
      <c r="D587" s="822" t="s">
        <v>1542</v>
      </c>
      <c r="E587" s="822" t="s">
        <v>2929</v>
      </c>
      <c r="F587" s="822" t="s">
        <v>2999</v>
      </c>
      <c r="G587" s="822" t="s">
        <v>3000</v>
      </c>
      <c r="H587" s="831">
        <v>93</v>
      </c>
      <c r="I587" s="831">
        <v>130758</v>
      </c>
      <c r="J587" s="822"/>
      <c r="K587" s="822">
        <v>1406</v>
      </c>
      <c r="L587" s="831">
        <v>62</v>
      </c>
      <c r="M587" s="831">
        <v>87730</v>
      </c>
      <c r="N587" s="822"/>
      <c r="O587" s="822">
        <v>1415</v>
      </c>
      <c r="P587" s="831">
        <v>18</v>
      </c>
      <c r="Q587" s="831">
        <v>27504</v>
      </c>
      <c r="R587" s="827"/>
      <c r="S587" s="832">
        <v>1528</v>
      </c>
    </row>
    <row r="588" spans="1:19" ht="14.45" customHeight="1" x14ac:dyDescent="0.2">
      <c r="A588" s="821" t="s">
        <v>2934</v>
      </c>
      <c r="B588" s="822" t="s">
        <v>3030</v>
      </c>
      <c r="C588" s="822" t="s">
        <v>600</v>
      </c>
      <c r="D588" s="822" t="s">
        <v>1542</v>
      </c>
      <c r="E588" s="822" t="s">
        <v>2929</v>
      </c>
      <c r="F588" s="822" t="s">
        <v>3003</v>
      </c>
      <c r="G588" s="822" t="s">
        <v>3004</v>
      </c>
      <c r="H588" s="831">
        <v>233</v>
      </c>
      <c r="I588" s="831">
        <v>82482</v>
      </c>
      <c r="J588" s="822"/>
      <c r="K588" s="822">
        <v>354</v>
      </c>
      <c r="L588" s="831">
        <v>158</v>
      </c>
      <c r="M588" s="831">
        <v>56248</v>
      </c>
      <c r="N588" s="822"/>
      <c r="O588" s="822">
        <v>356</v>
      </c>
      <c r="P588" s="831">
        <v>25</v>
      </c>
      <c r="Q588" s="831">
        <v>9600</v>
      </c>
      <c r="R588" s="827"/>
      <c r="S588" s="832">
        <v>384</v>
      </c>
    </row>
    <row r="589" spans="1:19" ht="14.45" customHeight="1" x14ac:dyDescent="0.2">
      <c r="A589" s="821" t="s">
        <v>2934</v>
      </c>
      <c r="B589" s="822" t="s">
        <v>3030</v>
      </c>
      <c r="C589" s="822" t="s">
        <v>600</v>
      </c>
      <c r="D589" s="822" t="s">
        <v>1542</v>
      </c>
      <c r="E589" s="822" t="s">
        <v>2929</v>
      </c>
      <c r="F589" s="822" t="s">
        <v>3033</v>
      </c>
      <c r="G589" s="822" t="s">
        <v>3034</v>
      </c>
      <c r="H589" s="831">
        <v>1</v>
      </c>
      <c r="I589" s="831">
        <v>0</v>
      </c>
      <c r="J589" s="822"/>
      <c r="K589" s="822">
        <v>0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2934</v>
      </c>
      <c r="B590" s="822" t="s">
        <v>3030</v>
      </c>
      <c r="C590" s="822" t="s">
        <v>600</v>
      </c>
      <c r="D590" s="822" t="s">
        <v>1542</v>
      </c>
      <c r="E590" s="822" t="s">
        <v>2929</v>
      </c>
      <c r="F590" s="822" t="s">
        <v>3011</v>
      </c>
      <c r="G590" s="822" t="s">
        <v>3012</v>
      </c>
      <c r="H590" s="831">
        <v>83</v>
      </c>
      <c r="I590" s="831">
        <v>0</v>
      </c>
      <c r="J590" s="822"/>
      <c r="K590" s="822">
        <v>0</v>
      </c>
      <c r="L590" s="831">
        <v>50</v>
      </c>
      <c r="M590" s="831">
        <v>0</v>
      </c>
      <c r="N590" s="822"/>
      <c r="O590" s="822">
        <v>0</v>
      </c>
      <c r="P590" s="831">
        <v>3</v>
      </c>
      <c r="Q590" s="831">
        <v>0</v>
      </c>
      <c r="R590" s="827"/>
      <c r="S590" s="832">
        <v>0</v>
      </c>
    </row>
    <row r="591" spans="1:19" ht="14.45" customHeight="1" x14ac:dyDescent="0.2">
      <c r="A591" s="821" t="s">
        <v>2934</v>
      </c>
      <c r="B591" s="822" t="s">
        <v>3030</v>
      </c>
      <c r="C591" s="822" t="s">
        <v>600</v>
      </c>
      <c r="D591" s="822" t="s">
        <v>1542</v>
      </c>
      <c r="E591" s="822" t="s">
        <v>2929</v>
      </c>
      <c r="F591" s="822" t="s">
        <v>3035</v>
      </c>
      <c r="G591" s="822" t="s">
        <v>3036</v>
      </c>
      <c r="H591" s="831"/>
      <c r="I591" s="831"/>
      <c r="J591" s="822"/>
      <c r="K591" s="822"/>
      <c r="L591" s="831">
        <v>0</v>
      </c>
      <c r="M591" s="831">
        <v>0</v>
      </c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2934</v>
      </c>
      <c r="B592" s="822" t="s">
        <v>3030</v>
      </c>
      <c r="C592" s="822" t="s">
        <v>600</v>
      </c>
      <c r="D592" s="822" t="s">
        <v>1542</v>
      </c>
      <c r="E592" s="822" t="s">
        <v>2929</v>
      </c>
      <c r="F592" s="822" t="s">
        <v>3019</v>
      </c>
      <c r="G592" s="822" t="s">
        <v>3020</v>
      </c>
      <c r="H592" s="831"/>
      <c r="I592" s="831"/>
      <c r="J592" s="822"/>
      <c r="K592" s="822"/>
      <c r="L592" s="831">
        <v>2</v>
      </c>
      <c r="M592" s="831">
        <v>234</v>
      </c>
      <c r="N592" s="822"/>
      <c r="O592" s="822">
        <v>117</v>
      </c>
      <c r="P592" s="831"/>
      <c r="Q592" s="831"/>
      <c r="R592" s="827"/>
      <c r="S592" s="832"/>
    </row>
    <row r="593" spans="1:19" ht="14.45" customHeight="1" x14ac:dyDescent="0.2">
      <c r="A593" s="821" t="s">
        <v>2934</v>
      </c>
      <c r="B593" s="822" t="s">
        <v>3030</v>
      </c>
      <c r="C593" s="822" t="s">
        <v>600</v>
      </c>
      <c r="D593" s="822" t="s">
        <v>2923</v>
      </c>
      <c r="E593" s="822" t="s">
        <v>2929</v>
      </c>
      <c r="F593" s="822" t="s">
        <v>2963</v>
      </c>
      <c r="G593" s="822" t="s">
        <v>2964</v>
      </c>
      <c r="H593" s="831">
        <v>1</v>
      </c>
      <c r="I593" s="831">
        <v>38</v>
      </c>
      <c r="J593" s="822"/>
      <c r="K593" s="822">
        <v>38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2934</v>
      </c>
      <c r="B594" s="822" t="s">
        <v>3030</v>
      </c>
      <c r="C594" s="822" t="s">
        <v>600</v>
      </c>
      <c r="D594" s="822" t="s">
        <v>2923</v>
      </c>
      <c r="E594" s="822" t="s">
        <v>2929</v>
      </c>
      <c r="F594" s="822" t="s">
        <v>2983</v>
      </c>
      <c r="G594" s="822" t="s">
        <v>2984</v>
      </c>
      <c r="H594" s="831">
        <v>1</v>
      </c>
      <c r="I594" s="831">
        <v>38</v>
      </c>
      <c r="J594" s="822"/>
      <c r="K594" s="822">
        <v>38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2934</v>
      </c>
      <c r="B595" s="822" t="s">
        <v>3030</v>
      </c>
      <c r="C595" s="822" t="s">
        <v>600</v>
      </c>
      <c r="D595" s="822" t="s">
        <v>2924</v>
      </c>
      <c r="E595" s="822" t="s">
        <v>2929</v>
      </c>
      <c r="F595" s="822" t="s">
        <v>2977</v>
      </c>
      <c r="G595" s="822" t="s">
        <v>2978</v>
      </c>
      <c r="H595" s="831"/>
      <c r="I595" s="831"/>
      <c r="J595" s="822"/>
      <c r="K595" s="822"/>
      <c r="L595" s="831">
        <v>4</v>
      </c>
      <c r="M595" s="831">
        <v>304</v>
      </c>
      <c r="N595" s="822"/>
      <c r="O595" s="822">
        <v>76</v>
      </c>
      <c r="P595" s="831"/>
      <c r="Q595" s="831"/>
      <c r="R595" s="827"/>
      <c r="S595" s="832"/>
    </row>
    <row r="596" spans="1:19" ht="14.45" customHeight="1" x14ac:dyDescent="0.2">
      <c r="A596" s="821" t="s">
        <v>2934</v>
      </c>
      <c r="B596" s="822" t="s">
        <v>3030</v>
      </c>
      <c r="C596" s="822" t="s">
        <v>600</v>
      </c>
      <c r="D596" s="822" t="s">
        <v>2924</v>
      </c>
      <c r="E596" s="822" t="s">
        <v>2929</v>
      </c>
      <c r="F596" s="822" t="s">
        <v>2930</v>
      </c>
      <c r="G596" s="822" t="s">
        <v>2931</v>
      </c>
      <c r="H596" s="831">
        <v>28</v>
      </c>
      <c r="I596" s="831">
        <v>933.32999999999993</v>
      </c>
      <c r="J596" s="822"/>
      <c r="K596" s="822">
        <v>33.333214285714284</v>
      </c>
      <c r="L596" s="831">
        <v>28</v>
      </c>
      <c r="M596" s="831">
        <v>933.33000000000015</v>
      </c>
      <c r="N596" s="822"/>
      <c r="O596" s="822">
        <v>33.333214285714291</v>
      </c>
      <c r="P596" s="831"/>
      <c r="Q596" s="831"/>
      <c r="R596" s="827"/>
      <c r="S596" s="832"/>
    </row>
    <row r="597" spans="1:19" ht="14.45" customHeight="1" x14ac:dyDescent="0.2">
      <c r="A597" s="821" t="s">
        <v>2934</v>
      </c>
      <c r="B597" s="822" t="s">
        <v>3030</v>
      </c>
      <c r="C597" s="822" t="s">
        <v>600</v>
      </c>
      <c r="D597" s="822" t="s">
        <v>2924</v>
      </c>
      <c r="E597" s="822" t="s">
        <v>2929</v>
      </c>
      <c r="F597" s="822" t="s">
        <v>2932</v>
      </c>
      <c r="G597" s="822" t="s">
        <v>2933</v>
      </c>
      <c r="H597" s="831">
        <v>1</v>
      </c>
      <c r="I597" s="831">
        <v>707</v>
      </c>
      <c r="J597" s="822"/>
      <c r="K597" s="822">
        <v>707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2934</v>
      </c>
      <c r="B598" s="822" t="s">
        <v>3030</v>
      </c>
      <c r="C598" s="822" t="s">
        <v>600</v>
      </c>
      <c r="D598" s="822" t="s">
        <v>2924</v>
      </c>
      <c r="E598" s="822" t="s">
        <v>2929</v>
      </c>
      <c r="F598" s="822" t="s">
        <v>3003</v>
      </c>
      <c r="G598" s="822" t="s">
        <v>3004</v>
      </c>
      <c r="H598" s="831">
        <v>27</v>
      </c>
      <c r="I598" s="831">
        <v>9558</v>
      </c>
      <c r="J598" s="822"/>
      <c r="K598" s="822">
        <v>354</v>
      </c>
      <c r="L598" s="831">
        <v>28</v>
      </c>
      <c r="M598" s="831">
        <v>9968</v>
      </c>
      <c r="N598" s="822"/>
      <c r="O598" s="822">
        <v>356</v>
      </c>
      <c r="P598" s="831"/>
      <c r="Q598" s="831"/>
      <c r="R598" s="827"/>
      <c r="S598" s="832"/>
    </row>
    <row r="599" spans="1:19" ht="14.45" customHeight="1" x14ac:dyDescent="0.2">
      <c r="A599" s="821" t="s">
        <v>2934</v>
      </c>
      <c r="B599" s="822" t="s">
        <v>3030</v>
      </c>
      <c r="C599" s="822" t="s">
        <v>600</v>
      </c>
      <c r="D599" s="822" t="s">
        <v>1544</v>
      </c>
      <c r="E599" s="822" t="s">
        <v>2929</v>
      </c>
      <c r="F599" s="822" t="s">
        <v>2963</v>
      </c>
      <c r="G599" s="822" t="s">
        <v>2964</v>
      </c>
      <c r="H599" s="831"/>
      <c r="I599" s="831"/>
      <c r="J599" s="822"/>
      <c r="K599" s="822"/>
      <c r="L599" s="831">
        <v>2</v>
      </c>
      <c r="M599" s="831">
        <v>76</v>
      </c>
      <c r="N599" s="822"/>
      <c r="O599" s="822">
        <v>38</v>
      </c>
      <c r="P599" s="831">
        <v>2</v>
      </c>
      <c r="Q599" s="831">
        <v>80</v>
      </c>
      <c r="R599" s="827"/>
      <c r="S599" s="832">
        <v>40</v>
      </c>
    </row>
    <row r="600" spans="1:19" ht="14.45" customHeight="1" x14ac:dyDescent="0.2">
      <c r="A600" s="821" t="s">
        <v>2934</v>
      </c>
      <c r="B600" s="822" t="s">
        <v>3030</v>
      </c>
      <c r="C600" s="822" t="s">
        <v>600</v>
      </c>
      <c r="D600" s="822" t="s">
        <v>1544</v>
      </c>
      <c r="E600" s="822" t="s">
        <v>2929</v>
      </c>
      <c r="F600" s="822" t="s">
        <v>2965</v>
      </c>
      <c r="G600" s="822" t="s">
        <v>2966</v>
      </c>
      <c r="H600" s="831"/>
      <c r="I600" s="831"/>
      <c r="J600" s="822"/>
      <c r="K600" s="822"/>
      <c r="L600" s="831"/>
      <c r="M600" s="831"/>
      <c r="N600" s="822"/>
      <c r="O600" s="822"/>
      <c r="P600" s="831">
        <v>1</v>
      </c>
      <c r="Q600" s="831">
        <v>10</v>
      </c>
      <c r="R600" s="827"/>
      <c r="S600" s="832">
        <v>10</v>
      </c>
    </row>
    <row r="601" spans="1:19" ht="14.45" customHeight="1" x14ac:dyDescent="0.2">
      <c r="A601" s="821" t="s">
        <v>2934</v>
      </c>
      <c r="B601" s="822" t="s">
        <v>3030</v>
      </c>
      <c r="C601" s="822" t="s">
        <v>600</v>
      </c>
      <c r="D601" s="822" t="s">
        <v>1544</v>
      </c>
      <c r="E601" s="822" t="s">
        <v>2929</v>
      </c>
      <c r="F601" s="822" t="s">
        <v>3021</v>
      </c>
      <c r="G601" s="822" t="s">
        <v>3022</v>
      </c>
      <c r="H601" s="831"/>
      <c r="I601" s="831"/>
      <c r="J601" s="822"/>
      <c r="K601" s="822"/>
      <c r="L601" s="831">
        <v>2</v>
      </c>
      <c r="M601" s="831">
        <v>704</v>
      </c>
      <c r="N601" s="822"/>
      <c r="O601" s="822">
        <v>352</v>
      </c>
      <c r="P601" s="831">
        <v>3</v>
      </c>
      <c r="Q601" s="831">
        <v>1140</v>
      </c>
      <c r="R601" s="827"/>
      <c r="S601" s="832">
        <v>380</v>
      </c>
    </row>
    <row r="602" spans="1:19" ht="14.45" customHeight="1" x14ac:dyDescent="0.2">
      <c r="A602" s="821" t="s">
        <v>2934</v>
      </c>
      <c r="B602" s="822" t="s">
        <v>3030</v>
      </c>
      <c r="C602" s="822" t="s">
        <v>600</v>
      </c>
      <c r="D602" s="822" t="s">
        <v>1544</v>
      </c>
      <c r="E602" s="822" t="s">
        <v>2929</v>
      </c>
      <c r="F602" s="822" t="s">
        <v>2930</v>
      </c>
      <c r="G602" s="822" t="s">
        <v>2931</v>
      </c>
      <c r="H602" s="831"/>
      <c r="I602" s="831"/>
      <c r="J602" s="822"/>
      <c r="K602" s="822"/>
      <c r="L602" s="831">
        <v>4</v>
      </c>
      <c r="M602" s="831">
        <v>182.23000000000002</v>
      </c>
      <c r="N602" s="822"/>
      <c r="O602" s="822">
        <v>45.557500000000005</v>
      </c>
      <c r="P602" s="831">
        <v>2</v>
      </c>
      <c r="Q602" s="831">
        <v>91.12</v>
      </c>
      <c r="R602" s="827"/>
      <c r="S602" s="832">
        <v>45.56</v>
      </c>
    </row>
    <row r="603" spans="1:19" ht="14.45" customHeight="1" x14ac:dyDescent="0.2">
      <c r="A603" s="821" t="s">
        <v>2934</v>
      </c>
      <c r="B603" s="822" t="s">
        <v>3030</v>
      </c>
      <c r="C603" s="822" t="s">
        <v>600</v>
      </c>
      <c r="D603" s="822" t="s">
        <v>1544</v>
      </c>
      <c r="E603" s="822" t="s">
        <v>2929</v>
      </c>
      <c r="F603" s="822" t="s">
        <v>2932</v>
      </c>
      <c r="G603" s="822" t="s">
        <v>2933</v>
      </c>
      <c r="H603" s="831"/>
      <c r="I603" s="831"/>
      <c r="J603" s="822"/>
      <c r="K603" s="822"/>
      <c r="L603" s="831"/>
      <c r="M603" s="831"/>
      <c r="N603" s="822"/>
      <c r="O603" s="822"/>
      <c r="P603" s="831">
        <v>2</v>
      </c>
      <c r="Q603" s="831">
        <v>1536</v>
      </c>
      <c r="R603" s="827"/>
      <c r="S603" s="832">
        <v>768</v>
      </c>
    </row>
    <row r="604" spans="1:19" ht="14.45" customHeight="1" x14ac:dyDescent="0.2">
      <c r="A604" s="821" t="s">
        <v>2934</v>
      </c>
      <c r="B604" s="822" t="s">
        <v>3030</v>
      </c>
      <c r="C604" s="822" t="s">
        <v>600</v>
      </c>
      <c r="D604" s="822" t="s">
        <v>1544</v>
      </c>
      <c r="E604" s="822" t="s">
        <v>2929</v>
      </c>
      <c r="F604" s="822" t="s">
        <v>2999</v>
      </c>
      <c r="G604" s="822" t="s">
        <v>3000</v>
      </c>
      <c r="H604" s="831"/>
      <c r="I604" s="831"/>
      <c r="J604" s="822"/>
      <c r="K604" s="822"/>
      <c r="L604" s="831">
        <v>1</v>
      </c>
      <c r="M604" s="831">
        <v>1415</v>
      </c>
      <c r="N604" s="822"/>
      <c r="O604" s="822">
        <v>1415</v>
      </c>
      <c r="P604" s="831"/>
      <c r="Q604" s="831"/>
      <c r="R604" s="827"/>
      <c r="S604" s="832"/>
    </row>
    <row r="605" spans="1:19" ht="14.45" customHeight="1" x14ac:dyDescent="0.2">
      <c r="A605" s="821" t="s">
        <v>2934</v>
      </c>
      <c r="B605" s="822" t="s">
        <v>3030</v>
      </c>
      <c r="C605" s="822" t="s">
        <v>600</v>
      </c>
      <c r="D605" s="822" t="s">
        <v>1544</v>
      </c>
      <c r="E605" s="822" t="s">
        <v>2929</v>
      </c>
      <c r="F605" s="822" t="s">
        <v>3003</v>
      </c>
      <c r="G605" s="822" t="s">
        <v>3004</v>
      </c>
      <c r="H605" s="831"/>
      <c r="I605" s="831"/>
      <c r="J605" s="822"/>
      <c r="K605" s="822"/>
      <c r="L605" s="831">
        <v>3</v>
      </c>
      <c r="M605" s="831">
        <v>1068</v>
      </c>
      <c r="N605" s="822"/>
      <c r="O605" s="822">
        <v>356</v>
      </c>
      <c r="P605" s="831"/>
      <c r="Q605" s="831"/>
      <c r="R605" s="827"/>
      <c r="S605" s="832"/>
    </row>
    <row r="606" spans="1:19" ht="14.45" customHeight="1" x14ac:dyDescent="0.2">
      <c r="A606" s="821" t="s">
        <v>2934</v>
      </c>
      <c r="B606" s="822" t="s">
        <v>3030</v>
      </c>
      <c r="C606" s="822" t="s">
        <v>600</v>
      </c>
      <c r="D606" s="822" t="s">
        <v>1544</v>
      </c>
      <c r="E606" s="822" t="s">
        <v>2929</v>
      </c>
      <c r="F606" s="822" t="s">
        <v>3011</v>
      </c>
      <c r="G606" s="822" t="s">
        <v>3012</v>
      </c>
      <c r="H606" s="831"/>
      <c r="I606" s="831"/>
      <c r="J606" s="822"/>
      <c r="K606" s="822"/>
      <c r="L606" s="831"/>
      <c r="M606" s="831"/>
      <c r="N606" s="822"/>
      <c r="O606" s="822"/>
      <c r="P606" s="831">
        <v>1</v>
      </c>
      <c r="Q606" s="831">
        <v>0</v>
      </c>
      <c r="R606" s="827"/>
      <c r="S606" s="832">
        <v>0</v>
      </c>
    </row>
    <row r="607" spans="1:19" ht="14.45" customHeight="1" x14ac:dyDescent="0.2">
      <c r="A607" s="821" t="s">
        <v>2934</v>
      </c>
      <c r="B607" s="822" t="s">
        <v>3030</v>
      </c>
      <c r="C607" s="822" t="s">
        <v>600</v>
      </c>
      <c r="D607" s="822" t="s">
        <v>1534</v>
      </c>
      <c r="E607" s="822" t="s">
        <v>2936</v>
      </c>
      <c r="F607" s="822" t="s">
        <v>2941</v>
      </c>
      <c r="G607" s="822" t="s">
        <v>1042</v>
      </c>
      <c r="H607" s="831"/>
      <c r="I607" s="831"/>
      <c r="J607" s="822"/>
      <c r="K607" s="822"/>
      <c r="L607" s="831">
        <v>0.1</v>
      </c>
      <c r="M607" s="831">
        <v>65.900000000000006</v>
      </c>
      <c r="N607" s="822"/>
      <c r="O607" s="822">
        <v>659</v>
      </c>
      <c r="P607" s="831"/>
      <c r="Q607" s="831"/>
      <c r="R607" s="827"/>
      <c r="S607" s="832"/>
    </row>
    <row r="608" spans="1:19" ht="14.45" customHeight="1" x14ac:dyDescent="0.2">
      <c r="A608" s="821" t="s">
        <v>2934</v>
      </c>
      <c r="B608" s="822" t="s">
        <v>3030</v>
      </c>
      <c r="C608" s="822" t="s">
        <v>600</v>
      </c>
      <c r="D608" s="822" t="s">
        <v>1534</v>
      </c>
      <c r="E608" s="822" t="s">
        <v>2929</v>
      </c>
      <c r="F608" s="822" t="s">
        <v>2963</v>
      </c>
      <c r="G608" s="822" t="s">
        <v>2964</v>
      </c>
      <c r="H608" s="831">
        <v>49</v>
      </c>
      <c r="I608" s="831">
        <v>1862</v>
      </c>
      <c r="J608" s="822"/>
      <c r="K608" s="822">
        <v>38</v>
      </c>
      <c r="L608" s="831">
        <v>7</v>
      </c>
      <c r="M608" s="831">
        <v>266</v>
      </c>
      <c r="N608" s="822"/>
      <c r="O608" s="822">
        <v>38</v>
      </c>
      <c r="P608" s="831">
        <v>14</v>
      </c>
      <c r="Q608" s="831">
        <v>560</v>
      </c>
      <c r="R608" s="827"/>
      <c r="S608" s="832">
        <v>40</v>
      </c>
    </row>
    <row r="609" spans="1:19" ht="14.45" customHeight="1" x14ac:dyDescent="0.2">
      <c r="A609" s="821" t="s">
        <v>2934</v>
      </c>
      <c r="B609" s="822" t="s">
        <v>3030</v>
      </c>
      <c r="C609" s="822" t="s">
        <v>600</v>
      </c>
      <c r="D609" s="822" t="s">
        <v>1534</v>
      </c>
      <c r="E609" s="822" t="s">
        <v>2929</v>
      </c>
      <c r="F609" s="822" t="s">
        <v>2965</v>
      </c>
      <c r="G609" s="822" t="s">
        <v>2966</v>
      </c>
      <c r="H609" s="831">
        <v>5</v>
      </c>
      <c r="I609" s="831">
        <v>50</v>
      </c>
      <c r="J609" s="822"/>
      <c r="K609" s="822">
        <v>10</v>
      </c>
      <c r="L609" s="831">
        <v>42</v>
      </c>
      <c r="M609" s="831">
        <v>420</v>
      </c>
      <c r="N609" s="822"/>
      <c r="O609" s="822">
        <v>10</v>
      </c>
      <c r="P609" s="831">
        <v>15</v>
      </c>
      <c r="Q609" s="831">
        <v>150</v>
      </c>
      <c r="R609" s="827"/>
      <c r="S609" s="832">
        <v>10</v>
      </c>
    </row>
    <row r="610" spans="1:19" ht="14.45" customHeight="1" x14ac:dyDescent="0.2">
      <c r="A610" s="821" t="s">
        <v>2934</v>
      </c>
      <c r="B610" s="822" t="s">
        <v>3030</v>
      </c>
      <c r="C610" s="822" t="s">
        <v>600</v>
      </c>
      <c r="D610" s="822" t="s">
        <v>1534</v>
      </c>
      <c r="E610" s="822" t="s">
        <v>2929</v>
      </c>
      <c r="F610" s="822" t="s">
        <v>2969</v>
      </c>
      <c r="G610" s="822" t="s">
        <v>2970</v>
      </c>
      <c r="H610" s="831"/>
      <c r="I610" s="831"/>
      <c r="J610" s="822"/>
      <c r="K610" s="822"/>
      <c r="L610" s="831">
        <v>1</v>
      </c>
      <c r="M610" s="831">
        <v>5</v>
      </c>
      <c r="N610" s="822"/>
      <c r="O610" s="822">
        <v>5</v>
      </c>
      <c r="P610" s="831"/>
      <c r="Q610" s="831"/>
      <c r="R610" s="827"/>
      <c r="S610" s="832"/>
    </row>
    <row r="611" spans="1:19" ht="14.45" customHeight="1" x14ac:dyDescent="0.2">
      <c r="A611" s="821" t="s">
        <v>2934</v>
      </c>
      <c r="B611" s="822" t="s">
        <v>3030</v>
      </c>
      <c r="C611" s="822" t="s">
        <v>600</v>
      </c>
      <c r="D611" s="822" t="s">
        <v>1534</v>
      </c>
      <c r="E611" s="822" t="s">
        <v>2929</v>
      </c>
      <c r="F611" s="822" t="s">
        <v>2977</v>
      </c>
      <c r="G611" s="822" t="s">
        <v>2978</v>
      </c>
      <c r="H611" s="831"/>
      <c r="I611" s="831"/>
      <c r="J611" s="822"/>
      <c r="K611" s="822"/>
      <c r="L611" s="831">
        <v>2</v>
      </c>
      <c r="M611" s="831">
        <v>152</v>
      </c>
      <c r="N611" s="822"/>
      <c r="O611" s="822">
        <v>76</v>
      </c>
      <c r="P611" s="831">
        <v>1</v>
      </c>
      <c r="Q611" s="831">
        <v>81</v>
      </c>
      <c r="R611" s="827"/>
      <c r="S611" s="832">
        <v>81</v>
      </c>
    </row>
    <row r="612" spans="1:19" ht="14.45" customHeight="1" x14ac:dyDescent="0.2">
      <c r="A612" s="821" t="s">
        <v>2934</v>
      </c>
      <c r="B612" s="822" t="s">
        <v>3030</v>
      </c>
      <c r="C612" s="822" t="s">
        <v>600</v>
      </c>
      <c r="D612" s="822" t="s">
        <v>1534</v>
      </c>
      <c r="E612" s="822" t="s">
        <v>2929</v>
      </c>
      <c r="F612" s="822" t="s">
        <v>3021</v>
      </c>
      <c r="G612" s="822" t="s">
        <v>3022</v>
      </c>
      <c r="H612" s="831">
        <v>82</v>
      </c>
      <c r="I612" s="831">
        <v>28700</v>
      </c>
      <c r="J612" s="822"/>
      <c r="K612" s="822">
        <v>350</v>
      </c>
      <c r="L612" s="831">
        <v>15</v>
      </c>
      <c r="M612" s="831">
        <v>5280</v>
      </c>
      <c r="N612" s="822"/>
      <c r="O612" s="822">
        <v>352</v>
      </c>
      <c r="P612" s="831">
        <v>18</v>
      </c>
      <c r="Q612" s="831">
        <v>6840</v>
      </c>
      <c r="R612" s="827"/>
      <c r="S612" s="832">
        <v>380</v>
      </c>
    </row>
    <row r="613" spans="1:19" ht="14.45" customHeight="1" x14ac:dyDescent="0.2">
      <c r="A613" s="821" t="s">
        <v>2934</v>
      </c>
      <c r="B613" s="822" t="s">
        <v>3030</v>
      </c>
      <c r="C613" s="822" t="s">
        <v>600</v>
      </c>
      <c r="D613" s="822" t="s">
        <v>1534</v>
      </c>
      <c r="E613" s="822" t="s">
        <v>2929</v>
      </c>
      <c r="F613" s="822" t="s">
        <v>2979</v>
      </c>
      <c r="G613" s="822" t="s">
        <v>2980</v>
      </c>
      <c r="H613" s="831"/>
      <c r="I613" s="831"/>
      <c r="J613" s="822"/>
      <c r="K613" s="822"/>
      <c r="L613" s="831">
        <v>2</v>
      </c>
      <c r="M613" s="831">
        <v>470</v>
      </c>
      <c r="N613" s="822"/>
      <c r="O613" s="822">
        <v>235</v>
      </c>
      <c r="P613" s="831"/>
      <c r="Q613" s="831"/>
      <c r="R613" s="827"/>
      <c r="S613" s="832"/>
    </row>
    <row r="614" spans="1:19" ht="14.45" customHeight="1" x14ac:dyDescent="0.2">
      <c r="A614" s="821" t="s">
        <v>2934</v>
      </c>
      <c r="B614" s="822" t="s">
        <v>3030</v>
      </c>
      <c r="C614" s="822" t="s">
        <v>600</v>
      </c>
      <c r="D614" s="822" t="s">
        <v>1534</v>
      </c>
      <c r="E614" s="822" t="s">
        <v>2929</v>
      </c>
      <c r="F614" s="822" t="s">
        <v>2930</v>
      </c>
      <c r="G614" s="822" t="s">
        <v>2931</v>
      </c>
      <c r="H614" s="831">
        <v>26</v>
      </c>
      <c r="I614" s="831">
        <v>866.65000000000009</v>
      </c>
      <c r="J614" s="822"/>
      <c r="K614" s="822">
        <v>33.332692307692312</v>
      </c>
      <c r="L614" s="831">
        <v>57</v>
      </c>
      <c r="M614" s="831">
        <v>2584.44</v>
      </c>
      <c r="N614" s="822"/>
      <c r="O614" s="822">
        <v>45.341052631578947</v>
      </c>
      <c r="P614" s="831">
        <v>17</v>
      </c>
      <c r="Q614" s="831">
        <v>774.45999999999992</v>
      </c>
      <c r="R614" s="827"/>
      <c r="S614" s="832">
        <v>45.556470588235292</v>
      </c>
    </row>
    <row r="615" spans="1:19" ht="14.45" customHeight="1" x14ac:dyDescent="0.2">
      <c r="A615" s="821" t="s">
        <v>2934</v>
      </c>
      <c r="B615" s="822" t="s">
        <v>3030</v>
      </c>
      <c r="C615" s="822" t="s">
        <v>600</v>
      </c>
      <c r="D615" s="822" t="s">
        <v>1534</v>
      </c>
      <c r="E615" s="822" t="s">
        <v>2929</v>
      </c>
      <c r="F615" s="822" t="s">
        <v>2985</v>
      </c>
      <c r="G615" s="822" t="s">
        <v>2986</v>
      </c>
      <c r="H615" s="831"/>
      <c r="I615" s="831"/>
      <c r="J615" s="822"/>
      <c r="K615" s="822"/>
      <c r="L615" s="831">
        <v>1</v>
      </c>
      <c r="M615" s="831">
        <v>33</v>
      </c>
      <c r="N615" s="822"/>
      <c r="O615" s="822">
        <v>33</v>
      </c>
      <c r="P615" s="831"/>
      <c r="Q615" s="831"/>
      <c r="R615" s="827"/>
      <c r="S615" s="832"/>
    </row>
    <row r="616" spans="1:19" ht="14.45" customHeight="1" x14ac:dyDescent="0.2">
      <c r="A616" s="821" t="s">
        <v>2934</v>
      </c>
      <c r="B616" s="822" t="s">
        <v>3030</v>
      </c>
      <c r="C616" s="822" t="s">
        <v>600</v>
      </c>
      <c r="D616" s="822" t="s">
        <v>1534</v>
      </c>
      <c r="E616" s="822" t="s">
        <v>2929</v>
      </c>
      <c r="F616" s="822" t="s">
        <v>2932</v>
      </c>
      <c r="G616" s="822" t="s">
        <v>2933</v>
      </c>
      <c r="H616" s="831">
        <v>12</v>
      </c>
      <c r="I616" s="831">
        <v>8484</v>
      </c>
      <c r="J616" s="822"/>
      <c r="K616" s="822">
        <v>707</v>
      </c>
      <c r="L616" s="831">
        <v>42</v>
      </c>
      <c r="M616" s="831">
        <v>29862</v>
      </c>
      <c r="N616" s="822"/>
      <c r="O616" s="822">
        <v>711</v>
      </c>
      <c r="P616" s="831">
        <v>15</v>
      </c>
      <c r="Q616" s="831">
        <v>11520</v>
      </c>
      <c r="R616" s="827"/>
      <c r="S616" s="832">
        <v>768</v>
      </c>
    </row>
    <row r="617" spans="1:19" ht="14.45" customHeight="1" x14ac:dyDescent="0.2">
      <c r="A617" s="821" t="s">
        <v>2934</v>
      </c>
      <c r="B617" s="822" t="s">
        <v>3030</v>
      </c>
      <c r="C617" s="822" t="s">
        <v>600</v>
      </c>
      <c r="D617" s="822" t="s">
        <v>1534</v>
      </c>
      <c r="E617" s="822" t="s">
        <v>2929</v>
      </c>
      <c r="F617" s="822" t="s">
        <v>2997</v>
      </c>
      <c r="G617" s="822" t="s">
        <v>2998</v>
      </c>
      <c r="H617" s="831">
        <v>1</v>
      </c>
      <c r="I617" s="831">
        <v>350</v>
      </c>
      <c r="J617" s="822"/>
      <c r="K617" s="822">
        <v>350</v>
      </c>
      <c r="L617" s="831">
        <v>3</v>
      </c>
      <c r="M617" s="831">
        <v>1056</v>
      </c>
      <c r="N617" s="822"/>
      <c r="O617" s="822">
        <v>352</v>
      </c>
      <c r="P617" s="831">
        <v>4</v>
      </c>
      <c r="Q617" s="831">
        <v>1520</v>
      </c>
      <c r="R617" s="827"/>
      <c r="S617" s="832">
        <v>380</v>
      </c>
    </row>
    <row r="618" spans="1:19" ht="14.45" customHeight="1" x14ac:dyDescent="0.2">
      <c r="A618" s="821" t="s">
        <v>2934</v>
      </c>
      <c r="B618" s="822" t="s">
        <v>3030</v>
      </c>
      <c r="C618" s="822" t="s">
        <v>600</v>
      </c>
      <c r="D618" s="822" t="s">
        <v>1534</v>
      </c>
      <c r="E618" s="822" t="s">
        <v>2929</v>
      </c>
      <c r="F618" s="822" t="s">
        <v>2999</v>
      </c>
      <c r="G618" s="822" t="s">
        <v>3000</v>
      </c>
      <c r="H618" s="831"/>
      <c r="I618" s="831"/>
      <c r="J618" s="822"/>
      <c r="K618" s="822"/>
      <c r="L618" s="831"/>
      <c r="M618" s="831"/>
      <c r="N618" s="822"/>
      <c r="O618" s="822"/>
      <c r="P618" s="831">
        <v>1</v>
      </c>
      <c r="Q618" s="831">
        <v>1528</v>
      </c>
      <c r="R618" s="827"/>
      <c r="S618" s="832">
        <v>1528</v>
      </c>
    </row>
    <row r="619" spans="1:19" ht="14.45" customHeight="1" x14ac:dyDescent="0.2">
      <c r="A619" s="821" t="s">
        <v>2934</v>
      </c>
      <c r="B619" s="822" t="s">
        <v>3030</v>
      </c>
      <c r="C619" s="822" t="s">
        <v>600</v>
      </c>
      <c r="D619" s="822" t="s">
        <v>1534</v>
      </c>
      <c r="E619" s="822" t="s">
        <v>2929</v>
      </c>
      <c r="F619" s="822" t="s">
        <v>3003</v>
      </c>
      <c r="G619" s="822" t="s">
        <v>3004</v>
      </c>
      <c r="H619" s="831">
        <v>15</v>
      </c>
      <c r="I619" s="831">
        <v>5310</v>
      </c>
      <c r="J619" s="822"/>
      <c r="K619" s="822">
        <v>354</v>
      </c>
      <c r="L619" s="831">
        <v>15</v>
      </c>
      <c r="M619" s="831">
        <v>5340</v>
      </c>
      <c r="N619" s="822"/>
      <c r="O619" s="822">
        <v>356</v>
      </c>
      <c r="P619" s="831">
        <v>1</v>
      </c>
      <c r="Q619" s="831">
        <v>384</v>
      </c>
      <c r="R619" s="827"/>
      <c r="S619" s="832">
        <v>384</v>
      </c>
    </row>
    <row r="620" spans="1:19" ht="14.45" customHeight="1" x14ac:dyDescent="0.2">
      <c r="A620" s="821" t="s">
        <v>2934</v>
      </c>
      <c r="B620" s="822" t="s">
        <v>3030</v>
      </c>
      <c r="C620" s="822" t="s">
        <v>600</v>
      </c>
      <c r="D620" s="822" t="s">
        <v>1534</v>
      </c>
      <c r="E620" s="822" t="s">
        <v>2929</v>
      </c>
      <c r="F620" s="822" t="s">
        <v>3011</v>
      </c>
      <c r="G620" s="822" t="s">
        <v>3012</v>
      </c>
      <c r="H620" s="831">
        <v>1</v>
      </c>
      <c r="I620" s="831">
        <v>0</v>
      </c>
      <c r="J620" s="822"/>
      <c r="K620" s="822">
        <v>0</v>
      </c>
      <c r="L620" s="831">
        <v>1</v>
      </c>
      <c r="M620" s="831">
        <v>0</v>
      </c>
      <c r="N620" s="822"/>
      <c r="O620" s="822">
        <v>0</v>
      </c>
      <c r="P620" s="831"/>
      <c r="Q620" s="831"/>
      <c r="R620" s="827"/>
      <c r="S620" s="832"/>
    </row>
    <row r="621" spans="1:19" ht="14.45" customHeight="1" x14ac:dyDescent="0.2">
      <c r="A621" s="821" t="s">
        <v>2934</v>
      </c>
      <c r="B621" s="822" t="s">
        <v>3030</v>
      </c>
      <c r="C621" s="822" t="s">
        <v>600</v>
      </c>
      <c r="D621" s="822" t="s">
        <v>1543</v>
      </c>
      <c r="E621" s="822" t="s">
        <v>2936</v>
      </c>
      <c r="F621" s="822" t="s">
        <v>2941</v>
      </c>
      <c r="G621" s="822" t="s">
        <v>1042</v>
      </c>
      <c r="H621" s="831">
        <v>0.1</v>
      </c>
      <c r="I621" s="831">
        <v>68.540000000000006</v>
      </c>
      <c r="J621" s="822"/>
      <c r="K621" s="822">
        <v>685.4</v>
      </c>
      <c r="L621" s="831">
        <v>0.1</v>
      </c>
      <c r="M621" s="831">
        <v>68.37</v>
      </c>
      <c r="N621" s="822"/>
      <c r="O621" s="822">
        <v>683.7</v>
      </c>
      <c r="P621" s="831"/>
      <c r="Q621" s="831"/>
      <c r="R621" s="827"/>
      <c r="S621" s="832"/>
    </row>
    <row r="622" spans="1:19" ht="14.45" customHeight="1" x14ac:dyDescent="0.2">
      <c r="A622" s="821" t="s">
        <v>2934</v>
      </c>
      <c r="B622" s="822" t="s">
        <v>3030</v>
      </c>
      <c r="C622" s="822" t="s">
        <v>600</v>
      </c>
      <c r="D622" s="822" t="s">
        <v>1543</v>
      </c>
      <c r="E622" s="822" t="s">
        <v>2929</v>
      </c>
      <c r="F622" s="822" t="s">
        <v>2963</v>
      </c>
      <c r="G622" s="822" t="s">
        <v>2964</v>
      </c>
      <c r="H622" s="831">
        <v>6</v>
      </c>
      <c r="I622" s="831">
        <v>228</v>
      </c>
      <c r="J622" s="822"/>
      <c r="K622" s="822">
        <v>38</v>
      </c>
      <c r="L622" s="831">
        <v>17</v>
      </c>
      <c r="M622" s="831">
        <v>646</v>
      </c>
      <c r="N622" s="822"/>
      <c r="O622" s="822">
        <v>38</v>
      </c>
      <c r="P622" s="831"/>
      <c r="Q622" s="831"/>
      <c r="R622" s="827"/>
      <c r="S622" s="832"/>
    </row>
    <row r="623" spans="1:19" ht="14.45" customHeight="1" x14ac:dyDescent="0.2">
      <c r="A623" s="821" t="s">
        <v>2934</v>
      </c>
      <c r="B623" s="822" t="s">
        <v>3030</v>
      </c>
      <c r="C623" s="822" t="s">
        <v>600</v>
      </c>
      <c r="D623" s="822" t="s">
        <v>1543</v>
      </c>
      <c r="E623" s="822" t="s">
        <v>2929</v>
      </c>
      <c r="F623" s="822" t="s">
        <v>2965</v>
      </c>
      <c r="G623" s="822" t="s">
        <v>2966</v>
      </c>
      <c r="H623" s="831"/>
      <c r="I623" s="831"/>
      <c r="J623" s="822"/>
      <c r="K623" s="822"/>
      <c r="L623" s="831">
        <v>1</v>
      </c>
      <c r="M623" s="831">
        <v>10</v>
      </c>
      <c r="N623" s="822"/>
      <c r="O623" s="822">
        <v>10</v>
      </c>
      <c r="P623" s="831"/>
      <c r="Q623" s="831"/>
      <c r="R623" s="827"/>
      <c r="S623" s="832"/>
    </row>
    <row r="624" spans="1:19" ht="14.45" customHeight="1" x14ac:dyDescent="0.2">
      <c r="A624" s="821" t="s">
        <v>2934</v>
      </c>
      <c r="B624" s="822" t="s">
        <v>3030</v>
      </c>
      <c r="C624" s="822" t="s">
        <v>600</v>
      </c>
      <c r="D624" s="822" t="s">
        <v>1543</v>
      </c>
      <c r="E624" s="822" t="s">
        <v>2929</v>
      </c>
      <c r="F624" s="822" t="s">
        <v>2977</v>
      </c>
      <c r="G624" s="822" t="s">
        <v>2978</v>
      </c>
      <c r="H624" s="831">
        <v>1</v>
      </c>
      <c r="I624" s="831">
        <v>75</v>
      </c>
      <c r="J624" s="822"/>
      <c r="K624" s="822">
        <v>75</v>
      </c>
      <c r="L624" s="831">
        <v>2</v>
      </c>
      <c r="M624" s="831">
        <v>152</v>
      </c>
      <c r="N624" s="822"/>
      <c r="O624" s="822">
        <v>76</v>
      </c>
      <c r="P624" s="831"/>
      <c r="Q624" s="831"/>
      <c r="R624" s="827"/>
      <c r="S624" s="832"/>
    </row>
    <row r="625" spans="1:19" ht="14.45" customHeight="1" x14ac:dyDescent="0.2">
      <c r="A625" s="821" t="s">
        <v>2934</v>
      </c>
      <c r="B625" s="822" t="s">
        <v>3030</v>
      </c>
      <c r="C625" s="822" t="s">
        <v>600</v>
      </c>
      <c r="D625" s="822" t="s">
        <v>1543</v>
      </c>
      <c r="E625" s="822" t="s">
        <v>2929</v>
      </c>
      <c r="F625" s="822" t="s">
        <v>3021</v>
      </c>
      <c r="G625" s="822" t="s">
        <v>3022</v>
      </c>
      <c r="H625" s="831">
        <v>36</v>
      </c>
      <c r="I625" s="831">
        <v>12600</v>
      </c>
      <c r="J625" s="822"/>
      <c r="K625" s="822">
        <v>350</v>
      </c>
      <c r="L625" s="831">
        <v>111</v>
      </c>
      <c r="M625" s="831">
        <v>39072</v>
      </c>
      <c r="N625" s="822"/>
      <c r="O625" s="822">
        <v>352</v>
      </c>
      <c r="P625" s="831"/>
      <c r="Q625" s="831"/>
      <c r="R625" s="827"/>
      <c r="S625" s="832"/>
    </row>
    <row r="626" spans="1:19" ht="14.45" customHeight="1" x14ac:dyDescent="0.2">
      <c r="A626" s="821" t="s">
        <v>2934</v>
      </c>
      <c r="B626" s="822" t="s">
        <v>3030</v>
      </c>
      <c r="C626" s="822" t="s">
        <v>600</v>
      </c>
      <c r="D626" s="822" t="s">
        <v>1543</v>
      </c>
      <c r="E626" s="822" t="s">
        <v>2929</v>
      </c>
      <c r="F626" s="822" t="s">
        <v>2981</v>
      </c>
      <c r="G626" s="822" t="s">
        <v>2982</v>
      </c>
      <c r="H626" s="831">
        <v>2</v>
      </c>
      <c r="I626" s="831">
        <v>168</v>
      </c>
      <c r="J626" s="822"/>
      <c r="K626" s="822">
        <v>84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2934</v>
      </c>
      <c r="B627" s="822" t="s">
        <v>3030</v>
      </c>
      <c r="C627" s="822" t="s">
        <v>600</v>
      </c>
      <c r="D627" s="822" t="s">
        <v>1543</v>
      </c>
      <c r="E627" s="822" t="s">
        <v>2929</v>
      </c>
      <c r="F627" s="822" t="s">
        <v>2930</v>
      </c>
      <c r="G627" s="822" t="s">
        <v>2931</v>
      </c>
      <c r="H627" s="831">
        <v>20</v>
      </c>
      <c r="I627" s="831">
        <v>666.66000000000008</v>
      </c>
      <c r="J627" s="822"/>
      <c r="K627" s="822">
        <v>33.333000000000006</v>
      </c>
      <c r="L627" s="831">
        <v>67</v>
      </c>
      <c r="M627" s="831">
        <v>2954.44</v>
      </c>
      <c r="N627" s="822"/>
      <c r="O627" s="822">
        <v>44.096119402985074</v>
      </c>
      <c r="P627" s="831"/>
      <c r="Q627" s="831"/>
      <c r="R627" s="827"/>
      <c r="S627" s="832"/>
    </row>
    <row r="628" spans="1:19" ht="14.45" customHeight="1" x14ac:dyDescent="0.2">
      <c r="A628" s="821" t="s">
        <v>2934</v>
      </c>
      <c r="B628" s="822" t="s">
        <v>3030</v>
      </c>
      <c r="C628" s="822" t="s">
        <v>600</v>
      </c>
      <c r="D628" s="822" t="s">
        <v>1543</v>
      </c>
      <c r="E628" s="822" t="s">
        <v>2929</v>
      </c>
      <c r="F628" s="822" t="s">
        <v>2985</v>
      </c>
      <c r="G628" s="822" t="s">
        <v>2986</v>
      </c>
      <c r="H628" s="831">
        <v>1</v>
      </c>
      <c r="I628" s="831">
        <v>33</v>
      </c>
      <c r="J628" s="822"/>
      <c r="K628" s="822">
        <v>33</v>
      </c>
      <c r="L628" s="831">
        <v>1</v>
      </c>
      <c r="M628" s="831">
        <v>33</v>
      </c>
      <c r="N628" s="822"/>
      <c r="O628" s="822">
        <v>33</v>
      </c>
      <c r="P628" s="831"/>
      <c r="Q628" s="831"/>
      <c r="R628" s="827"/>
      <c r="S628" s="832"/>
    </row>
    <row r="629" spans="1:19" ht="14.45" customHeight="1" x14ac:dyDescent="0.2">
      <c r="A629" s="821" t="s">
        <v>2934</v>
      </c>
      <c r="B629" s="822" t="s">
        <v>3030</v>
      </c>
      <c r="C629" s="822" t="s">
        <v>600</v>
      </c>
      <c r="D629" s="822" t="s">
        <v>1543</v>
      </c>
      <c r="E629" s="822" t="s">
        <v>2929</v>
      </c>
      <c r="F629" s="822" t="s">
        <v>2932</v>
      </c>
      <c r="G629" s="822" t="s">
        <v>2933</v>
      </c>
      <c r="H629" s="831">
        <v>2</v>
      </c>
      <c r="I629" s="831">
        <v>1414</v>
      </c>
      <c r="J629" s="822"/>
      <c r="K629" s="822">
        <v>707</v>
      </c>
      <c r="L629" s="831">
        <v>3</v>
      </c>
      <c r="M629" s="831">
        <v>2133</v>
      </c>
      <c r="N629" s="822"/>
      <c r="O629" s="822">
        <v>711</v>
      </c>
      <c r="P629" s="831"/>
      <c r="Q629" s="831"/>
      <c r="R629" s="827"/>
      <c r="S629" s="832"/>
    </row>
    <row r="630" spans="1:19" ht="14.45" customHeight="1" x14ac:dyDescent="0.2">
      <c r="A630" s="821" t="s">
        <v>2934</v>
      </c>
      <c r="B630" s="822" t="s">
        <v>3030</v>
      </c>
      <c r="C630" s="822" t="s">
        <v>600</v>
      </c>
      <c r="D630" s="822" t="s">
        <v>1543</v>
      </c>
      <c r="E630" s="822" t="s">
        <v>2929</v>
      </c>
      <c r="F630" s="822" t="s">
        <v>2997</v>
      </c>
      <c r="G630" s="822" t="s">
        <v>2998</v>
      </c>
      <c r="H630" s="831">
        <v>1</v>
      </c>
      <c r="I630" s="831">
        <v>350</v>
      </c>
      <c r="J630" s="822"/>
      <c r="K630" s="822">
        <v>350</v>
      </c>
      <c r="L630" s="831"/>
      <c r="M630" s="831"/>
      <c r="N630" s="822"/>
      <c r="O630" s="822"/>
      <c r="P630" s="831"/>
      <c r="Q630" s="831"/>
      <c r="R630" s="827"/>
      <c r="S630" s="832"/>
    </row>
    <row r="631" spans="1:19" ht="14.45" customHeight="1" x14ac:dyDescent="0.2">
      <c r="A631" s="821" t="s">
        <v>2934</v>
      </c>
      <c r="B631" s="822" t="s">
        <v>3030</v>
      </c>
      <c r="C631" s="822" t="s">
        <v>600</v>
      </c>
      <c r="D631" s="822" t="s">
        <v>1543</v>
      </c>
      <c r="E631" s="822" t="s">
        <v>2929</v>
      </c>
      <c r="F631" s="822" t="s">
        <v>2999</v>
      </c>
      <c r="G631" s="822" t="s">
        <v>3000</v>
      </c>
      <c r="H631" s="831">
        <v>1</v>
      </c>
      <c r="I631" s="831">
        <v>1406</v>
      </c>
      <c r="J631" s="822"/>
      <c r="K631" s="822">
        <v>1406</v>
      </c>
      <c r="L631" s="831">
        <v>3</v>
      </c>
      <c r="M631" s="831">
        <v>4245</v>
      </c>
      <c r="N631" s="822"/>
      <c r="O631" s="822">
        <v>1415</v>
      </c>
      <c r="P631" s="831"/>
      <c r="Q631" s="831"/>
      <c r="R631" s="827"/>
      <c r="S631" s="832"/>
    </row>
    <row r="632" spans="1:19" ht="14.45" customHeight="1" x14ac:dyDescent="0.2">
      <c r="A632" s="821" t="s">
        <v>2934</v>
      </c>
      <c r="B632" s="822" t="s">
        <v>3030</v>
      </c>
      <c r="C632" s="822" t="s">
        <v>600</v>
      </c>
      <c r="D632" s="822" t="s">
        <v>1543</v>
      </c>
      <c r="E632" s="822" t="s">
        <v>2929</v>
      </c>
      <c r="F632" s="822" t="s">
        <v>3003</v>
      </c>
      <c r="G632" s="822" t="s">
        <v>3004</v>
      </c>
      <c r="H632" s="831">
        <v>17</v>
      </c>
      <c r="I632" s="831">
        <v>6018</v>
      </c>
      <c r="J632" s="822"/>
      <c r="K632" s="822">
        <v>354</v>
      </c>
      <c r="L632" s="831">
        <v>61</v>
      </c>
      <c r="M632" s="831">
        <v>21716</v>
      </c>
      <c r="N632" s="822"/>
      <c r="O632" s="822">
        <v>356</v>
      </c>
      <c r="P632" s="831"/>
      <c r="Q632" s="831"/>
      <c r="R632" s="827"/>
      <c r="S632" s="832"/>
    </row>
    <row r="633" spans="1:19" ht="14.45" customHeight="1" x14ac:dyDescent="0.2">
      <c r="A633" s="821" t="s">
        <v>2934</v>
      </c>
      <c r="B633" s="822" t="s">
        <v>3030</v>
      </c>
      <c r="C633" s="822" t="s">
        <v>600</v>
      </c>
      <c r="D633" s="822" t="s">
        <v>1543</v>
      </c>
      <c r="E633" s="822" t="s">
        <v>2929</v>
      </c>
      <c r="F633" s="822" t="s">
        <v>3011</v>
      </c>
      <c r="G633" s="822" t="s">
        <v>3012</v>
      </c>
      <c r="H633" s="831">
        <v>1</v>
      </c>
      <c r="I633" s="831">
        <v>0</v>
      </c>
      <c r="J633" s="822"/>
      <c r="K633" s="822">
        <v>0</v>
      </c>
      <c r="L633" s="831">
        <v>1</v>
      </c>
      <c r="M633" s="831">
        <v>0</v>
      </c>
      <c r="N633" s="822"/>
      <c r="O633" s="822">
        <v>0</v>
      </c>
      <c r="P633" s="831"/>
      <c r="Q633" s="831"/>
      <c r="R633" s="827"/>
      <c r="S633" s="832"/>
    </row>
    <row r="634" spans="1:19" ht="14.45" customHeight="1" x14ac:dyDescent="0.2">
      <c r="A634" s="821" t="s">
        <v>2934</v>
      </c>
      <c r="B634" s="822" t="s">
        <v>3030</v>
      </c>
      <c r="C634" s="822" t="s">
        <v>600</v>
      </c>
      <c r="D634" s="822" t="s">
        <v>1541</v>
      </c>
      <c r="E634" s="822" t="s">
        <v>2929</v>
      </c>
      <c r="F634" s="822" t="s">
        <v>2930</v>
      </c>
      <c r="G634" s="822" t="s">
        <v>2931</v>
      </c>
      <c r="H634" s="831"/>
      <c r="I634" s="831"/>
      <c r="J634" s="822"/>
      <c r="K634" s="822"/>
      <c r="L634" s="831">
        <v>5</v>
      </c>
      <c r="M634" s="831">
        <v>227.77999999999997</v>
      </c>
      <c r="N634" s="822"/>
      <c r="O634" s="822">
        <v>45.555999999999997</v>
      </c>
      <c r="P634" s="831"/>
      <c r="Q634" s="831"/>
      <c r="R634" s="827"/>
      <c r="S634" s="832"/>
    </row>
    <row r="635" spans="1:19" ht="14.45" customHeight="1" x14ac:dyDescent="0.2">
      <c r="A635" s="821" t="s">
        <v>2934</v>
      </c>
      <c r="B635" s="822" t="s">
        <v>3030</v>
      </c>
      <c r="C635" s="822" t="s">
        <v>600</v>
      </c>
      <c r="D635" s="822" t="s">
        <v>1541</v>
      </c>
      <c r="E635" s="822" t="s">
        <v>2929</v>
      </c>
      <c r="F635" s="822" t="s">
        <v>3003</v>
      </c>
      <c r="G635" s="822" t="s">
        <v>3004</v>
      </c>
      <c r="H635" s="831"/>
      <c r="I635" s="831"/>
      <c r="J635" s="822"/>
      <c r="K635" s="822"/>
      <c r="L635" s="831">
        <v>5</v>
      </c>
      <c r="M635" s="831">
        <v>1780</v>
      </c>
      <c r="N635" s="822"/>
      <c r="O635" s="822">
        <v>356</v>
      </c>
      <c r="P635" s="831"/>
      <c r="Q635" s="831"/>
      <c r="R635" s="827"/>
      <c r="S635" s="832"/>
    </row>
    <row r="636" spans="1:19" ht="14.45" customHeight="1" x14ac:dyDescent="0.2">
      <c r="A636" s="821" t="s">
        <v>2934</v>
      </c>
      <c r="B636" s="822" t="s">
        <v>3030</v>
      </c>
      <c r="C636" s="822" t="s">
        <v>600</v>
      </c>
      <c r="D636" s="822" t="s">
        <v>1545</v>
      </c>
      <c r="E636" s="822" t="s">
        <v>2936</v>
      </c>
      <c r="F636" s="822" t="s">
        <v>2941</v>
      </c>
      <c r="G636" s="822" t="s">
        <v>1042</v>
      </c>
      <c r="H636" s="831"/>
      <c r="I636" s="831"/>
      <c r="J636" s="822"/>
      <c r="K636" s="822"/>
      <c r="L636" s="831">
        <v>0.4</v>
      </c>
      <c r="M636" s="831">
        <v>232.01999999999998</v>
      </c>
      <c r="N636" s="822"/>
      <c r="O636" s="822">
        <v>580.04999999999995</v>
      </c>
      <c r="P636" s="831"/>
      <c r="Q636" s="831"/>
      <c r="R636" s="827"/>
      <c r="S636" s="832"/>
    </row>
    <row r="637" spans="1:19" ht="14.45" customHeight="1" x14ac:dyDescent="0.2">
      <c r="A637" s="821" t="s">
        <v>2934</v>
      </c>
      <c r="B637" s="822" t="s">
        <v>3030</v>
      </c>
      <c r="C637" s="822" t="s">
        <v>600</v>
      </c>
      <c r="D637" s="822" t="s">
        <v>1545</v>
      </c>
      <c r="E637" s="822" t="s">
        <v>2936</v>
      </c>
      <c r="F637" s="822" t="s">
        <v>2948</v>
      </c>
      <c r="G637" s="822" t="s">
        <v>2947</v>
      </c>
      <c r="H637" s="831"/>
      <c r="I637" s="831"/>
      <c r="J637" s="822"/>
      <c r="K637" s="822"/>
      <c r="L637" s="831">
        <v>1</v>
      </c>
      <c r="M637" s="831">
        <v>7999.22</v>
      </c>
      <c r="N637" s="822"/>
      <c r="O637" s="822">
        <v>7999.22</v>
      </c>
      <c r="P637" s="831"/>
      <c r="Q637" s="831"/>
      <c r="R637" s="827"/>
      <c r="S637" s="832"/>
    </row>
    <row r="638" spans="1:19" ht="14.45" customHeight="1" x14ac:dyDescent="0.2">
      <c r="A638" s="821" t="s">
        <v>2934</v>
      </c>
      <c r="B638" s="822" t="s">
        <v>3030</v>
      </c>
      <c r="C638" s="822" t="s">
        <v>600</v>
      </c>
      <c r="D638" s="822" t="s">
        <v>1545</v>
      </c>
      <c r="E638" s="822" t="s">
        <v>2936</v>
      </c>
      <c r="F638" s="822" t="s">
        <v>2959</v>
      </c>
      <c r="G638" s="822" t="s">
        <v>1184</v>
      </c>
      <c r="H638" s="831"/>
      <c r="I638" s="831"/>
      <c r="J638" s="822"/>
      <c r="K638" s="822"/>
      <c r="L638" s="831">
        <v>0.33</v>
      </c>
      <c r="M638" s="831">
        <v>205.85</v>
      </c>
      <c r="N638" s="822"/>
      <c r="O638" s="822">
        <v>623.78787878787875</v>
      </c>
      <c r="P638" s="831"/>
      <c r="Q638" s="831"/>
      <c r="R638" s="827"/>
      <c r="S638" s="832"/>
    </row>
    <row r="639" spans="1:19" ht="14.45" customHeight="1" x14ac:dyDescent="0.2">
      <c r="A639" s="821" t="s">
        <v>2934</v>
      </c>
      <c r="B639" s="822" t="s">
        <v>3030</v>
      </c>
      <c r="C639" s="822" t="s">
        <v>600</v>
      </c>
      <c r="D639" s="822" t="s">
        <v>1545</v>
      </c>
      <c r="E639" s="822" t="s">
        <v>2929</v>
      </c>
      <c r="F639" s="822" t="s">
        <v>2963</v>
      </c>
      <c r="G639" s="822" t="s">
        <v>2964</v>
      </c>
      <c r="H639" s="831">
        <v>9</v>
      </c>
      <c r="I639" s="831">
        <v>342</v>
      </c>
      <c r="J639" s="822"/>
      <c r="K639" s="822">
        <v>38</v>
      </c>
      <c r="L639" s="831">
        <v>83</v>
      </c>
      <c r="M639" s="831">
        <v>3154</v>
      </c>
      <c r="N639" s="822"/>
      <c r="O639" s="822">
        <v>38</v>
      </c>
      <c r="P639" s="831">
        <v>9</v>
      </c>
      <c r="Q639" s="831">
        <v>360</v>
      </c>
      <c r="R639" s="827"/>
      <c r="S639" s="832">
        <v>40</v>
      </c>
    </row>
    <row r="640" spans="1:19" ht="14.45" customHeight="1" x14ac:dyDescent="0.2">
      <c r="A640" s="821" t="s">
        <v>2934</v>
      </c>
      <c r="B640" s="822" t="s">
        <v>3030</v>
      </c>
      <c r="C640" s="822" t="s">
        <v>600</v>
      </c>
      <c r="D640" s="822" t="s">
        <v>1545</v>
      </c>
      <c r="E640" s="822" t="s">
        <v>2929</v>
      </c>
      <c r="F640" s="822" t="s">
        <v>2965</v>
      </c>
      <c r="G640" s="822" t="s">
        <v>2966</v>
      </c>
      <c r="H640" s="831"/>
      <c r="I640" s="831"/>
      <c r="J640" s="822"/>
      <c r="K640" s="822"/>
      <c r="L640" s="831">
        <v>10</v>
      </c>
      <c r="M640" s="831">
        <v>100</v>
      </c>
      <c r="N640" s="822"/>
      <c r="O640" s="822">
        <v>10</v>
      </c>
      <c r="P640" s="831"/>
      <c r="Q640" s="831"/>
      <c r="R640" s="827"/>
      <c r="S640" s="832"/>
    </row>
    <row r="641" spans="1:19" ht="14.45" customHeight="1" x14ac:dyDescent="0.2">
      <c r="A641" s="821" t="s">
        <v>2934</v>
      </c>
      <c r="B641" s="822" t="s">
        <v>3030</v>
      </c>
      <c r="C641" s="822" t="s">
        <v>600</v>
      </c>
      <c r="D641" s="822" t="s">
        <v>1545</v>
      </c>
      <c r="E641" s="822" t="s">
        <v>2929</v>
      </c>
      <c r="F641" s="822" t="s">
        <v>2977</v>
      </c>
      <c r="G641" s="822" t="s">
        <v>2978</v>
      </c>
      <c r="H641" s="831">
        <v>1</v>
      </c>
      <c r="I641" s="831">
        <v>75</v>
      </c>
      <c r="J641" s="822"/>
      <c r="K641" s="822">
        <v>75</v>
      </c>
      <c r="L641" s="831">
        <v>16</v>
      </c>
      <c r="M641" s="831">
        <v>1216</v>
      </c>
      <c r="N641" s="822"/>
      <c r="O641" s="822">
        <v>76</v>
      </c>
      <c r="P641" s="831"/>
      <c r="Q641" s="831"/>
      <c r="R641" s="827"/>
      <c r="S641" s="832"/>
    </row>
    <row r="642" spans="1:19" ht="14.45" customHeight="1" x14ac:dyDescent="0.2">
      <c r="A642" s="821" t="s">
        <v>2934</v>
      </c>
      <c r="B642" s="822" t="s">
        <v>3030</v>
      </c>
      <c r="C642" s="822" t="s">
        <v>600</v>
      </c>
      <c r="D642" s="822" t="s">
        <v>1545</v>
      </c>
      <c r="E642" s="822" t="s">
        <v>2929</v>
      </c>
      <c r="F642" s="822" t="s">
        <v>3021</v>
      </c>
      <c r="G642" s="822" t="s">
        <v>3022</v>
      </c>
      <c r="H642" s="831">
        <v>12</v>
      </c>
      <c r="I642" s="831">
        <v>4200</v>
      </c>
      <c r="J642" s="822"/>
      <c r="K642" s="822">
        <v>350</v>
      </c>
      <c r="L642" s="831">
        <v>106</v>
      </c>
      <c r="M642" s="831">
        <v>37312</v>
      </c>
      <c r="N642" s="822"/>
      <c r="O642" s="822">
        <v>352</v>
      </c>
      <c r="P642" s="831"/>
      <c r="Q642" s="831"/>
      <c r="R642" s="827"/>
      <c r="S642" s="832"/>
    </row>
    <row r="643" spans="1:19" ht="14.45" customHeight="1" x14ac:dyDescent="0.2">
      <c r="A643" s="821" t="s">
        <v>2934</v>
      </c>
      <c r="B643" s="822" t="s">
        <v>3030</v>
      </c>
      <c r="C643" s="822" t="s">
        <v>600</v>
      </c>
      <c r="D643" s="822" t="s">
        <v>1545</v>
      </c>
      <c r="E643" s="822" t="s">
        <v>2929</v>
      </c>
      <c r="F643" s="822" t="s">
        <v>3031</v>
      </c>
      <c r="G643" s="822" t="s">
        <v>3032</v>
      </c>
      <c r="H643" s="831"/>
      <c r="I643" s="831"/>
      <c r="J643" s="822"/>
      <c r="K643" s="822"/>
      <c r="L643" s="831">
        <v>1</v>
      </c>
      <c r="M643" s="831">
        <v>352</v>
      </c>
      <c r="N643" s="822"/>
      <c r="O643" s="822">
        <v>352</v>
      </c>
      <c r="P643" s="831"/>
      <c r="Q643" s="831"/>
      <c r="R643" s="827"/>
      <c r="S643" s="832"/>
    </row>
    <row r="644" spans="1:19" ht="14.45" customHeight="1" x14ac:dyDescent="0.2">
      <c r="A644" s="821" t="s">
        <v>2934</v>
      </c>
      <c r="B644" s="822" t="s">
        <v>3030</v>
      </c>
      <c r="C644" s="822" t="s">
        <v>600</v>
      </c>
      <c r="D644" s="822" t="s">
        <v>1545</v>
      </c>
      <c r="E644" s="822" t="s">
        <v>2929</v>
      </c>
      <c r="F644" s="822" t="s">
        <v>2981</v>
      </c>
      <c r="G644" s="822" t="s">
        <v>2982</v>
      </c>
      <c r="H644" s="831">
        <v>1</v>
      </c>
      <c r="I644" s="831">
        <v>84</v>
      </c>
      <c r="J644" s="822"/>
      <c r="K644" s="822">
        <v>84</v>
      </c>
      <c r="L644" s="831">
        <v>3</v>
      </c>
      <c r="M644" s="831">
        <v>252</v>
      </c>
      <c r="N644" s="822"/>
      <c r="O644" s="822">
        <v>84</v>
      </c>
      <c r="P644" s="831"/>
      <c r="Q644" s="831"/>
      <c r="R644" s="827"/>
      <c r="S644" s="832"/>
    </row>
    <row r="645" spans="1:19" ht="14.45" customHeight="1" x14ac:dyDescent="0.2">
      <c r="A645" s="821" t="s">
        <v>2934</v>
      </c>
      <c r="B645" s="822" t="s">
        <v>3030</v>
      </c>
      <c r="C645" s="822" t="s">
        <v>600</v>
      </c>
      <c r="D645" s="822" t="s">
        <v>1545</v>
      </c>
      <c r="E645" s="822" t="s">
        <v>2929</v>
      </c>
      <c r="F645" s="822" t="s">
        <v>2930</v>
      </c>
      <c r="G645" s="822" t="s">
        <v>2931</v>
      </c>
      <c r="H645" s="831">
        <v>32</v>
      </c>
      <c r="I645" s="831">
        <v>1066.6600000000001</v>
      </c>
      <c r="J645" s="822"/>
      <c r="K645" s="822">
        <v>33.333125000000003</v>
      </c>
      <c r="L645" s="831">
        <v>46</v>
      </c>
      <c r="M645" s="831">
        <v>2095.56</v>
      </c>
      <c r="N645" s="822"/>
      <c r="O645" s="822">
        <v>45.555652173913039</v>
      </c>
      <c r="P645" s="831">
        <v>10</v>
      </c>
      <c r="Q645" s="831">
        <v>455.56</v>
      </c>
      <c r="R645" s="827"/>
      <c r="S645" s="832">
        <v>45.555999999999997</v>
      </c>
    </row>
    <row r="646" spans="1:19" ht="14.45" customHeight="1" x14ac:dyDescent="0.2">
      <c r="A646" s="821" t="s">
        <v>2934</v>
      </c>
      <c r="B646" s="822" t="s">
        <v>3030</v>
      </c>
      <c r="C646" s="822" t="s">
        <v>600</v>
      </c>
      <c r="D646" s="822" t="s">
        <v>1545</v>
      </c>
      <c r="E646" s="822" t="s">
        <v>2929</v>
      </c>
      <c r="F646" s="822" t="s">
        <v>2983</v>
      </c>
      <c r="G646" s="822" t="s">
        <v>2984</v>
      </c>
      <c r="H646" s="831"/>
      <c r="I646" s="831"/>
      <c r="J646" s="822"/>
      <c r="K646" s="822"/>
      <c r="L646" s="831">
        <v>2</v>
      </c>
      <c r="M646" s="831">
        <v>76</v>
      </c>
      <c r="N646" s="822"/>
      <c r="O646" s="822">
        <v>38</v>
      </c>
      <c r="P646" s="831"/>
      <c r="Q646" s="831"/>
      <c r="R646" s="827"/>
      <c r="S646" s="832"/>
    </row>
    <row r="647" spans="1:19" ht="14.45" customHeight="1" x14ac:dyDescent="0.2">
      <c r="A647" s="821" t="s">
        <v>2934</v>
      </c>
      <c r="B647" s="822" t="s">
        <v>3030</v>
      </c>
      <c r="C647" s="822" t="s">
        <v>600</v>
      </c>
      <c r="D647" s="822" t="s">
        <v>1545</v>
      </c>
      <c r="E647" s="822" t="s">
        <v>2929</v>
      </c>
      <c r="F647" s="822" t="s">
        <v>2985</v>
      </c>
      <c r="G647" s="822" t="s">
        <v>2986</v>
      </c>
      <c r="H647" s="831"/>
      <c r="I647" s="831"/>
      <c r="J647" s="822"/>
      <c r="K647" s="822"/>
      <c r="L647" s="831">
        <v>5</v>
      </c>
      <c r="M647" s="831">
        <v>165</v>
      </c>
      <c r="N647" s="822"/>
      <c r="O647" s="822">
        <v>33</v>
      </c>
      <c r="P647" s="831"/>
      <c r="Q647" s="831"/>
      <c r="R647" s="827"/>
      <c r="S647" s="832"/>
    </row>
    <row r="648" spans="1:19" ht="14.45" customHeight="1" x14ac:dyDescent="0.2">
      <c r="A648" s="821" t="s">
        <v>2934</v>
      </c>
      <c r="B648" s="822" t="s">
        <v>3030</v>
      </c>
      <c r="C648" s="822" t="s">
        <v>600</v>
      </c>
      <c r="D648" s="822" t="s">
        <v>1545</v>
      </c>
      <c r="E648" s="822" t="s">
        <v>2929</v>
      </c>
      <c r="F648" s="822" t="s">
        <v>2993</v>
      </c>
      <c r="G648" s="822" t="s">
        <v>2994</v>
      </c>
      <c r="H648" s="831"/>
      <c r="I648" s="831"/>
      <c r="J648" s="822"/>
      <c r="K648" s="822"/>
      <c r="L648" s="831">
        <v>5</v>
      </c>
      <c r="M648" s="831">
        <v>380</v>
      </c>
      <c r="N648" s="822"/>
      <c r="O648" s="822">
        <v>76</v>
      </c>
      <c r="P648" s="831">
        <v>6</v>
      </c>
      <c r="Q648" s="831">
        <v>486</v>
      </c>
      <c r="R648" s="827"/>
      <c r="S648" s="832">
        <v>81</v>
      </c>
    </row>
    <row r="649" spans="1:19" ht="14.45" customHeight="1" x14ac:dyDescent="0.2">
      <c r="A649" s="821" t="s">
        <v>2934</v>
      </c>
      <c r="B649" s="822" t="s">
        <v>3030</v>
      </c>
      <c r="C649" s="822" t="s">
        <v>600</v>
      </c>
      <c r="D649" s="822" t="s">
        <v>1545</v>
      </c>
      <c r="E649" s="822" t="s">
        <v>2929</v>
      </c>
      <c r="F649" s="822" t="s">
        <v>2932</v>
      </c>
      <c r="G649" s="822" t="s">
        <v>2933</v>
      </c>
      <c r="H649" s="831">
        <v>7</v>
      </c>
      <c r="I649" s="831">
        <v>4949</v>
      </c>
      <c r="J649" s="822"/>
      <c r="K649" s="822">
        <v>707</v>
      </c>
      <c r="L649" s="831">
        <v>13</v>
      </c>
      <c r="M649" s="831">
        <v>9243</v>
      </c>
      <c r="N649" s="822"/>
      <c r="O649" s="822">
        <v>711</v>
      </c>
      <c r="P649" s="831"/>
      <c r="Q649" s="831"/>
      <c r="R649" s="827"/>
      <c r="S649" s="832"/>
    </row>
    <row r="650" spans="1:19" ht="14.45" customHeight="1" x14ac:dyDescent="0.2">
      <c r="A650" s="821" t="s">
        <v>2934</v>
      </c>
      <c r="B650" s="822" t="s">
        <v>3030</v>
      </c>
      <c r="C650" s="822" t="s">
        <v>600</v>
      </c>
      <c r="D650" s="822" t="s">
        <v>1545</v>
      </c>
      <c r="E650" s="822" t="s">
        <v>2929</v>
      </c>
      <c r="F650" s="822" t="s">
        <v>2997</v>
      </c>
      <c r="G650" s="822" t="s">
        <v>2998</v>
      </c>
      <c r="H650" s="831">
        <v>1</v>
      </c>
      <c r="I650" s="831">
        <v>350</v>
      </c>
      <c r="J650" s="822"/>
      <c r="K650" s="822">
        <v>350</v>
      </c>
      <c r="L650" s="831">
        <v>2</v>
      </c>
      <c r="M650" s="831">
        <v>704</v>
      </c>
      <c r="N650" s="822"/>
      <c r="O650" s="822">
        <v>352</v>
      </c>
      <c r="P650" s="831"/>
      <c r="Q650" s="831"/>
      <c r="R650" s="827"/>
      <c r="S650" s="832"/>
    </row>
    <row r="651" spans="1:19" ht="14.45" customHeight="1" x14ac:dyDescent="0.2">
      <c r="A651" s="821" t="s">
        <v>2934</v>
      </c>
      <c r="B651" s="822" t="s">
        <v>3030</v>
      </c>
      <c r="C651" s="822" t="s">
        <v>600</v>
      </c>
      <c r="D651" s="822" t="s">
        <v>1545</v>
      </c>
      <c r="E651" s="822" t="s">
        <v>2929</v>
      </c>
      <c r="F651" s="822" t="s">
        <v>2999</v>
      </c>
      <c r="G651" s="822" t="s">
        <v>3000</v>
      </c>
      <c r="H651" s="831"/>
      <c r="I651" s="831"/>
      <c r="J651" s="822"/>
      <c r="K651" s="822"/>
      <c r="L651" s="831">
        <v>1</v>
      </c>
      <c r="M651" s="831">
        <v>1415</v>
      </c>
      <c r="N651" s="822"/>
      <c r="O651" s="822">
        <v>1415</v>
      </c>
      <c r="P651" s="831"/>
      <c r="Q651" s="831"/>
      <c r="R651" s="827"/>
      <c r="S651" s="832"/>
    </row>
    <row r="652" spans="1:19" ht="14.45" customHeight="1" x14ac:dyDescent="0.2">
      <c r="A652" s="821" t="s">
        <v>2934</v>
      </c>
      <c r="B652" s="822" t="s">
        <v>3030</v>
      </c>
      <c r="C652" s="822" t="s">
        <v>600</v>
      </c>
      <c r="D652" s="822" t="s">
        <v>1545</v>
      </c>
      <c r="E652" s="822" t="s">
        <v>2929</v>
      </c>
      <c r="F652" s="822" t="s">
        <v>3003</v>
      </c>
      <c r="G652" s="822" t="s">
        <v>3004</v>
      </c>
      <c r="H652" s="831">
        <v>23</v>
      </c>
      <c r="I652" s="831">
        <v>8142</v>
      </c>
      <c r="J652" s="822"/>
      <c r="K652" s="822">
        <v>354</v>
      </c>
      <c r="L652" s="831">
        <v>32</v>
      </c>
      <c r="M652" s="831">
        <v>11392</v>
      </c>
      <c r="N652" s="822"/>
      <c r="O652" s="822">
        <v>356</v>
      </c>
      <c r="P652" s="831">
        <v>10</v>
      </c>
      <c r="Q652" s="831">
        <v>3840</v>
      </c>
      <c r="R652" s="827"/>
      <c r="S652" s="832">
        <v>384</v>
      </c>
    </row>
    <row r="653" spans="1:19" ht="14.45" customHeight="1" x14ac:dyDescent="0.2">
      <c r="A653" s="821" t="s">
        <v>2934</v>
      </c>
      <c r="B653" s="822" t="s">
        <v>3030</v>
      </c>
      <c r="C653" s="822" t="s">
        <v>600</v>
      </c>
      <c r="D653" s="822" t="s">
        <v>1545</v>
      </c>
      <c r="E653" s="822" t="s">
        <v>2929</v>
      </c>
      <c r="F653" s="822" t="s">
        <v>3011</v>
      </c>
      <c r="G653" s="822" t="s">
        <v>3012</v>
      </c>
      <c r="H653" s="831"/>
      <c r="I653" s="831"/>
      <c r="J653" s="822"/>
      <c r="K653" s="822"/>
      <c r="L653" s="831">
        <v>2</v>
      </c>
      <c r="M653" s="831">
        <v>0</v>
      </c>
      <c r="N653" s="822"/>
      <c r="O653" s="822">
        <v>0</v>
      </c>
      <c r="P653" s="831"/>
      <c r="Q653" s="831"/>
      <c r="R653" s="827"/>
      <c r="S653" s="832"/>
    </row>
    <row r="654" spans="1:19" ht="14.45" customHeight="1" x14ac:dyDescent="0.2">
      <c r="A654" s="821" t="s">
        <v>2934</v>
      </c>
      <c r="B654" s="822" t="s">
        <v>3030</v>
      </c>
      <c r="C654" s="822" t="s">
        <v>600</v>
      </c>
      <c r="D654" s="822" t="s">
        <v>1545</v>
      </c>
      <c r="E654" s="822" t="s">
        <v>2929</v>
      </c>
      <c r="F654" s="822" t="s">
        <v>3035</v>
      </c>
      <c r="G654" s="822" t="s">
        <v>3036</v>
      </c>
      <c r="H654" s="831"/>
      <c r="I654" s="831"/>
      <c r="J654" s="822"/>
      <c r="K654" s="822"/>
      <c r="L654" s="831">
        <v>13</v>
      </c>
      <c r="M654" s="831">
        <v>3042</v>
      </c>
      <c r="N654" s="822"/>
      <c r="O654" s="822">
        <v>234</v>
      </c>
      <c r="P654" s="831">
        <v>7</v>
      </c>
      <c r="Q654" s="831">
        <v>1638</v>
      </c>
      <c r="R654" s="827"/>
      <c r="S654" s="832">
        <v>234</v>
      </c>
    </row>
    <row r="655" spans="1:19" ht="14.45" customHeight="1" x14ac:dyDescent="0.2">
      <c r="A655" s="821" t="s">
        <v>2934</v>
      </c>
      <c r="B655" s="822" t="s">
        <v>3030</v>
      </c>
      <c r="C655" s="822" t="s">
        <v>600</v>
      </c>
      <c r="D655" s="822" t="s">
        <v>1545</v>
      </c>
      <c r="E655" s="822" t="s">
        <v>2929</v>
      </c>
      <c r="F655" s="822" t="s">
        <v>3037</v>
      </c>
      <c r="G655" s="822"/>
      <c r="H655" s="831"/>
      <c r="I655" s="831"/>
      <c r="J655" s="822"/>
      <c r="K655" s="822"/>
      <c r="L655" s="831"/>
      <c r="M655" s="831"/>
      <c r="N655" s="822"/>
      <c r="O655" s="822"/>
      <c r="P655" s="831">
        <v>0</v>
      </c>
      <c r="Q655" s="831">
        <v>0</v>
      </c>
      <c r="R655" s="827"/>
      <c r="S655" s="832"/>
    </row>
    <row r="656" spans="1:19" ht="14.45" customHeight="1" x14ac:dyDescent="0.2">
      <c r="A656" s="821" t="s">
        <v>2934</v>
      </c>
      <c r="B656" s="822" t="s">
        <v>3030</v>
      </c>
      <c r="C656" s="822" t="s">
        <v>600</v>
      </c>
      <c r="D656" s="822" t="s">
        <v>1539</v>
      </c>
      <c r="E656" s="822" t="s">
        <v>2936</v>
      </c>
      <c r="F656" s="822" t="s">
        <v>2941</v>
      </c>
      <c r="G656" s="822" t="s">
        <v>1042</v>
      </c>
      <c r="H656" s="831"/>
      <c r="I656" s="831"/>
      <c r="J656" s="822"/>
      <c r="K656" s="822"/>
      <c r="L656" s="831">
        <v>0.2</v>
      </c>
      <c r="M656" s="831">
        <v>136.72</v>
      </c>
      <c r="N656" s="822"/>
      <c r="O656" s="822">
        <v>683.59999999999991</v>
      </c>
      <c r="P656" s="831">
        <v>0.1</v>
      </c>
      <c r="Q656" s="831">
        <v>60.95</v>
      </c>
      <c r="R656" s="827"/>
      <c r="S656" s="832">
        <v>609.5</v>
      </c>
    </row>
    <row r="657" spans="1:19" ht="14.45" customHeight="1" x14ac:dyDescent="0.2">
      <c r="A657" s="821" t="s">
        <v>2934</v>
      </c>
      <c r="B657" s="822" t="s">
        <v>3030</v>
      </c>
      <c r="C657" s="822" t="s">
        <v>600</v>
      </c>
      <c r="D657" s="822" t="s">
        <v>1539</v>
      </c>
      <c r="E657" s="822" t="s">
        <v>2936</v>
      </c>
      <c r="F657" s="822" t="s">
        <v>2948</v>
      </c>
      <c r="G657" s="822" t="s">
        <v>2947</v>
      </c>
      <c r="H657" s="831"/>
      <c r="I657" s="831"/>
      <c r="J657" s="822"/>
      <c r="K657" s="822"/>
      <c r="L657" s="831"/>
      <c r="M657" s="831"/>
      <c r="N657" s="822"/>
      <c r="O657" s="822"/>
      <c r="P657" s="831">
        <v>1</v>
      </c>
      <c r="Q657" s="831">
        <v>6981.13</v>
      </c>
      <c r="R657" s="827"/>
      <c r="S657" s="832">
        <v>6981.13</v>
      </c>
    </row>
    <row r="658" spans="1:19" ht="14.45" customHeight="1" x14ac:dyDescent="0.2">
      <c r="A658" s="821" t="s">
        <v>2934</v>
      </c>
      <c r="B658" s="822" t="s">
        <v>3030</v>
      </c>
      <c r="C658" s="822" t="s">
        <v>600</v>
      </c>
      <c r="D658" s="822" t="s">
        <v>1539</v>
      </c>
      <c r="E658" s="822" t="s">
        <v>2936</v>
      </c>
      <c r="F658" s="822" t="s">
        <v>2951</v>
      </c>
      <c r="G658" s="822" t="s">
        <v>2952</v>
      </c>
      <c r="H658" s="831"/>
      <c r="I658" s="831"/>
      <c r="J658" s="822"/>
      <c r="K658" s="822"/>
      <c r="L658" s="831">
        <v>0.2</v>
      </c>
      <c r="M658" s="831">
        <v>82.6</v>
      </c>
      <c r="N658" s="822"/>
      <c r="O658" s="822">
        <v>412.99999999999994</v>
      </c>
      <c r="P658" s="831"/>
      <c r="Q658" s="831"/>
      <c r="R658" s="827"/>
      <c r="S658" s="832"/>
    </row>
    <row r="659" spans="1:19" ht="14.45" customHeight="1" x14ac:dyDescent="0.2">
      <c r="A659" s="821" t="s">
        <v>2934</v>
      </c>
      <c r="B659" s="822" t="s">
        <v>3030</v>
      </c>
      <c r="C659" s="822" t="s">
        <v>600</v>
      </c>
      <c r="D659" s="822" t="s">
        <v>1539</v>
      </c>
      <c r="E659" s="822" t="s">
        <v>2929</v>
      </c>
      <c r="F659" s="822" t="s">
        <v>2963</v>
      </c>
      <c r="G659" s="822" t="s">
        <v>2964</v>
      </c>
      <c r="H659" s="831">
        <v>13</v>
      </c>
      <c r="I659" s="831">
        <v>494</v>
      </c>
      <c r="J659" s="822"/>
      <c r="K659" s="822">
        <v>38</v>
      </c>
      <c r="L659" s="831">
        <v>8</v>
      </c>
      <c r="M659" s="831">
        <v>304</v>
      </c>
      <c r="N659" s="822"/>
      <c r="O659" s="822">
        <v>38</v>
      </c>
      <c r="P659" s="831">
        <v>1</v>
      </c>
      <c r="Q659" s="831">
        <v>40</v>
      </c>
      <c r="R659" s="827"/>
      <c r="S659" s="832">
        <v>40</v>
      </c>
    </row>
    <row r="660" spans="1:19" ht="14.45" customHeight="1" x14ac:dyDescent="0.2">
      <c r="A660" s="821" t="s">
        <v>2934</v>
      </c>
      <c r="B660" s="822" t="s">
        <v>3030</v>
      </c>
      <c r="C660" s="822" t="s">
        <v>600</v>
      </c>
      <c r="D660" s="822" t="s">
        <v>1539</v>
      </c>
      <c r="E660" s="822" t="s">
        <v>2929</v>
      </c>
      <c r="F660" s="822" t="s">
        <v>2965</v>
      </c>
      <c r="G660" s="822" t="s">
        <v>2966</v>
      </c>
      <c r="H660" s="831">
        <v>1</v>
      </c>
      <c r="I660" s="831">
        <v>10</v>
      </c>
      <c r="J660" s="822"/>
      <c r="K660" s="822">
        <v>10</v>
      </c>
      <c r="L660" s="831">
        <v>6</v>
      </c>
      <c r="M660" s="831">
        <v>60</v>
      </c>
      <c r="N660" s="822"/>
      <c r="O660" s="822">
        <v>10</v>
      </c>
      <c r="P660" s="831">
        <v>1</v>
      </c>
      <c r="Q660" s="831">
        <v>10</v>
      </c>
      <c r="R660" s="827"/>
      <c r="S660" s="832">
        <v>10</v>
      </c>
    </row>
    <row r="661" spans="1:19" ht="14.45" customHeight="1" x14ac:dyDescent="0.2">
      <c r="A661" s="821" t="s">
        <v>2934</v>
      </c>
      <c r="B661" s="822" t="s">
        <v>3030</v>
      </c>
      <c r="C661" s="822" t="s">
        <v>600</v>
      </c>
      <c r="D661" s="822" t="s">
        <v>1539</v>
      </c>
      <c r="E661" s="822" t="s">
        <v>2929</v>
      </c>
      <c r="F661" s="822" t="s">
        <v>2969</v>
      </c>
      <c r="G661" s="822" t="s">
        <v>2970</v>
      </c>
      <c r="H661" s="831">
        <v>1</v>
      </c>
      <c r="I661" s="831">
        <v>5</v>
      </c>
      <c r="J661" s="822"/>
      <c r="K661" s="822">
        <v>5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2934</v>
      </c>
      <c r="B662" s="822" t="s">
        <v>3030</v>
      </c>
      <c r="C662" s="822" t="s">
        <v>600</v>
      </c>
      <c r="D662" s="822" t="s">
        <v>1539</v>
      </c>
      <c r="E662" s="822" t="s">
        <v>2929</v>
      </c>
      <c r="F662" s="822" t="s">
        <v>2977</v>
      </c>
      <c r="G662" s="822" t="s">
        <v>2978</v>
      </c>
      <c r="H662" s="831">
        <v>1</v>
      </c>
      <c r="I662" s="831">
        <v>75</v>
      </c>
      <c r="J662" s="822"/>
      <c r="K662" s="822">
        <v>75</v>
      </c>
      <c r="L662" s="831">
        <v>5</v>
      </c>
      <c r="M662" s="831">
        <v>380</v>
      </c>
      <c r="N662" s="822"/>
      <c r="O662" s="822">
        <v>76</v>
      </c>
      <c r="P662" s="831">
        <v>1</v>
      </c>
      <c r="Q662" s="831">
        <v>81</v>
      </c>
      <c r="R662" s="827"/>
      <c r="S662" s="832">
        <v>81</v>
      </c>
    </row>
    <row r="663" spans="1:19" ht="14.45" customHeight="1" x14ac:dyDescent="0.2">
      <c r="A663" s="821" t="s">
        <v>2934</v>
      </c>
      <c r="B663" s="822" t="s">
        <v>3030</v>
      </c>
      <c r="C663" s="822" t="s">
        <v>600</v>
      </c>
      <c r="D663" s="822" t="s">
        <v>1539</v>
      </c>
      <c r="E663" s="822" t="s">
        <v>2929</v>
      </c>
      <c r="F663" s="822" t="s">
        <v>3021</v>
      </c>
      <c r="G663" s="822" t="s">
        <v>3022</v>
      </c>
      <c r="H663" s="831">
        <v>26</v>
      </c>
      <c r="I663" s="831">
        <v>9100</v>
      </c>
      <c r="J663" s="822"/>
      <c r="K663" s="822">
        <v>350</v>
      </c>
      <c r="L663" s="831">
        <v>45</v>
      </c>
      <c r="M663" s="831">
        <v>15840</v>
      </c>
      <c r="N663" s="822"/>
      <c r="O663" s="822">
        <v>352</v>
      </c>
      <c r="P663" s="831">
        <v>6</v>
      </c>
      <c r="Q663" s="831">
        <v>2280</v>
      </c>
      <c r="R663" s="827"/>
      <c r="S663" s="832">
        <v>380</v>
      </c>
    </row>
    <row r="664" spans="1:19" ht="14.45" customHeight="1" x14ac:dyDescent="0.2">
      <c r="A664" s="821" t="s">
        <v>2934</v>
      </c>
      <c r="B664" s="822" t="s">
        <v>3030</v>
      </c>
      <c r="C664" s="822" t="s">
        <v>600</v>
      </c>
      <c r="D664" s="822" t="s">
        <v>1539</v>
      </c>
      <c r="E664" s="822" t="s">
        <v>2929</v>
      </c>
      <c r="F664" s="822" t="s">
        <v>2930</v>
      </c>
      <c r="G664" s="822" t="s">
        <v>2931</v>
      </c>
      <c r="H664" s="831">
        <v>18</v>
      </c>
      <c r="I664" s="831">
        <v>600</v>
      </c>
      <c r="J664" s="822"/>
      <c r="K664" s="822">
        <v>33.333333333333336</v>
      </c>
      <c r="L664" s="831">
        <v>26</v>
      </c>
      <c r="M664" s="831">
        <v>1001.1199999999999</v>
      </c>
      <c r="N664" s="822"/>
      <c r="O664" s="822">
        <v>38.504615384615377</v>
      </c>
      <c r="P664" s="831">
        <v>10</v>
      </c>
      <c r="Q664" s="831">
        <v>455.57</v>
      </c>
      <c r="R664" s="827"/>
      <c r="S664" s="832">
        <v>45.557000000000002</v>
      </c>
    </row>
    <row r="665" spans="1:19" ht="14.45" customHeight="1" x14ac:dyDescent="0.2">
      <c r="A665" s="821" t="s">
        <v>2934</v>
      </c>
      <c r="B665" s="822" t="s">
        <v>3030</v>
      </c>
      <c r="C665" s="822" t="s">
        <v>600</v>
      </c>
      <c r="D665" s="822" t="s">
        <v>1539</v>
      </c>
      <c r="E665" s="822" t="s">
        <v>2929</v>
      </c>
      <c r="F665" s="822" t="s">
        <v>2985</v>
      </c>
      <c r="G665" s="822" t="s">
        <v>2986</v>
      </c>
      <c r="H665" s="831">
        <v>1</v>
      </c>
      <c r="I665" s="831">
        <v>33</v>
      </c>
      <c r="J665" s="822"/>
      <c r="K665" s="822">
        <v>33</v>
      </c>
      <c r="L665" s="831">
        <v>3</v>
      </c>
      <c r="M665" s="831">
        <v>99</v>
      </c>
      <c r="N665" s="822"/>
      <c r="O665" s="822">
        <v>33</v>
      </c>
      <c r="P665" s="831">
        <v>2</v>
      </c>
      <c r="Q665" s="831">
        <v>68</v>
      </c>
      <c r="R665" s="827"/>
      <c r="S665" s="832">
        <v>34</v>
      </c>
    </row>
    <row r="666" spans="1:19" ht="14.45" customHeight="1" x14ac:dyDescent="0.2">
      <c r="A666" s="821" t="s">
        <v>2934</v>
      </c>
      <c r="B666" s="822" t="s">
        <v>3030</v>
      </c>
      <c r="C666" s="822" t="s">
        <v>600</v>
      </c>
      <c r="D666" s="822" t="s">
        <v>1539</v>
      </c>
      <c r="E666" s="822" t="s">
        <v>2929</v>
      </c>
      <c r="F666" s="822" t="s">
        <v>2932</v>
      </c>
      <c r="G666" s="822" t="s">
        <v>2933</v>
      </c>
      <c r="H666" s="831">
        <v>8</v>
      </c>
      <c r="I666" s="831">
        <v>5656</v>
      </c>
      <c r="J666" s="822"/>
      <c r="K666" s="822">
        <v>707</v>
      </c>
      <c r="L666" s="831">
        <v>15</v>
      </c>
      <c r="M666" s="831">
        <v>10665</v>
      </c>
      <c r="N666" s="822"/>
      <c r="O666" s="822">
        <v>711</v>
      </c>
      <c r="P666" s="831">
        <v>9</v>
      </c>
      <c r="Q666" s="831">
        <v>6912</v>
      </c>
      <c r="R666" s="827"/>
      <c r="S666" s="832">
        <v>768</v>
      </c>
    </row>
    <row r="667" spans="1:19" ht="14.45" customHeight="1" x14ac:dyDescent="0.2">
      <c r="A667" s="821" t="s">
        <v>2934</v>
      </c>
      <c r="B667" s="822" t="s">
        <v>3030</v>
      </c>
      <c r="C667" s="822" t="s">
        <v>600</v>
      </c>
      <c r="D667" s="822" t="s">
        <v>1539</v>
      </c>
      <c r="E667" s="822" t="s">
        <v>2929</v>
      </c>
      <c r="F667" s="822" t="s">
        <v>2999</v>
      </c>
      <c r="G667" s="822" t="s">
        <v>3000</v>
      </c>
      <c r="H667" s="831">
        <v>2</v>
      </c>
      <c r="I667" s="831">
        <v>2812</v>
      </c>
      <c r="J667" s="822"/>
      <c r="K667" s="822">
        <v>1406</v>
      </c>
      <c r="L667" s="831">
        <v>1</v>
      </c>
      <c r="M667" s="831">
        <v>1415</v>
      </c>
      <c r="N667" s="822"/>
      <c r="O667" s="822">
        <v>1415</v>
      </c>
      <c r="P667" s="831"/>
      <c r="Q667" s="831"/>
      <c r="R667" s="827"/>
      <c r="S667" s="832"/>
    </row>
    <row r="668" spans="1:19" ht="14.45" customHeight="1" x14ac:dyDescent="0.2">
      <c r="A668" s="821" t="s">
        <v>2934</v>
      </c>
      <c r="B668" s="822" t="s">
        <v>3030</v>
      </c>
      <c r="C668" s="822" t="s">
        <v>600</v>
      </c>
      <c r="D668" s="822" t="s">
        <v>1539</v>
      </c>
      <c r="E668" s="822" t="s">
        <v>2929</v>
      </c>
      <c r="F668" s="822" t="s">
        <v>3003</v>
      </c>
      <c r="G668" s="822" t="s">
        <v>3004</v>
      </c>
      <c r="H668" s="831">
        <v>8</v>
      </c>
      <c r="I668" s="831">
        <v>2832</v>
      </c>
      <c r="J668" s="822"/>
      <c r="K668" s="822">
        <v>354</v>
      </c>
      <c r="L668" s="831">
        <v>10</v>
      </c>
      <c r="M668" s="831">
        <v>3560</v>
      </c>
      <c r="N668" s="822"/>
      <c r="O668" s="822">
        <v>356</v>
      </c>
      <c r="P668" s="831">
        <v>1</v>
      </c>
      <c r="Q668" s="831">
        <v>384</v>
      </c>
      <c r="R668" s="827"/>
      <c r="S668" s="832">
        <v>384</v>
      </c>
    </row>
    <row r="669" spans="1:19" ht="14.45" customHeight="1" x14ac:dyDescent="0.2">
      <c r="A669" s="821" t="s">
        <v>2934</v>
      </c>
      <c r="B669" s="822" t="s">
        <v>3030</v>
      </c>
      <c r="C669" s="822" t="s">
        <v>600</v>
      </c>
      <c r="D669" s="822" t="s">
        <v>1539</v>
      </c>
      <c r="E669" s="822" t="s">
        <v>2929</v>
      </c>
      <c r="F669" s="822" t="s">
        <v>3011</v>
      </c>
      <c r="G669" s="822" t="s">
        <v>3012</v>
      </c>
      <c r="H669" s="831">
        <v>1</v>
      </c>
      <c r="I669" s="831">
        <v>0</v>
      </c>
      <c r="J669" s="822"/>
      <c r="K669" s="822">
        <v>0</v>
      </c>
      <c r="L669" s="831">
        <v>1</v>
      </c>
      <c r="M669" s="831">
        <v>0</v>
      </c>
      <c r="N669" s="822"/>
      <c r="O669" s="822">
        <v>0</v>
      </c>
      <c r="P669" s="831"/>
      <c r="Q669" s="831"/>
      <c r="R669" s="827"/>
      <c r="S669" s="832"/>
    </row>
    <row r="670" spans="1:19" ht="14.45" customHeight="1" x14ac:dyDescent="0.2">
      <c r="A670" s="821" t="s">
        <v>2934</v>
      </c>
      <c r="B670" s="822" t="s">
        <v>3030</v>
      </c>
      <c r="C670" s="822" t="s">
        <v>600</v>
      </c>
      <c r="D670" s="822" t="s">
        <v>1532</v>
      </c>
      <c r="E670" s="822" t="s">
        <v>2936</v>
      </c>
      <c r="F670" s="822" t="s">
        <v>2941</v>
      </c>
      <c r="G670" s="822" t="s">
        <v>1042</v>
      </c>
      <c r="H670" s="831"/>
      <c r="I670" s="831"/>
      <c r="J670" s="822"/>
      <c r="K670" s="822"/>
      <c r="L670" s="831">
        <v>0.7</v>
      </c>
      <c r="M670" s="831">
        <v>471.14</v>
      </c>
      <c r="N670" s="822"/>
      <c r="O670" s="822">
        <v>673.05714285714294</v>
      </c>
      <c r="P670" s="831">
        <v>0.1</v>
      </c>
      <c r="Q670" s="831">
        <v>60.94</v>
      </c>
      <c r="R670" s="827"/>
      <c r="S670" s="832">
        <v>609.4</v>
      </c>
    </row>
    <row r="671" spans="1:19" ht="14.45" customHeight="1" x14ac:dyDescent="0.2">
      <c r="A671" s="821" t="s">
        <v>2934</v>
      </c>
      <c r="B671" s="822" t="s">
        <v>3030</v>
      </c>
      <c r="C671" s="822" t="s">
        <v>600</v>
      </c>
      <c r="D671" s="822" t="s">
        <v>1532</v>
      </c>
      <c r="E671" s="822" t="s">
        <v>2936</v>
      </c>
      <c r="F671" s="822" t="s">
        <v>2948</v>
      </c>
      <c r="G671" s="822" t="s">
        <v>2947</v>
      </c>
      <c r="H671" s="831"/>
      <c r="I671" s="831"/>
      <c r="J671" s="822"/>
      <c r="K671" s="822"/>
      <c r="L671" s="831">
        <v>1</v>
      </c>
      <c r="M671" s="831">
        <v>7409.8</v>
      </c>
      <c r="N671" s="822"/>
      <c r="O671" s="822">
        <v>7409.8</v>
      </c>
      <c r="P671" s="831"/>
      <c r="Q671" s="831"/>
      <c r="R671" s="827"/>
      <c r="S671" s="832"/>
    </row>
    <row r="672" spans="1:19" ht="14.45" customHeight="1" x14ac:dyDescent="0.2">
      <c r="A672" s="821" t="s">
        <v>2934</v>
      </c>
      <c r="B672" s="822" t="s">
        <v>3030</v>
      </c>
      <c r="C672" s="822" t="s">
        <v>600</v>
      </c>
      <c r="D672" s="822" t="s">
        <v>1532</v>
      </c>
      <c r="E672" s="822" t="s">
        <v>2929</v>
      </c>
      <c r="F672" s="822" t="s">
        <v>2963</v>
      </c>
      <c r="G672" s="822" t="s">
        <v>2964</v>
      </c>
      <c r="H672" s="831"/>
      <c r="I672" s="831"/>
      <c r="J672" s="822"/>
      <c r="K672" s="822"/>
      <c r="L672" s="831">
        <v>16</v>
      </c>
      <c r="M672" s="831">
        <v>608</v>
      </c>
      <c r="N672" s="822"/>
      <c r="O672" s="822">
        <v>38</v>
      </c>
      <c r="P672" s="831">
        <v>2</v>
      </c>
      <c r="Q672" s="831">
        <v>80</v>
      </c>
      <c r="R672" s="827"/>
      <c r="S672" s="832">
        <v>40</v>
      </c>
    </row>
    <row r="673" spans="1:19" ht="14.45" customHeight="1" x14ac:dyDescent="0.2">
      <c r="A673" s="821" t="s">
        <v>2934</v>
      </c>
      <c r="B673" s="822" t="s">
        <v>3030</v>
      </c>
      <c r="C673" s="822" t="s">
        <v>600</v>
      </c>
      <c r="D673" s="822" t="s">
        <v>1532</v>
      </c>
      <c r="E673" s="822" t="s">
        <v>2929</v>
      </c>
      <c r="F673" s="822" t="s">
        <v>2965</v>
      </c>
      <c r="G673" s="822" t="s">
        <v>2966</v>
      </c>
      <c r="H673" s="831"/>
      <c r="I673" s="831"/>
      <c r="J673" s="822"/>
      <c r="K673" s="822"/>
      <c r="L673" s="831">
        <v>11</v>
      </c>
      <c r="M673" s="831">
        <v>110</v>
      </c>
      <c r="N673" s="822"/>
      <c r="O673" s="822">
        <v>10</v>
      </c>
      <c r="P673" s="831">
        <v>2</v>
      </c>
      <c r="Q673" s="831">
        <v>20</v>
      </c>
      <c r="R673" s="827"/>
      <c r="S673" s="832">
        <v>10</v>
      </c>
    </row>
    <row r="674" spans="1:19" ht="14.45" customHeight="1" x14ac:dyDescent="0.2">
      <c r="A674" s="821" t="s">
        <v>2934</v>
      </c>
      <c r="B674" s="822" t="s">
        <v>3030</v>
      </c>
      <c r="C674" s="822" t="s">
        <v>600</v>
      </c>
      <c r="D674" s="822" t="s">
        <v>1532</v>
      </c>
      <c r="E674" s="822" t="s">
        <v>2929</v>
      </c>
      <c r="F674" s="822" t="s">
        <v>2977</v>
      </c>
      <c r="G674" s="822" t="s">
        <v>2978</v>
      </c>
      <c r="H674" s="831"/>
      <c r="I674" s="831"/>
      <c r="J674" s="822"/>
      <c r="K674" s="822"/>
      <c r="L674" s="831">
        <v>4</v>
      </c>
      <c r="M674" s="831">
        <v>304</v>
      </c>
      <c r="N674" s="822"/>
      <c r="O674" s="822">
        <v>76</v>
      </c>
      <c r="P674" s="831">
        <v>3</v>
      </c>
      <c r="Q674" s="831">
        <v>243</v>
      </c>
      <c r="R674" s="827"/>
      <c r="S674" s="832">
        <v>81</v>
      </c>
    </row>
    <row r="675" spans="1:19" ht="14.45" customHeight="1" x14ac:dyDescent="0.2">
      <c r="A675" s="821" t="s">
        <v>2934</v>
      </c>
      <c r="B675" s="822" t="s">
        <v>3030</v>
      </c>
      <c r="C675" s="822" t="s">
        <v>600</v>
      </c>
      <c r="D675" s="822" t="s">
        <v>1532</v>
      </c>
      <c r="E675" s="822" t="s">
        <v>2929</v>
      </c>
      <c r="F675" s="822" t="s">
        <v>3031</v>
      </c>
      <c r="G675" s="822" t="s">
        <v>3032</v>
      </c>
      <c r="H675" s="831"/>
      <c r="I675" s="831"/>
      <c r="J675" s="822"/>
      <c r="K675" s="822"/>
      <c r="L675" s="831">
        <v>1</v>
      </c>
      <c r="M675" s="831">
        <v>352</v>
      </c>
      <c r="N675" s="822"/>
      <c r="O675" s="822">
        <v>352</v>
      </c>
      <c r="P675" s="831"/>
      <c r="Q675" s="831"/>
      <c r="R675" s="827"/>
      <c r="S675" s="832"/>
    </row>
    <row r="676" spans="1:19" ht="14.45" customHeight="1" x14ac:dyDescent="0.2">
      <c r="A676" s="821" t="s">
        <v>2934</v>
      </c>
      <c r="B676" s="822" t="s">
        <v>3030</v>
      </c>
      <c r="C676" s="822" t="s">
        <v>600</v>
      </c>
      <c r="D676" s="822" t="s">
        <v>1532</v>
      </c>
      <c r="E676" s="822" t="s">
        <v>2929</v>
      </c>
      <c r="F676" s="822" t="s">
        <v>2981</v>
      </c>
      <c r="G676" s="822" t="s">
        <v>2982</v>
      </c>
      <c r="H676" s="831"/>
      <c r="I676" s="831"/>
      <c r="J676" s="822"/>
      <c r="K676" s="822"/>
      <c r="L676" s="831">
        <v>5</v>
      </c>
      <c r="M676" s="831">
        <v>420</v>
      </c>
      <c r="N676" s="822"/>
      <c r="O676" s="822">
        <v>84</v>
      </c>
      <c r="P676" s="831"/>
      <c r="Q676" s="831"/>
      <c r="R676" s="827"/>
      <c r="S676" s="832"/>
    </row>
    <row r="677" spans="1:19" ht="14.45" customHeight="1" x14ac:dyDescent="0.2">
      <c r="A677" s="821" t="s">
        <v>2934</v>
      </c>
      <c r="B677" s="822" t="s">
        <v>3030</v>
      </c>
      <c r="C677" s="822" t="s">
        <v>600</v>
      </c>
      <c r="D677" s="822" t="s">
        <v>1532</v>
      </c>
      <c r="E677" s="822" t="s">
        <v>2929</v>
      </c>
      <c r="F677" s="822" t="s">
        <v>2930</v>
      </c>
      <c r="G677" s="822" t="s">
        <v>2931</v>
      </c>
      <c r="H677" s="831"/>
      <c r="I677" s="831"/>
      <c r="J677" s="822"/>
      <c r="K677" s="822"/>
      <c r="L677" s="831">
        <v>233</v>
      </c>
      <c r="M677" s="831">
        <v>9221.11</v>
      </c>
      <c r="N677" s="822"/>
      <c r="O677" s="822">
        <v>39.575579399141631</v>
      </c>
      <c r="P677" s="831">
        <v>22</v>
      </c>
      <c r="Q677" s="831">
        <v>1002.23</v>
      </c>
      <c r="R677" s="827"/>
      <c r="S677" s="832">
        <v>45.55590909090909</v>
      </c>
    </row>
    <row r="678" spans="1:19" ht="14.45" customHeight="1" x14ac:dyDescent="0.2">
      <c r="A678" s="821" t="s">
        <v>2934</v>
      </c>
      <c r="B678" s="822" t="s">
        <v>3030</v>
      </c>
      <c r="C678" s="822" t="s">
        <v>600</v>
      </c>
      <c r="D678" s="822" t="s">
        <v>1532</v>
      </c>
      <c r="E678" s="822" t="s">
        <v>2929</v>
      </c>
      <c r="F678" s="822" t="s">
        <v>2983</v>
      </c>
      <c r="G678" s="822" t="s">
        <v>2984</v>
      </c>
      <c r="H678" s="831"/>
      <c r="I678" s="831"/>
      <c r="J678" s="822"/>
      <c r="K678" s="822"/>
      <c r="L678" s="831">
        <v>1</v>
      </c>
      <c r="M678" s="831">
        <v>38</v>
      </c>
      <c r="N678" s="822"/>
      <c r="O678" s="822">
        <v>38</v>
      </c>
      <c r="P678" s="831">
        <v>1</v>
      </c>
      <c r="Q678" s="831">
        <v>39</v>
      </c>
      <c r="R678" s="827"/>
      <c r="S678" s="832">
        <v>39</v>
      </c>
    </row>
    <row r="679" spans="1:19" ht="14.45" customHeight="1" x14ac:dyDescent="0.2">
      <c r="A679" s="821" t="s">
        <v>2934</v>
      </c>
      <c r="B679" s="822" t="s">
        <v>3030</v>
      </c>
      <c r="C679" s="822" t="s">
        <v>600</v>
      </c>
      <c r="D679" s="822" t="s">
        <v>1532</v>
      </c>
      <c r="E679" s="822" t="s">
        <v>2929</v>
      </c>
      <c r="F679" s="822" t="s">
        <v>2985</v>
      </c>
      <c r="G679" s="822" t="s">
        <v>2986</v>
      </c>
      <c r="H679" s="831"/>
      <c r="I679" s="831"/>
      <c r="J679" s="822"/>
      <c r="K679" s="822"/>
      <c r="L679" s="831">
        <v>8</v>
      </c>
      <c r="M679" s="831">
        <v>264</v>
      </c>
      <c r="N679" s="822"/>
      <c r="O679" s="822">
        <v>33</v>
      </c>
      <c r="P679" s="831">
        <v>1</v>
      </c>
      <c r="Q679" s="831">
        <v>34</v>
      </c>
      <c r="R679" s="827"/>
      <c r="S679" s="832">
        <v>34</v>
      </c>
    </row>
    <row r="680" spans="1:19" ht="14.45" customHeight="1" x14ac:dyDescent="0.2">
      <c r="A680" s="821" t="s">
        <v>2934</v>
      </c>
      <c r="B680" s="822" t="s">
        <v>3030</v>
      </c>
      <c r="C680" s="822" t="s">
        <v>600</v>
      </c>
      <c r="D680" s="822" t="s">
        <v>1532</v>
      </c>
      <c r="E680" s="822" t="s">
        <v>2929</v>
      </c>
      <c r="F680" s="822" t="s">
        <v>2932</v>
      </c>
      <c r="G680" s="822" t="s">
        <v>2933</v>
      </c>
      <c r="H680" s="831"/>
      <c r="I680" s="831"/>
      <c r="J680" s="822"/>
      <c r="K680" s="822"/>
      <c r="L680" s="831">
        <v>63</v>
      </c>
      <c r="M680" s="831">
        <v>44793</v>
      </c>
      <c r="N680" s="822"/>
      <c r="O680" s="822">
        <v>711</v>
      </c>
      <c r="P680" s="831">
        <v>5</v>
      </c>
      <c r="Q680" s="831">
        <v>3840</v>
      </c>
      <c r="R680" s="827"/>
      <c r="S680" s="832">
        <v>768</v>
      </c>
    </row>
    <row r="681" spans="1:19" ht="14.45" customHeight="1" x14ac:dyDescent="0.2">
      <c r="A681" s="821" t="s">
        <v>2934</v>
      </c>
      <c r="B681" s="822" t="s">
        <v>3030</v>
      </c>
      <c r="C681" s="822" t="s">
        <v>600</v>
      </c>
      <c r="D681" s="822" t="s">
        <v>1532</v>
      </c>
      <c r="E681" s="822" t="s">
        <v>2929</v>
      </c>
      <c r="F681" s="822" t="s">
        <v>2999</v>
      </c>
      <c r="G681" s="822" t="s">
        <v>3000</v>
      </c>
      <c r="H681" s="831"/>
      <c r="I681" s="831"/>
      <c r="J681" s="822"/>
      <c r="K681" s="822"/>
      <c r="L681" s="831">
        <v>11</v>
      </c>
      <c r="M681" s="831">
        <v>15565</v>
      </c>
      <c r="N681" s="822"/>
      <c r="O681" s="822">
        <v>1415</v>
      </c>
      <c r="P681" s="831"/>
      <c r="Q681" s="831"/>
      <c r="R681" s="827"/>
      <c r="S681" s="832"/>
    </row>
    <row r="682" spans="1:19" ht="14.45" customHeight="1" x14ac:dyDescent="0.2">
      <c r="A682" s="821" t="s">
        <v>2934</v>
      </c>
      <c r="B682" s="822" t="s">
        <v>3030</v>
      </c>
      <c r="C682" s="822" t="s">
        <v>600</v>
      </c>
      <c r="D682" s="822" t="s">
        <v>1532</v>
      </c>
      <c r="E682" s="822" t="s">
        <v>2929</v>
      </c>
      <c r="F682" s="822" t="s">
        <v>3003</v>
      </c>
      <c r="G682" s="822" t="s">
        <v>3004</v>
      </c>
      <c r="H682" s="831"/>
      <c r="I682" s="831"/>
      <c r="J682" s="822"/>
      <c r="K682" s="822"/>
      <c r="L682" s="831">
        <v>159</v>
      </c>
      <c r="M682" s="831">
        <v>56604</v>
      </c>
      <c r="N682" s="822"/>
      <c r="O682" s="822">
        <v>356</v>
      </c>
      <c r="P682" s="831">
        <v>17</v>
      </c>
      <c r="Q682" s="831">
        <v>6528</v>
      </c>
      <c r="R682" s="827"/>
      <c r="S682" s="832">
        <v>384</v>
      </c>
    </row>
    <row r="683" spans="1:19" ht="14.45" customHeight="1" x14ac:dyDescent="0.2">
      <c r="A683" s="821" t="s">
        <v>2934</v>
      </c>
      <c r="B683" s="822" t="s">
        <v>3030</v>
      </c>
      <c r="C683" s="822" t="s">
        <v>600</v>
      </c>
      <c r="D683" s="822" t="s">
        <v>1532</v>
      </c>
      <c r="E683" s="822" t="s">
        <v>2929</v>
      </c>
      <c r="F683" s="822" t="s">
        <v>3011</v>
      </c>
      <c r="G683" s="822" t="s">
        <v>3012</v>
      </c>
      <c r="H683" s="831"/>
      <c r="I683" s="831"/>
      <c r="J683" s="822"/>
      <c r="K683" s="822"/>
      <c r="L683" s="831">
        <v>3</v>
      </c>
      <c r="M683" s="831">
        <v>0</v>
      </c>
      <c r="N683" s="822"/>
      <c r="O683" s="822">
        <v>0</v>
      </c>
      <c r="P683" s="831"/>
      <c r="Q683" s="831"/>
      <c r="R683" s="827"/>
      <c r="S683" s="832"/>
    </row>
    <row r="684" spans="1:19" ht="14.45" customHeight="1" x14ac:dyDescent="0.2">
      <c r="A684" s="821" t="s">
        <v>2934</v>
      </c>
      <c r="B684" s="822" t="s">
        <v>3030</v>
      </c>
      <c r="C684" s="822" t="s">
        <v>600</v>
      </c>
      <c r="D684" s="822" t="s">
        <v>1537</v>
      </c>
      <c r="E684" s="822" t="s">
        <v>2936</v>
      </c>
      <c r="F684" s="822" t="s">
        <v>2941</v>
      </c>
      <c r="G684" s="822" t="s">
        <v>1042</v>
      </c>
      <c r="H684" s="831">
        <v>3.3</v>
      </c>
      <c r="I684" s="831">
        <v>2257.79</v>
      </c>
      <c r="J684" s="822"/>
      <c r="K684" s="822">
        <v>684.17878787878794</v>
      </c>
      <c r="L684" s="831"/>
      <c r="M684" s="831"/>
      <c r="N684" s="822"/>
      <c r="O684" s="822"/>
      <c r="P684" s="831"/>
      <c r="Q684" s="831"/>
      <c r="R684" s="827"/>
      <c r="S684" s="832"/>
    </row>
    <row r="685" spans="1:19" ht="14.45" customHeight="1" x14ac:dyDescent="0.2">
      <c r="A685" s="821" t="s">
        <v>2934</v>
      </c>
      <c r="B685" s="822" t="s">
        <v>3030</v>
      </c>
      <c r="C685" s="822" t="s">
        <v>600</v>
      </c>
      <c r="D685" s="822" t="s">
        <v>1537</v>
      </c>
      <c r="E685" s="822" t="s">
        <v>2929</v>
      </c>
      <c r="F685" s="822" t="s">
        <v>2963</v>
      </c>
      <c r="G685" s="822" t="s">
        <v>2964</v>
      </c>
      <c r="H685" s="831">
        <v>122</v>
      </c>
      <c r="I685" s="831">
        <v>4636</v>
      </c>
      <c r="J685" s="822"/>
      <c r="K685" s="822">
        <v>38</v>
      </c>
      <c r="L685" s="831">
        <v>30</v>
      </c>
      <c r="M685" s="831">
        <v>1140</v>
      </c>
      <c r="N685" s="822"/>
      <c r="O685" s="822">
        <v>38</v>
      </c>
      <c r="P685" s="831"/>
      <c r="Q685" s="831"/>
      <c r="R685" s="827"/>
      <c r="S685" s="832"/>
    </row>
    <row r="686" spans="1:19" ht="14.45" customHeight="1" x14ac:dyDescent="0.2">
      <c r="A686" s="821" t="s">
        <v>2934</v>
      </c>
      <c r="B686" s="822" t="s">
        <v>3030</v>
      </c>
      <c r="C686" s="822" t="s">
        <v>600</v>
      </c>
      <c r="D686" s="822" t="s">
        <v>1537</v>
      </c>
      <c r="E686" s="822" t="s">
        <v>2929</v>
      </c>
      <c r="F686" s="822" t="s">
        <v>2965</v>
      </c>
      <c r="G686" s="822" t="s">
        <v>2966</v>
      </c>
      <c r="H686" s="831">
        <v>1</v>
      </c>
      <c r="I686" s="831">
        <v>10</v>
      </c>
      <c r="J686" s="822"/>
      <c r="K686" s="822">
        <v>10</v>
      </c>
      <c r="L686" s="831"/>
      <c r="M686" s="831"/>
      <c r="N686" s="822"/>
      <c r="O686" s="822"/>
      <c r="P686" s="831"/>
      <c r="Q686" s="831"/>
      <c r="R686" s="827"/>
      <c r="S686" s="832"/>
    </row>
    <row r="687" spans="1:19" ht="14.45" customHeight="1" x14ac:dyDescent="0.2">
      <c r="A687" s="821" t="s">
        <v>2934</v>
      </c>
      <c r="B687" s="822" t="s">
        <v>3030</v>
      </c>
      <c r="C687" s="822" t="s">
        <v>600</v>
      </c>
      <c r="D687" s="822" t="s">
        <v>1537</v>
      </c>
      <c r="E687" s="822" t="s">
        <v>2929</v>
      </c>
      <c r="F687" s="822" t="s">
        <v>2977</v>
      </c>
      <c r="G687" s="822" t="s">
        <v>2978</v>
      </c>
      <c r="H687" s="831">
        <v>13</v>
      </c>
      <c r="I687" s="831">
        <v>975</v>
      </c>
      <c r="J687" s="822"/>
      <c r="K687" s="822">
        <v>75</v>
      </c>
      <c r="L687" s="831">
        <v>1</v>
      </c>
      <c r="M687" s="831">
        <v>76</v>
      </c>
      <c r="N687" s="822"/>
      <c r="O687" s="822">
        <v>76</v>
      </c>
      <c r="P687" s="831"/>
      <c r="Q687" s="831"/>
      <c r="R687" s="827"/>
      <c r="S687" s="832"/>
    </row>
    <row r="688" spans="1:19" ht="14.45" customHeight="1" x14ac:dyDescent="0.2">
      <c r="A688" s="821" t="s">
        <v>2934</v>
      </c>
      <c r="B688" s="822" t="s">
        <v>3030</v>
      </c>
      <c r="C688" s="822" t="s">
        <v>600</v>
      </c>
      <c r="D688" s="822" t="s">
        <v>1537</v>
      </c>
      <c r="E688" s="822" t="s">
        <v>2929</v>
      </c>
      <c r="F688" s="822" t="s">
        <v>3021</v>
      </c>
      <c r="G688" s="822" t="s">
        <v>3022</v>
      </c>
      <c r="H688" s="831">
        <v>190</v>
      </c>
      <c r="I688" s="831">
        <v>66500</v>
      </c>
      <c r="J688" s="822"/>
      <c r="K688" s="822">
        <v>350</v>
      </c>
      <c r="L688" s="831">
        <v>50</v>
      </c>
      <c r="M688" s="831">
        <v>17600</v>
      </c>
      <c r="N688" s="822"/>
      <c r="O688" s="822">
        <v>352</v>
      </c>
      <c r="P688" s="831"/>
      <c r="Q688" s="831"/>
      <c r="R688" s="827"/>
      <c r="S688" s="832"/>
    </row>
    <row r="689" spans="1:19" ht="14.45" customHeight="1" x14ac:dyDescent="0.2">
      <c r="A689" s="821" t="s">
        <v>2934</v>
      </c>
      <c r="B689" s="822" t="s">
        <v>3030</v>
      </c>
      <c r="C689" s="822" t="s">
        <v>600</v>
      </c>
      <c r="D689" s="822" t="s">
        <v>1537</v>
      </c>
      <c r="E689" s="822" t="s">
        <v>2929</v>
      </c>
      <c r="F689" s="822" t="s">
        <v>2981</v>
      </c>
      <c r="G689" s="822" t="s">
        <v>2982</v>
      </c>
      <c r="H689" s="831">
        <v>1</v>
      </c>
      <c r="I689" s="831">
        <v>84</v>
      </c>
      <c r="J689" s="822"/>
      <c r="K689" s="822">
        <v>84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2934</v>
      </c>
      <c r="B690" s="822" t="s">
        <v>3030</v>
      </c>
      <c r="C690" s="822" t="s">
        <v>600</v>
      </c>
      <c r="D690" s="822" t="s">
        <v>1537</v>
      </c>
      <c r="E690" s="822" t="s">
        <v>2929</v>
      </c>
      <c r="F690" s="822" t="s">
        <v>2930</v>
      </c>
      <c r="G690" s="822" t="s">
        <v>2931</v>
      </c>
      <c r="H690" s="831">
        <v>121</v>
      </c>
      <c r="I690" s="831">
        <v>4033.33</v>
      </c>
      <c r="J690" s="822"/>
      <c r="K690" s="822">
        <v>33.333305785123969</v>
      </c>
      <c r="L690" s="831">
        <v>28</v>
      </c>
      <c r="M690" s="831">
        <v>933.33999999999992</v>
      </c>
      <c r="N690" s="822"/>
      <c r="O690" s="822">
        <v>33.333571428571425</v>
      </c>
      <c r="P690" s="831"/>
      <c r="Q690" s="831"/>
      <c r="R690" s="827"/>
      <c r="S690" s="832"/>
    </row>
    <row r="691" spans="1:19" ht="14.45" customHeight="1" x14ac:dyDescent="0.2">
      <c r="A691" s="821" t="s">
        <v>2934</v>
      </c>
      <c r="B691" s="822" t="s">
        <v>3030</v>
      </c>
      <c r="C691" s="822" t="s">
        <v>600</v>
      </c>
      <c r="D691" s="822" t="s">
        <v>1537</v>
      </c>
      <c r="E691" s="822" t="s">
        <v>2929</v>
      </c>
      <c r="F691" s="822" t="s">
        <v>2985</v>
      </c>
      <c r="G691" s="822" t="s">
        <v>2986</v>
      </c>
      <c r="H691" s="831">
        <v>5</v>
      </c>
      <c r="I691" s="831">
        <v>165</v>
      </c>
      <c r="J691" s="822"/>
      <c r="K691" s="822">
        <v>33</v>
      </c>
      <c r="L691" s="831"/>
      <c r="M691" s="831"/>
      <c r="N691" s="822"/>
      <c r="O691" s="822"/>
      <c r="P691" s="831"/>
      <c r="Q691" s="831"/>
      <c r="R691" s="827"/>
      <c r="S691" s="832"/>
    </row>
    <row r="692" spans="1:19" ht="14.45" customHeight="1" x14ac:dyDescent="0.2">
      <c r="A692" s="821" t="s">
        <v>2934</v>
      </c>
      <c r="B692" s="822" t="s">
        <v>3030</v>
      </c>
      <c r="C692" s="822" t="s">
        <v>600</v>
      </c>
      <c r="D692" s="822" t="s">
        <v>1537</v>
      </c>
      <c r="E692" s="822" t="s">
        <v>2929</v>
      </c>
      <c r="F692" s="822" t="s">
        <v>2932</v>
      </c>
      <c r="G692" s="822" t="s">
        <v>2933</v>
      </c>
      <c r="H692" s="831">
        <v>28</v>
      </c>
      <c r="I692" s="831">
        <v>19796</v>
      </c>
      <c r="J692" s="822"/>
      <c r="K692" s="822">
        <v>707</v>
      </c>
      <c r="L692" s="831">
        <v>6</v>
      </c>
      <c r="M692" s="831">
        <v>4266</v>
      </c>
      <c r="N692" s="822"/>
      <c r="O692" s="822">
        <v>711</v>
      </c>
      <c r="P692" s="831"/>
      <c r="Q692" s="831"/>
      <c r="R692" s="827"/>
      <c r="S692" s="832"/>
    </row>
    <row r="693" spans="1:19" ht="14.45" customHeight="1" x14ac:dyDescent="0.2">
      <c r="A693" s="821" t="s">
        <v>2934</v>
      </c>
      <c r="B693" s="822" t="s">
        <v>3030</v>
      </c>
      <c r="C693" s="822" t="s">
        <v>600</v>
      </c>
      <c r="D693" s="822" t="s">
        <v>1537</v>
      </c>
      <c r="E693" s="822" t="s">
        <v>2929</v>
      </c>
      <c r="F693" s="822" t="s">
        <v>2997</v>
      </c>
      <c r="G693" s="822" t="s">
        <v>2998</v>
      </c>
      <c r="H693" s="831">
        <v>3</v>
      </c>
      <c r="I693" s="831">
        <v>1050</v>
      </c>
      <c r="J693" s="822"/>
      <c r="K693" s="822">
        <v>350</v>
      </c>
      <c r="L693" s="831"/>
      <c r="M693" s="831"/>
      <c r="N693" s="822"/>
      <c r="O693" s="822"/>
      <c r="P693" s="831"/>
      <c r="Q693" s="831"/>
      <c r="R693" s="827"/>
      <c r="S693" s="832"/>
    </row>
    <row r="694" spans="1:19" ht="14.45" customHeight="1" x14ac:dyDescent="0.2">
      <c r="A694" s="821" t="s">
        <v>2934</v>
      </c>
      <c r="B694" s="822" t="s">
        <v>3030</v>
      </c>
      <c r="C694" s="822" t="s">
        <v>600</v>
      </c>
      <c r="D694" s="822" t="s">
        <v>1537</v>
      </c>
      <c r="E694" s="822" t="s">
        <v>2929</v>
      </c>
      <c r="F694" s="822" t="s">
        <v>2999</v>
      </c>
      <c r="G694" s="822" t="s">
        <v>3000</v>
      </c>
      <c r="H694" s="831">
        <v>14</v>
      </c>
      <c r="I694" s="831">
        <v>19684</v>
      </c>
      <c r="J694" s="822"/>
      <c r="K694" s="822">
        <v>1406</v>
      </c>
      <c r="L694" s="831">
        <v>2</v>
      </c>
      <c r="M694" s="831">
        <v>2830</v>
      </c>
      <c r="N694" s="822"/>
      <c r="O694" s="822">
        <v>1415</v>
      </c>
      <c r="P694" s="831"/>
      <c r="Q694" s="831"/>
      <c r="R694" s="827"/>
      <c r="S694" s="832"/>
    </row>
    <row r="695" spans="1:19" ht="14.45" customHeight="1" x14ac:dyDescent="0.2">
      <c r="A695" s="821" t="s">
        <v>2934</v>
      </c>
      <c r="B695" s="822" t="s">
        <v>3030</v>
      </c>
      <c r="C695" s="822" t="s">
        <v>600</v>
      </c>
      <c r="D695" s="822" t="s">
        <v>1537</v>
      </c>
      <c r="E695" s="822" t="s">
        <v>2929</v>
      </c>
      <c r="F695" s="822" t="s">
        <v>3003</v>
      </c>
      <c r="G695" s="822" t="s">
        <v>3004</v>
      </c>
      <c r="H695" s="831">
        <v>86</v>
      </c>
      <c r="I695" s="831">
        <v>30444</v>
      </c>
      <c r="J695" s="822"/>
      <c r="K695" s="822">
        <v>354</v>
      </c>
      <c r="L695" s="831">
        <v>20</v>
      </c>
      <c r="M695" s="831">
        <v>7120</v>
      </c>
      <c r="N695" s="822"/>
      <c r="O695" s="822">
        <v>356</v>
      </c>
      <c r="P695" s="831"/>
      <c r="Q695" s="831"/>
      <c r="R695" s="827"/>
      <c r="S695" s="832"/>
    </row>
    <row r="696" spans="1:19" ht="14.45" customHeight="1" x14ac:dyDescent="0.2">
      <c r="A696" s="821" t="s">
        <v>2934</v>
      </c>
      <c r="B696" s="822" t="s">
        <v>3030</v>
      </c>
      <c r="C696" s="822" t="s">
        <v>600</v>
      </c>
      <c r="D696" s="822" t="s">
        <v>1537</v>
      </c>
      <c r="E696" s="822" t="s">
        <v>2929</v>
      </c>
      <c r="F696" s="822" t="s">
        <v>3011</v>
      </c>
      <c r="G696" s="822" t="s">
        <v>3012</v>
      </c>
      <c r="H696" s="831">
        <v>2</v>
      </c>
      <c r="I696" s="831">
        <v>0</v>
      </c>
      <c r="J696" s="822"/>
      <c r="K696" s="822">
        <v>0</v>
      </c>
      <c r="L696" s="831">
        <v>2</v>
      </c>
      <c r="M696" s="831">
        <v>0</v>
      </c>
      <c r="N696" s="822"/>
      <c r="O696" s="822">
        <v>0</v>
      </c>
      <c r="P696" s="831"/>
      <c r="Q696" s="831"/>
      <c r="R696" s="827"/>
      <c r="S696" s="832"/>
    </row>
    <row r="697" spans="1:19" ht="14.45" customHeight="1" x14ac:dyDescent="0.2">
      <c r="A697" s="821" t="s">
        <v>2934</v>
      </c>
      <c r="B697" s="822" t="s">
        <v>3030</v>
      </c>
      <c r="C697" s="822" t="s">
        <v>600</v>
      </c>
      <c r="D697" s="822" t="s">
        <v>1540</v>
      </c>
      <c r="E697" s="822" t="s">
        <v>2936</v>
      </c>
      <c r="F697" s="822" t="s">
        <v>2941</v>
      </c>
      <c r="G697" s="822" t="s">
        <v>1042</v>
      </c>
      <c r="H697" s="831"/>
      <c r="I697" s="831"/>
      <c r="J697" s="822"/>
      <c r="K697" s="822"/>
      <c r="L697" s="831">
        <v>0.1</v>
      </c>
      <c r="M697" s="831">
        <v>62.81</v>
      </c>
      <c r="N697" s="822"/>
      <c r="O697" s="822">
        <v>628.1</v>
      </c>
      <c r="P697" s="831"/>
      <c r="Q697" s="831"/>
      <c r="R697" s="827"/>
      <c r="S697" s="832"/>
    </row>
    <row r="698" spans="1:19" ht="14.45" customHeight="1" x14ac:dyDescent="0.2">
      <c r="A698" s="821" t="s">
        <v>2934</v>
      </c>
      <c r="B698" s="822" t="s">
        <v>3030</v>
      </c>
      <c r="C698" s="822" t="s">
        <v>600</v>
      </c>
      <c r="D698" s="822" t="s">
        <v>1540</v>
      </c>
      <c r="E698" s="822" t="s">
        <v>2936</v>
      </c>
      <c r="F698" s="822" t="s">
        <v>2951</v>
      </c>
      <c r="G698" s="822" t="s">
        <v>2952</v>
      </c>
      <c r="H698" s="831"/>
      <c r="I698" s="831"/>
      <c r="J698" s="822"/>
      <c r="K698" s="822"/>
      <c r="L698" s="831">
        <v>0.4</v>
      </c>
      <c r="M698" s="831">
        <v>144.09</v>
      </c>
      <c r="N698" s="822"/>
      <c r="O698" s="822">
        <v>360.22499999999997</v>
      </c>
      <c r="P698" s="831"/>
      <c r="Q698" s="831"/>
      <c r="R698" s="827"/>
      <c r="S698" s="832"/>
    </row>
    <row r="699" spans="1:19" ht="14.45" customHeight="1" x14ac:dyDescent="0.2">
      <c r="A699" s="821" t="s">
        <v>2934</v>
      </c>
      <c r="B699" s="822" t="s">
        <v>3030</v>
      </c>
      <c r="C699" s="822" t="s">
        <v>600</v>
      </c>
      <c r="D699" s="822" t="s">
        <v>1540</v>
      </c>
      <c r="E699" s="822" t="s">
        <v>2929</v>
      </c>
      <c r="F699" s="822" t="s">
        <v>2963</v>
      </c>
      <c r="G699" s="822" t="s">
        <v>2964</v>
      </c>
      <c r="H699" s="831"/>
      <c r="I699" s="831"/>
      <c r="J699" s="822"/>
      <c r="K699" s="822"/>
      <c r="L699" s="831">
        <v>4</v>
      </c>
      <c r="M699" s="831">
        <v>152</v>
      </c>
      <c r="N699" s="822"/>
      <c r="O699" s="822">
        <v>38</v>
      </c>
      <c r="P699" s="831"/>
      <c r="Q699" s="831"/>
      <c r="R699" s="827"/>
      <c r="S699" s="832"/>
    </row>
    <row r="700" spans="1:19" ht="14.45" customHeight="1" x14ac:dyDescent="0.2">
      <c r="A700" s="821" t="s">
        <v>2934</v>
      </c>
      <c r="B700" s="822" t="s">
        <v>3030</v>
      </c>
      <c r="C700" s="822" t="s">
        <v>600</v>
      </c>
      <c r="D700" s="822" t="s">
        <v>1540</v>
      </c>
      <c r="E700" s="822" t="s">
        <v>2929</v>
      </c>
      <c r="F700" s="822" t="s">
        <v>2965</v>
      </c>
      <c r="G700" s="822" t="s">
        <v>2966</v>
      </c>
      <c r="H700" s="831"/>
      <c r="I700" s="831"/>
      <c r="J700" s="822"/>
      <c r="K700" s="822"/>
      <c r="L700" s="831">
        <v>22</v>
      </c>
      <c r="M700" s="831">
        <v>220</v>
      </c>
      <c r="N700" s="822"/>
      <c r="O700" s="822">
        <v>10</v>
      </c>
      <c r="P700" s="831"/>
      <c r="Q700" s="831"/>
      <c r="R700" s="827"/>
      <c r="S700" s="832"/>
    </row>
    <row r="701" spans="1:19" ht="14.45" customHeight="1" x14ac:dyDescent="0.2">
      <c r="A701" s="821" t="s">
        <v>2934</v>
      </c>
      <c r="B701" s="822" t="s">
        <v>3030</v>
      </c>
      <c r="C701" s="822" t="s">
        <v>600</v>
      </c>
      <c r="D701" s="822" t="s">
        <v>1540</v>
      </c>
      <c r="E701" s="822" t="s">
        <v>2929</v>
      </c>
      <c r="F701" s="822" t="s">
        <v>2977</v>
      </c>
      <c r="G701" s="822" t="s">
        <v>2978</v>
      </c>
      <c r="H701" s="831"/>
      <c r="I701" s="831"/>
      <c r="J701" s="822"/>
      <c r="K701" s="822"/>
      <c r="L701" s="831">
        <v>3</v>
      </c>
      <c r="M701" s="831">
        <v>228</v>
      </c>
      <c r="N701" s="822"/>
      <c r="O701" s="822">
        <v>76</v>
      </c>
      <c r="P701" s="831"/>
      <c r="Q701" s="831"/>
      <c r="R701" s="827"/>
      <c r="S701" s="832"/>
    </row>
    <row r="702" spans="1:19" ht="14.45" customHeight="1" x14ac:dyDescent="0.2">
      <c r="A702" s="821" t="s">
        <v>2934</v>
      </c>
      <c r="B702" s="822" t="s">
        <v>3030</v>
      </c>
      <c r="C702" s="822" t="s">
        <v>600</v>
      </c>
      <c r="D702" s="822" t="s">
        <v>1540</v>
      </c>
      <c r="E702" s="822" t="s">
        <v>2929</v>
      </c>
      <c r="F702" s="822" t="s">
        <v>3021</v>
      </c>
      <c r="G702" s="822" t="s">
        <v>3022</v>
      </c>
      <c r="H702" s="831"/>
      <c r="I702" s="831"/>
      <c r="J702" s="822"/>
      <c r="K702" s="822"/>
      <c r="L702" s="831">
        <v>9</v>
      </c>
      <c r="M702" s="831">
        <v>3168</v>
      </c>
      <c r="N702" s="822"/>
      <c r="O702" s="822">
        <v>352</v>
      </c>
      <c r="P702" s="831"/>
      <c r="Q702" s="831"/>
      <c r="R702" s="827"/>
      <c r="S702" s="832"/>
    </row>
    <row r="703" spans="1:19" ht="14.45" customHeight="1" x14ac:dyDescent="0.2">
      <c r="A703" s="821" t="s">
        <v>2934</v>
      </c>
      <c r="B703" s="822" t="s">
        <v>3030</v>
      </c>
      <c r="C703" s="822" t="s">
        <v>600</v>
      </c>
      <c r="D703" s="822" t="s">
        <v>1540</v>
      </c>
      <c r="E703" s="822" t="s">
        <v>2929</v>
      </c>
      <c r="F703" s="822" t="s">
        <v>2930</v>
      </c>
      <c r="G703" s="822" t="s">
        <v>2931</v>
      </c>
      <c r="H703" s="831"/>
      <c r="I703" s="831"/>
      <c r="J703" s="822"/>
      <c r="K703" s="822"/>
      <c r="L703" s="831">
        <v>56</v>
      </c>
      <c r="M703" s="831">
        <v>2551.1099999999997</v>
      </c>
      <c r="N703" s="822"/>
      <c r="O703" s="822">
        <v>45.55553571428571</v>
      </c>
      <c r="P703" s="831"/>
      <c r="Q703" s="831"/>
      <c r="R703" s="827"/>
      <c r="S703" s="832"/>
    </row>
    <row r="704" spans="1:19" ht="14.45" customHeight="1" x14ac:dyDescent="0.2">
      <c r="A704" s="821" t="s">
        <v>2934</v>
      </c>
      <c r="B704" s="822" t="s">
        <v>3030</v>
      </c>
      <c r="C704" s="822" t="s">
        <v>600</v>
      </c>
      <c r="D704" s="822" t="s">
        <v>1540</v>
      </c>
      <c r="E704" s="822" t="s">
        <v>2929</v>
      </c>
      <c r="F704" s="822" t="s">
        <v>2985</v>
      </c>
      <c r="G704" s="822" t="s">
        <v>2986</v>
      </c>
      <c r="H704" s="831"/>
      <c r="I704" s="831"/>
      <c r="J704" s="822"/>
      <c r="K704" s="822"/>
      <c r="L704" s="831">
        <v>3</v>
      </c>
      <c r="M704" s="831">
        <v>99</v>
      </c>
      <c r="N704" s="822"/>
      <c r="O704" s="822">
        <v>33</v>
      </c>
      <c r="P704" s="831"/>
      <c r="Q704" s="831"/>
      <c r="R704" s="827"/>
      <c r="S704" s="832"/>
    </row>
    <row r="705" spans="1:19" ht="14.45" customHeight="1" x14ac:dyDescent="0.2">
      <c r="A705" s="821" t="s">
        <v>2934</v>
      </c>
      <c r="B705" s="822" t="s">
        <v>3030</v>
      </c>
      <c r="C705" s="822" t="s">
        <v>600</v>
      </c>
      <c r="D705" s="822" t="s">
        <v>1540</v>
      </c>
      <c r="E705" s="822" t="s">
        <v>2929</v>
      </c>
      <c r="F705" s="822" t="s">
        <v>2932</v>
      </c>
      <c r="G705" s="822" t="s">
        <v>2933</v>
      </c>
      <c r="H705" s="831"/>
      <c r="I705" s="831"/>
      <c r="J705" s="822"/>
      <c r="K705" s="822"/>
      <c r="L705" s="831">
        <v>22</v>
      </c>
      <c r="M705" s="831">
        <v>15642</v>
      </c>
      <c r="N705" s="822"/>
      <c r="O705" s="822">
        <v>711</v>
      </c>
      <c r="P705" s="831"/>
      <c r="Q705" s="831"/>
      <c r="R705" s="827"/>
      <c r="S705" s="832"/>
    </row>
    <row r="706" spans="1:19" ht="14.45" customHeight="1" x14ac:dyDescent="0.2">
      <c r="A706" s="821" t="s">
        <v>2934</v>
      </c>
      <c r="B706" s="822" t="s">
        <v>3030</v>
      </c>
      <c r="C706" s="822" t="s">
        <v>600</v>
      </c>
      <c r="D706" s="822" t="s">
        <v>1540</v>
      </c>
      <c r="E706" s="822" t="s">
        <v>2929</v>
      </c>
      <c r="F706" s="822" t="s">
        <v>3003</v>
      </c>
      <c r="G706" s="822" t="s">
        <v>3004</v>
      </c>
      <c r="H706" s="831"/>
      <c r="I706" s="831"/>
      <c r="J706" s="822"/>
      <c r="K706" s="822"/>
      <c r="L706" s="831">
        <v>34</v>
      </c>
      <c r="M706" s="831">
        <v>12104</v>
      </c>
      <c r="N706" s="822"/>
      <c r="O706" s="822">
        <v>356</v>
      </c>
      <c r="P706" s="831"/>
      <c r="Q706" s="831"/>
      <c r="R706" s="827"/>
      <c r="S706" s="832"/>
    </row>
    <row r="707" spans="1:19" ht="14.45" customHeight="1" x14ac:dyDescent="0.2">
      <c r="A707" s="821" t="s">
        <v>2934</v>
      </c>
      <c r="B707" s="822" t="s">
        <v>3030</v>
      </c>
      <c r="C707" s="822" t="s">
        <v>600</v>
      </c>
      <c r="D707" s="822" t="s">
        <v>1540</v>
      </c>
      <c r="E707" s="822" t="s">
        <v>2929</v>
      </c>
      <c r="F707" s="822" t="s">
        <v>3011</v>
      </c>
      <c r="G707" s="822" t="s">
        <v>3012</v>
      </c>
      <c r="H707" s="831"/>
      <c r="I707" s="831"/>
      <c r="J707" s="822"/>
      <c r="K707" s="822"/>
      <c r="L707" s="831">
        <v>3</v>
      </c>
      <c r="M707" s="831">
        <v>0</v>
      </c>
      <c r="N707" s="822"/>
      <c r="O707" s="822">
        <v>0</v>
      </c>
      <c r="P707" s="831"/>
      <c r="Q707" s="831"/>
      <c r="R707" s="827"/>
      <c r="S707" s="832"/>
    </row>
    <row r="708" spans="1:19" ht="14.45" customHeight="1" x14ac:dyDescent="0.2">
      <c r="A708" s="821" t="s">
        <v>2934</v>
      </c>
      <c r="B708" s="822" t="s">
        <v>3038</v>
      </c>
      <c r="C708" s="822" t="s">
        <v>597</v>
      </c>
      <c r="D708" s="822" t="s">
        <v>2907</v>
      </c>
      <c r="E708" s="822" t="s">
        <v>2929</v>
      </c>
      <c r="F708" s="822" t="s">
        <v>2985</v>
      </c>
      <c r="G708" s="822" t="s">
        <v>2986</v>
      </c>
      <c r="H708" s="831"/>
      <c r="I708" s="831"/>
      <c r="J708" s="822"/>
      <c r="K708" s="822"/>
      <c r="L708" s="831">
        <v>3</v>
      </c>
      <c r="M708" s="831">
        <v>99</v>
      </c>
      <c r="N708" s="822"/>
      <c r="O708" s="822">
        <v>33</v>
      </c>
      <c r="P708" s="831"/>
      <c r="Q708" s="831"/>
      <c r="R708" s="827"/>
      <c r="S708" s="832"/>
    </row>
    <row r="709" spans="1:19" ht="14.45" customHeight="1" x14ac:dyDescent="0.2">
      <c r="A709" s="821" t="s">
        <v>2934</v>
      </c>
      <c r="B709" s="822" t="s">
        <v>3038</v>
      </c>
      <c r="C709" s="822" t="s">
        <v>597</v>
      </c>
      <c r="D709" s="822" t="s">
        <v>1535</v>
      </c>
      <c r="E709" s="822" t="s">
        <v>2936</v>
      </c>
      <c r="F709" s="822" t="s">
        <v>2957</v>
      </c>
      <c r="G709" s="822" t="s">
        <v>1184</v>
      </c>
      <c r="H709" s="831">
        <v>14.59</v>
      </c>
      <c r="I709" s="831">
        <v>9631.09</v>
      </c>
      <c r="J709" s="822"/>
      <c r="K709" s="822">
        <v>660.11583276216584</v>
      </c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2934</v>
      </c>
      <c r="B710" s="822" t="s">
        <v>3038</v>
      </c>
      <c r="C710" s="822" t="s">
        <v>597</v>
      </c>
      <c r="D710" s="822" t="s">
        <v>1535</v>
      </c>
      <c r="E710" s="822" t="s">
        <v>2936</v>
      </c>
      <c r="F710" s="822" t="s">
        <v>2959</v>
      </c>
      <c r="G710" s="822" t="s">
        <v>1184</v>
      </c>
      <c r="H710" s="831">
        <v>19.61</v>
      </c>
      <c r="I710" s="831">
        <v>12157.449999999999</v>
      </c>
      <c r="J710" s="822"/>
      <c r="K710" s="822">
        <v>619.96175420703719</v>
      </c>
      <c r="L710" s="831">
        <v>51.629999999999995</v>
      </c>
      <c r="M710" s="831">
        <v>32256.050000000003</v>
      </c>
      <c r="N710" s="822"/>
      <c r="O710" s="822">
        <v>624.75401898121254</v>
      </c>
      <c r="P710" s="831">
        <v>10</v>
      </c>
      <c r="Q710" s="831">
        <v>6177.98</v>
      </c>
      <c r="R710" s="827"/>
      <c r="S710" s="832">
        <v>617.798</v>
      </c>
    </row>
    <row r="711" spans="1:19" ht="14.45" customHeight="1" x14ac:dyDescent="0.2">
      <c r="A711" s="821" t="s">
        <v>2934</v>
      </c>
      <c r="B711" s="822" t="s">
        <v>3038</v>
      </c>
      <c r="C711" s="822" t="s">
        <v>597</v>
      </c>
      <c r="D711" s="822" t="s">
        <v>1535</v>
      </c>
      <c r="E711" s="822" t="s">
        <v>2936</v>
      </c>
      <c r="F711" s="822" t="s">
        <v>2960</v>
      </c>
      <c r="G711" s="822" t="s">
        <v>2623</v>
      </c>
      <c r="H711" s="831">
        <v>4</v>
      </c>
      <c r="I711" s="831">
        <v>723.04</v>
      </c>
      <c r="J711" s="822"/>
      <c r="K711" s="822">
        <v>180.76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2934</v>
      </c>
      <c r="B712" s="822" t="s">
        <v>3038</v>
      </c>
      <c r="C712" s="822" t="s">
        <v>597</v>
      </c>
      <c r="D712" s="822" t="s">
        <v>1535</v>
      </c>
      <c r="E712" s="822" t="s">
        <v>2929</v>
      </c>
      <c r="F712" s="822" t="s">
        <v>2963</v>
      </c>
      <c r="G712" s="822" t="s">
        <v>2964</v>
      </c>
      <c r="H712" s="831">
        <v>132</v>
      </c>
      <c r="I712" s="831">
        <v>5016</v>
      </c>
      <c r="J712" s="822"/>
      <c r="K712" s="822">
        <v>38</v>
      </c>
      <c r="L712" s="831">
        <v>147</v>
      </c>
      <c r="M712" s="831">
        <v>5586</v>
      </c>
      <c r="N712" s="822"/>
      <c r="O712" s="822">
        <v>38</v>
      </c>
      <c r="P712" s="831">
        <v>33</v>
      </c>
      <c r="Q712" s="831">
        <v>1320</v>
      </c>
      <c r="R712" s="827"/>
      <c r="S712" s="832">
        <v>40</v>
      </c>
    </row>
    <row r="713" spans="1:19" ht="14.45" customHeight="1" x14ac:dyDescent="0.2">
      <c r="A713" s="821" t="s">
        <v>2934</v>
      </c>
      <c r="B713" s="822" t="s">
        <v>3038</v>
      </c>
      <c r="C713" s="822" t="s">
        <v>597</v>
      </c>
      <c r="D713" s="822" t="s">
        <v>1535</v>
      </c>
      <c r="E713" s="822" t="s">
        <v>2929</v>
      </c>
      <c r="F713" s="822" t="s">
        <v>2977</v>
      </c>
      <c r="G713" s="822" t="s">
        <v>2978</v>
      </c>
      <c r="H713" s="831">
        <v>4</v>
      </c>
      <c r="I713" s="831">
        <v>300</v>
      </c>
      <c r="J713" s="822"/>
      <c r="K713" s="822">
        <v>75</v>
      </c>
      <c r="L713" s="831">
        <v>2</v>
      </c>
      <c r="M713" s="831">
        <v>152</v>
      </c>
      <c r="N713" s="822"/>
      <c r="O713" s="822">
        <v>76</v>
      </c>
      <c r="P713" s="831">
        <v>3</v>
      </c>
      <c r="Q713" s="831">
        <v>243</v>
      </c>
      <c r="R713" s="827"/>
      <c r="S713" s="832">
        <v>81</v>
      </c>
    </row>
    <row r="714" spans="1:19" ht="14.45" customHeight="1" x14ac:dyDescent="0.2">
      <c r="A714" s="821" t="s">
        <v>2934</v>
      </c>
      <c r="B714" s="822" t="s">
        <v>3038</v>
      </c>
      <c r="C714" s="822" t="s">
        <v>597</v>
      </c>
      <c r="D714" s="822" t="s">
        <v>1535</v>
      </c>
      <c r="E714" s="822" t="s">
        <v>2929</v>
      </c>
      <c r="F714" s="822" t="s">
        <v>2930</v>
      </c>
      <c r="G714" s="822" t="s">
        <v>2931</v>
      </c>
      <c r="H714" s="831">
        <v>624</v>
      </c>
      <c r="I714" s="831">
        <v>20800</v>
      </c>
      <c r="J714" s="822"/>
      <c r="K714" s="822">
        <v>33.333333333333336</v>
      </c>
      <c r="L714" s="831">
        <v>631</v>
      </c>
      <c r="M714" s="831">
        <v>24558.89</v>
      </c>
      <c r="N714" s="822"/>
      <c r="O714" s="822">
        <v>38.920586370839935</v>
      </c>
      <c r="P714" s="831">
        <v>139</v>
      </c>
      <c r="Q714" s="831">
        <v>6332.2300000000005</v>
      </c>
      <c r="R714" s="827"/>
      <c r="S714" s="832">
        <v>45.555611510791373</v>
      </c>
    </row>
    <row r="715" spans="1:19" ht="14.45" customHeight="1" x14ac:dyDescent="0.2">
      <c r="A715" s="821" t="s">
        <v>2934</v>
      </c>
      <c r="B715" s="822" t="s">
        <v>3038</v>
      </c>
      <c r="C715" s="822" t="s">
        <v>597</v>
      </c>
      <c r="D715" s="822" t="s">
        <v>1535</v>
      </c>
      <c r="E715" s="822" t="s">
        <v>2929</v>
      </c>
      <c r="F715" s="822" t="s">
        <v>2985</v>
      </c>
      <c r="G715" s="822" t="s">
        <v>2986</v>
      </c>
      <c r="H715" s="831">
        <v>84</v>
      </c>
      <c r="I715" s="831">
        <v>2772</v>
      </c>
      <c r="J715" s="822"/>
      <c r="K715" s="822">
        <v>33</v>
      </c>
      <c r="L715" s="831">
        <v>109</v>
      </c>
      <c r="M715" s="831">
        <v>3597</v>
      </c>
      <c r="N715" s="822"/>
      <c r="O715" s="822">
        <v>33</v>
      </c>
      <c r="P715" s="831">
        <v>24</v>
      </c>
      <c r="Q715" s="831">
        <v>816</v>
      </c>
      <c r="R715" s="827"/>
      <c r="S715" s="832">
        <v>34</v>
      </c>
    </row>
    <row r="716" spans="1:19" ht="14.45" customHeight="1" x14ac:dyDescent="0.2">
      <c r="A716" s="821" t="s">
        <v>2934</v>
      </c>
      <c r="B716" s="822" t="s">
        <v>3038</v>
      </c>
      <c r="C716" s="822" t="s">
        <v>597</v>
      </c>
      <c r="D716" s="822" t="s">
        <v>1535</v>
      </c>
      <c r="E716" s="822" t="s">
        <v>2929</v>
      </c>
      <c r="F716" s="822" t="s">
        <v>2997</v>
      </c>
      <c r="G716" s="822" t="s">
        <v>2998</v>
      </c>
      <c r="H716" s="831">
        <v>282</v>
      </c>
      <c r="I716" s="831">
        <v>98700</v>
      </c>
      <c r="J716" s="822"/>
      <c r="K716" s="822">
        <v>350</v>
      </c>
      <c r="L716" s="831">
        <v>302</v>
      </c>
      <c r="M716" s="831">
        <v>106304</v>
      </c>
      <c r="N716" s="822"/>
      <c r="O716" s="822">
        <v>352</v>
      </c>
      <c r="P716" s="831">
        <v>67</v>
      </c>
      <c r="Q716" s="831">
        <v>25460</v>
      </c>
      <c r="R716" s="827"/>
      <c r="S716" s="832">
        <v>380</v>
      </c>
    </row>
    <row r="717" spans="1:19" ht="14.45" customHeight="1" x14ac:dyDescent="0.2">
      <c r="A717" s="821" t="s">
        <v>2934</v>
      </c>
      <c r="B717" s="822" t="s">
        <v>3038</v>
      </c>
      <c r="C717" s="822" t="s">
        <v>597</v>
      </c>
      <c r="D717" s="822" t="s">
        <v>1535</v>
      </c>
      <c r="E717" s="822" t="s">
        <v>2929</v>
      </c>
      <c r="F717" s="822" t="s">
        <v>3039</v>
      </c>
      <c r="G717" s="822" t="s">
        <v>3040</v>
      </c>
      <c r="H717" s="831">
        <v>52</v>
      </c>
      <c r="I717" s="831">
        <v>18408</v>
      </c>
      <c r="J717" s="822"/>
      <c r="K717" s="822">
        <v>354</v>
      </c>
      <c r="L717" s="831">
        <v>89</v>
      </c>
      <c r="M717" s="831">
        <v>31684</v>
      </c>
      <c r="N717" s="822"/>
      <c r="O717" s="822">
        <v>356</v>
      </c>
      <c r="P717" s="831">
        <v>29</v>
      </c>
      <c r="Q717" s="831">
        <v>11136</v>
      </c>
      <c r="R717" s="827"/>
      <c r="S717" s="832">
        <v>384</v>
      </c>
    </row>
    <row r="718" spans="1:19" ht="14.45" customHeight="1" x14ac:dyDescent="0.2">
      <c r="A718" s="821" t="s">
        <v>2934</v>
      </c>
      <c r="B718" s="822" t="s">
        <v>3038</v>
      </c>
      <c r="C718" s="822" t="s">
        <v>597</v>
      </c>
      <c r="D718" s="822" t="s">
        <v>1535</v>
      </c>
      <c r="E718" s="822" t="s">
        <v>2929</v>
      </c>
      <c r="F718" s="822" t="s">
        <v>3041</v>
      </c>
      <c r="G718" s="822" t="s">
        <v>3042</v>
      </c>
      <c r="H718" s="831">
        <v>74</v>
      </c>
      <c r="I718" s="831">
        <v>104044</v>
      </c>
      <c r="J718" s="822"/>
      <c r="K718" s="822">
        <v>1406</v>
      </c>
      <c r="L718" s="831">
        <v>62</v>
      </c>
      <c r="M718" s="831">
        <v>87730</v>
      </c>
      <c r="N718" s="822"/>
      <c r="O718" s="822">
        <v>1415</v>
      </c>
      <c r="P718" s="831">
        <v>11</v>
      </c>
      <c r="Q718" s="831">
        <v>16808</v>
      </c>
      <c r="R718" s="827"/>
      <c r="S718" s="832">
        <v>1528</v>
      </c>
    </row>
    <row r="719" spans="1:19" ht="14.45" customHeight="1" x14ac:dyDescent="0.2">
      <c r="A719" s="821" t="s">
        <v>2934</v>
      </c>
      <c r="B719" s="822" t="s">
        <v>3038</v>
      </c>
      <c r="C719" s="822" t="s">
        <v>597</v>
      </c>
      <c r="D719" s="822" t="s">
        <v>1535</v>
      </c>
      <c r="E719" s="822" t="s">
        <v>2929</v>
      </c>
      <c r="F719" s="822" t="s">
        <v>3043</v>
      </c>
      <c r="G719" s="822" t="s">
        <v>3044</v>
      </c>
      <c r="H719" s="831">
        <v>538</v>
      </c>
      <c r="I719" s="831">
        <v>380366</v>
      </c>
      <c r="J719" s="822"/>
      <c r="K719" s="822">
        <v>707</v>
      </c>
      <c r="L719" s="831">
        <v>541</v>
      </c>
      <c r="M719" s="831">
        <v>384651</v>
      </c>
      <c r="N719" s="822"/>
      <c r="O719" s="822">
        <v>711</v>
      </c>
      <c r="P719" s="831">
        <v>108</v>
      </c>
      <c r="Q719" s="831">
        <v>82944</v>
      </c>
      <c r="R719" s="827"/>
      <c r="S719" s="832">
        <v>768</v>
      </c>
    </row>
    <row r="720" spans="1:19" ht="14.45" customHeight="1" x14ac:dyDescent="0.2">
      <c r="A720" s="821" t="s">
        <v>2934</v>
      </c>
      <c r="B720" s="822" t="s">
        <v>3038</v>
      </c>
      <c r="C720" s="822" t="s">
        <v>597</v>
      </c>
      <c r="D720" s="822" t="s">
        <v>1535</v>
      </c>
      <c r="E720" s="822" t="s">
        <v>2929</v>
      </c>
      <c r="F720" s="822" t="s">
        <v>3045</v>
      </c>
      <c r="G720" s="822" t="s">
        <v>3046</v>
      </c>
      <c r="H720" s="831">
        <v>25</v>
      </c>
      <c r="I720" s="831">
        <v>35850</v>
      </c>
      <c r="J720" s="822"/>
      <c r="K720" s="822">
        <v>1434</v>
      </c>
      <c r="L720" s="831">
        <v>16</v>
      </c>
      <c r="M720" s="831">
        <v>23088</v>
      </c>
      <c r="N720" s="822"/>
      <c r="O720" s="822">
        <v>1443</v>
      </c>
      <c r="P720" s="831"/>
      <c r="Q720" s="831"/>
      <c r="R720" s="827"/>
      <c r="S720" s="832"/>
    </row>
    <row r="721" spans="1:19" ht="14.45" customHeight="1" x14ac:dyDescent="0.2">
      <c r="A721" s="821" t="s">
        <v>2934</v>
      </c>
      <c r="B721" s="822" t="s">
        <v>3038</v>
      </c>
      <c r="C721" s="822" t="s">
        <v>597</v>
      </c>
      <c r="D721" s="822" t="s">
        <v>1535</v>
      </c>
      <c r="E721" s="822" t="s">
        <v>2929</v>
      </c>
      <c r="F721" s="822" t="s">
        <v>3011</v>
      </c>
      <c r="G721" s="822" t="s">
        <v>3012</v>
      </c>
      <c r="H721" s="831">
        <v>254</v>
      </c>
      <c r="I721" s="831">
        <v>0</v>
      </c>
      <c r="J721" s="822"/>
      <c r="K721" s="822">
        <v>0</v>
      </c>
      <c r="L721" s="831">
        <v>214</v>
      </c>
      <c r="M721" s="831">
        <v>0</v>
      </c>
      <c r="N721" s="822"/>
      <c r="O721" s="822">
        <v>0</v>
      </c>
      <c r="P721" s="831">
        <v>41</v>
      </c>
      <c r="Q721" s="831">
        <v>0</v>
      </c>
      <c r="R721" s="827"/>
      <c r="S721" s="832">
        <v>0</v>
      </c>
    </row>
    <row r="722" spans="1:19" ht="14.45" customHeight="1" x14ac:dyDescent="0.2">
      <c r="A722" s="821" t="s">
        <v>2934</v>
      </c>
      <c r="B722" s="822" t="s">
        <v>3038</v>
      </c>
      <c r="C722" s="822" t="s">
        <v>597</v>
      </c>
      <c r="D722" s="822" t="s">
        <v>1536</v>
      </c>
      <c r="E722" s="822" t="s">
        <v>2929</v>
      </c>
      <c r="F722" s="822" t="s">
        <v>2930</v>
      </c>
      <c r="G722" s="822" t="s">
        <v>2931</v>
      </c>
      <c r="H722" s="831"/>
      <c r="I722" s="831"/>
      <c r="J722" s="822"/>
      <c r="K722" s="822"/>
      <c r="L722" s="831">
        <v>3</v>
      </c>
      <c r="M722" s="831">
        <v>112.22</v>
      </c>
      <c r="N722" s="822"/>
      <c r="O722" s="822">
        <v>37.406666666666666</v>
      </c>
      <c r="P722" s="831"/>
      <c r="Q722" s="831"/>
      <c r="R722" s="827"/>
      <c r="S722" s="832"/>
    </row>
    <row r="723" spans="1:19" ht="14.45" customHeight="1" x14ac:dyDescent="0.2">
      <c r="A723" s="821" t="s">
        <v>2934</v>
      </c>
      <c r="B723" s="822" t="s">
        <v>3038</v>
      </c>
      <c r="C723" s="822" t="s">
        <v>597</v>
      </c>
      <c r="D723" s="822" t="s">
        <v>1536</v>
      </c>
      <c r="E723" s="822" t="s">
        <v>2929</v>
      </c>
      <c r="F723" s="822" t="s">
        <v>3043</v>
      </c>
      <c r="G723" s="822" t="s">
        <v>3044</v>
      </c>
      <c r="H723" s="831"/>
      <c r="I723" s="831"/>
      <c r="J723" s="822"/>
      <c r="K723" s="822"/>
      <c r="L723" s="831">
        <v>3</v>
      </c>
      <c r="M723" s="831">
        <v>2133</v>
      </c>
      <c r="N723" s="822"/>
      <c r="O723" s="822">
        <v>711</v>
      </c>
      <c r="P723" s="831"/>
      <c r="Q723" s="831"/>
      <c r="R723" s="827"/>
      <c r="S723" s="832"/>
    </row>
    <row r="724" spans="1:19" ht="14.45" customHeight="1" x14ac:dyDescent="0.2">
      <c r="A724" s="821" t="s">
        <v>2934</v>
      </c>
      <c r="B724" s="822" t="s">
        <v>3038</v>
      </c>
      <c r="C724" s="822" t="s">
        <v>597</v>
      </c>
      <c r="D724" s="822" t="s">
        <v>2924</v>
      </c>
      <c r="E724" s="822" t="s">
        <v>2936</v>
      </c>
      <c r="F724" s="822" t="s">
        <v>2959</v>
      </c>
      <c r="G724" s="822" t="s">
        <v>1184</v>
      </c>
      <c r="H724" s="831">
        <v>0.33</v>
      </c>
      <c r="I724" s="831">
        <v>205.95</v>
      </c>
      <c r="J724" s="822"/>
      <c r="K724" s="822">
        <v>624.09090909090901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2934</v>
      </c>
      <c r="B725" s="822" t="s">
        <v>3038</v>
      </c>
      <c r="C725" s="822" t="s">
        <v>597</v>
      </c>
      <c r="D725" s="822" t="s">
        <v>2924</v>
      </c>
      <c r="E725" s="822" t="s">
        <v>2929</v>
      </c>
      <c r="F725" s="822" t="s">
        <v>2963</v>
      </c>
      <c r="G725" s="822" t="s">
        <v>2964</v>
      </c>
      <c r="H725" s="831">
        <v>1</v>
      </c>
      <c r="I725" s="831">
        <v>38</v>
      </c>
      <c r="J725" s="822"/>
      <c r="K725" s="822">
        <v>38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2934</v>
      </c>
      <c r="B726" s="822" t="s">
        <v>3038</v>
      </c>
      <c r="C726" s="822" t="s">
        <v>597</v>
      </c>
      <c r="D726" s="822" t="s">
        <v>2924</v>
      </c>
      <c r="E726" s="822" t="s">
        <v>2929</v>
      </c>
      <c r="F726" s="822" t="s">
        <v>2985</v>
      </c>
      <c r="G726" s="822" t="s">
        <v>2986</v>
      </c>
      <c r="H726" s="831">
        <v>1</v>
      </c>
      <c r="I726" s="831">
        <v>33</v>
      </c>
      <c r="J726" s="822"/>
      <c r="K726" s="822">
        <v>33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2934</v>
      </c>
      <c r="B727" s="822" t="s">
        <v>3038</v>
      </c>
      <c r="C727" s="822" t="s">
        <v>597</v>
      </c>
      <c r="D727" s="822" t="s">
        <v>2924</v>
      </c>
      <c r="E727" s="822" t="s">
        <v>2929</v>
      </c>
      <c r="F727" s="822" t="s">
        <v>3011</v>
      </c>
      <c r="G727" s="822" t="s">
        <v>3012</v>
      </c>
      <c r="H727" s="831">
        <v>1</v>
      </c>
      <c r="I727" s="831">
        <v>0</v>
      </c>
      <c r="J727" s="822"/>
      <c r="K727" s="822">
        <v>0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2934</v>
      </c>
      <c r="B728" s="822" t="s">
        <v>3038</v>
      </c>
      <c r="C728" s="822" t="s">
        <v>597</v>
      </c>
      <c r="D728" s="822" t="s">
        <v>1534</v>
      </c>
      <c r="E728" s="822" t="s">
        <v>2929</v>
      </c>
      <c r="F728" s="822" t="s">
        <v>2963</v>
      </c>
      <c r="G728" s="822" t="s">
        <v>2964</v>
      </c>
      <c r="H728" s="831"/>
      <c r="I728" s="831"/>
      <c r="J728" s="822"/>
      <c r="K728" s="822"/>
      <c r="L728" s="831">
        <v>1</v>
      </c>
      <c r="M728" s="831">
        <v>38</v>
      </c>
      <c r="N728" s="822"/>
      <c r="O728" s="822">
        <v>38</v>
      </c>
      <c r="P728" s="831"/>
      <c r="Q728" s="831"/>
      <c r="R728" s="827"/>
      <c r="S728" s="832"/>
    </row>
    <row r="729" spans="1:19" ht="14.45" customHeight="1" x14ac:dyDescent="0.2">
      <c r="A729" s="821" t="s">
        <v>2934</v>
      </c>
      <c r="B729" s="822" t="s">
        <v>3038</v>
      </c>
      <c r="C729" s="822" t="s">
        <v>597</v>
      </c>
      <c r="D729" s="822" t="s">
        <v>1534</v>
      </c>
      <c r="E729" s="822" t="s">
        <v>2929</v>
      </c>
      <c r="F729" s="822" t="s">
        <v>2983</v>
      </c>
      <c r="G729" s="822" t="s">
        <v>2984</v>
      </c>
      <c r="H729" s="831"/>
      <c r="I729" s="831"/>
      <c r="J729" s="822"/>
      <c r="K729" s="822"/>
      <c r="L729" s="831">
        <v>1</v>
      </c>
      <c r="M729" s="831">
        <v>38</v>
      </c>
      <c r="N729" s="822"/>
      <c r="O729" s="822">
        <v>38</v>
      </c>
      <c r="P729" s="831"/>
      <c r="Q729" s="831"/>
      <c r="R729" s="827"/>
      <c r="S729" s="832"/>
    </row>
    <row r="730" spans="1:19" ht="14.45" customHeight="1" x14ac:dyDescent="0.2">
      <c r="A730" s="821" t="s">
        <v>2934</v>
      </c>
      <c r="B730" s="822" t="s">
        <v>3038</v>
      </c>
      <c r="C730" s="822" t="s">
        <v>597</v>
      </c>
      <c r="D730" s="822" t="s">
        <v>1545</v>
      </c>
      <c r="E730" s="822" t="s">
        <v>2929</v>
      </c>
      <c r="F730" s="822" t="s">
        <v>2930</v>
      </c>
      <c r="G730" s="822" t="s">
        <v>2931</v>
      </c>
      <c r="H730" s="831"/>
      <c r="I730" s="831"/>
      <c r="J730" s="822"/>
      <c r="K730" s="822"/>
      <c r="L730" s="831">
        <v>4</v>
      </c>
      <c r="M730" s="831">
        <v>182.24</v>
      </c>
      <c r="N730" s="822"/>
      <c r="O730" s="822">
        <v>45.56</v>
      </c>
      <c r="P730" s="831">
        <v>1</v>
      </c>
      <c r="Q730" s="831">
        <v>45.56</v>
      </c>
      <c r="R730" s="827"/>
      <c r="S730" s="832">
        <v>45.56</v>
      </c>
    </row>
    <row r="731" spans="1:19" ht="14.45" customHeight="1" x14ac:dyDescent="0.2">
      <c r="A731" s="821" t="s">
        <v>2934</v>
      </c>
      <c r="B731" s="822" t="s">
        <v>3038</v>
      </c>
      <c r="C731" s="822" t="s">
        <v>597</v>
      </c>
      <c r="D731" s="822" t="s">
        <v>1545</v>
      </c>
      <c r="E731" s="822" t="s">
        <v>2929</v>
      </c>
      <c r="F731" s="822" t="s">
        <v>3039</v>
      </c>
      <c r="G731" s="822" t="s">
        <v>3040</v>
      </c>
      <c r="H731" s="831"/>
      <c r="I731" s="831"/>
      <c r="J731" s="822"/>
      <c r="K731" s="822"/>
      <c r="L731" s="831">
        <v>4</v>
      </c>
      <c r="M731" s="831">
        <v>1424</v>
      </c>
      <c r="N731" s="822"/>
      <c r="O731" s="822">
        <v>356</v>
      </c>
      <c r="P731" s="831">
        <v>1</v>
      </c>
      <c r="Q731" s="831">
        <v>384</v>
      </c>
      <c r="R731" s="827"/>
      <c r="S731" s="832">
        <v>384</v>
      </c>
    </row>
    <row r="732" spans="1:19" ht="14.45" customHeight="1" x14ac:dyDescent="0.2">
      <c r="A732" s="821" t="s">
        <v>2934</v>
      </c>
      <c r="B732" s="822" t="s">
        <v>3038</v>
      </c>
      <c r="C732" s="822" t="s">
        <v>597</v>
      </c>
      <c r="D732" s="822" t="s">
        <v>1539</v>
      </c>
      <c r="E732" s="822" t="s">
        <v>2936</v>
      </c>
      <c r="F732" s="822" t="s">
        <v>2959</v>
      </c>
      <c r="G732" s="822" t="s">
        <v>1184</v>
      </c>
      <c r="H732" s="831"/>
      <c r="I732" s="831"/>
      <c r="J732" s="822"/>
      <c r="K732" s="822"/>
      <c r="L732" s="831"/>
      <c r="M732" s="831"/>
      <c r="N732" s="822"/>
      <c r="O732" s="822"/>
      <c r="P732" s="831">
        <v>0.66</v>
      </c>
      <c r="Q732" s="831">
        <v>411.7</v>
      </c>
      <c r="R732" s="827"/>
      <c r="S732" s="832">
        <v>623.78787878787875</v>
      </c>
    </row>
    <row r="733" spans="1:19" ht="14.45" customHeight="1" x14ac:dyDescent="0.2">
      <c r="A733" s="821" t="s">
        <v>2934</v>
      </c>
      <c r="B733" s="822" t="s">
        <v>3038</v>
      </c>
      <c r="C733" s="822" t="s">
        <v>597</v>
      </c>
      <c r="D733" s="822" t="s">
        <v>1539</v>
      </c>
      <c r="E733" s="822" t="s">
        <v>2929</v>
      </c>
      <c r="F733" s="822" t="s">
        <v>2963</v>
      </c>
      <c r="G733" s="822" t="s">
        <v>2964</v>
      </c>
      <c r="H733" s="831"/>
      <c r="I733" s="831"/>
      <c r="J733" s="822"/>
      <c r="K733" s="822"/>
      <c r="L733" s="831"/>
      <c r="M733" s="831"/>
      <c r="N733" s="822"/>
      <c r="O733" s="822"/>
      <c r="P733" s="831">
        <v>2</v>
      </c>
      <c r="Q733" s="831">
        <v>80</v>
      </c>
      <c r="R733" s="827"/>
      <c r="S733" s="832">
        <v>40</v>
      </c>
    </row>
    <row r="734" spans="1:19" ht="14.45" customHeight="1" x14ac:dyDescent="0.2">
      <c r="A734" s="821" t="s">
        <v>2934</v>
      </c>
      <c r="B734" s="822" t="s">
        <v>3038</v>
      </c>
      <c r="C734" s="822" t="s">
        <v>597</v>
      </c>
      <c r="D734" s="822" t="s">
        <v>1539</v>
      </c>
      <c r="E734" s="822" t="s">
        <v>2929</v>
      </c>
      <c r="F734" s="822" t="s">
        <v>2965</v>
      </c>
      <c r="G734" s="822" t="s">
        <v>2966</v>
      </c>
      <c r="H734" s="831"/>
      <c r="I734" s="831"/>
      <c r="J734" s="822"/>
      <c r="K734" s="822"/>
      <c r="L734" s="831"/>
      <c r="M734" s="831"/>
      <c r="N734" s="822"/>
      <c r="O734" s="822"/>
      <c r="P734" s="831">
        <v>1</v>
      </c>
      <c r="Q734" s="831">
        <v>10</v>
      </c>
      <c r="R734" s="827"/>
      <c r="S734" s="832">
        <v>10</v>
      </c>
    </row>
    <row r="735" spans="1:19" ht="14.45" customHeight="1" x14ac:dyDescent="0.2">
      <c r="A735" s="821" t="s">
        <v>2934</v>
      </c>
      <c r="B735" s="822" t="s">
        <v>3038</v>
      </c>
      <c r="C735" s="822" t="s">
        <v>597</v>
      </c>
      <c r="D735" s="822" t="s">
        <v>1539</v>
      </c>
      <c r="E735" s="822" t="s">
        <v>2929</v>
      </c>
      <c r="F735" s="822" t="s">
        <v>2985</v>
      </c>
      <c r="G735" s="822" t="s">
        <v>2986</v>
      </c>
      <c r="H735" s="831"/>
      <c r="I735" s="831"/>
      <c r="J735" s="822"/>
      <c r="K735" s="822"/>
      <c r="L735" s="831"/>
      <c r="M735" s="831"/>
      <c r="N735" s="822"/>
      <c r="O735" s="822"/>
      <c r="P735" s="831">
        <v>2</v>
      </c>
      <c r="Q735" s="831">
        <v>68</v>
      </c>
      <c r="R735" s="827"/>
      <c r="S735" s="832">
        <v>34</v>
      </c>
    </row>
    <row r="736" spans="1:19" ht="14.45" customHeight="1" x14ac:dyDescent="0.2">
      <c r="A736" s="821" t="s">
        <v>2934</v>
      </c>
      <c r="B736" s="822" t="s">
        <v>3038</v>
      </c>
      <c r="C736" s="822" t="s">
        <v>597</v>
      </c>
      <c r="D736" s="822" t="s">
        <v>1539</v>
      </c>
      <c r="E736" s="822" t="s">
        <v>2929</v>
      </c>
      <c r="F736" s="822" t="s">
        <v>3011</v>
      </c>
      <c r="G736" s="822" t="s">
        <v>3012</v>
      </c>
      <c r="H736" s="831"/>
      <c r="I736" s="831"/>
      <c r="J736" s="822"/>
      <c r="K736" s="822"/>
      <c r="L736" s="831"/>
      <c r="M736" s="831"/>
      <c r="N736" s="822"/>
      <c r="O736" s="822"/>
      <c r="P736" s="831">
        <v>1</v>
      </c>
      <c r="Q736" s="831">
        <v>0</v>
      </c>
      <c r="R736" s="827"/>
      <c r="S736" s="832">
        <v>0</v>
      </c>
    </row>
    <row r="737" spans="1:19" ht="14.45" customHeight="1" x14ac:dyDescent="0.2">
      <c r="A737" s="821" t="s">
        <v>2934</v>
      </c>
      <c r="B737" s="822" t="s">
        <v>3047</v>
      </c>
      <c r="C737" s="822" t="s">
        <v>2908</v>
      </c>
      <c r="D737" s="822" t="s">
        <v>2915</v>
      </c>
      <c r="E737" s="822" t="s">
        <v>2929</v>
      </c>
      <c r="F737" s="822" t="s">
        <v>3021</v>
      </c>
      <c r="G737" s="822" t="s">
        <v>3022</v>
      </c>
      <c r="H737" s="831">
        <v>296</v>
      </c>
      <c r="I737" s="831">
        <v>103600</v>
      </c>
      <c r="J737" s="822"/>
      <c r="K737" s="822">
        <v>350</v>
      </c>
      <c r="L737" s="831">
        <v>712</v>
      </c>
      <c r="M737" s="831">
        <v>250624</v>
      </c>
      <c r="N737" s="822"/>
      <c r="O737" s="822">
        <v>352</v>
      </c>
      <c r="P737" s="831">
        <v>92</v>
      </c>
      <c r="Q737" s="831">
        <v>34960</v>
      </c>
      <c r="R737" s="827"/>
      <c r="S737" s="832">
        <v>380</v>
      </c>
    </row>
    <row r="738" spans="1:19" ht="14.45" customHeight="1" x14ac:dyDescent="0.2">
      <c r="A738" s="821" t="s">
        <v>2934</v>
      </c>
      <c r="B738" s="822" t="s">
        <v>3047</v>
      </c>
      <c r="C738" s="822" t="s">
        <v>2908</v>
      </c>
      <c r="D738" s="822" t="s">
        <v>2915</v>
      </c>
      <c r="E738" s="822" t="s">
        <v>2929</v>
      </c>
      <c r="F738" s="822" t="s">
        <v>3048</v>
      </c>
      <c r="G738" s="822" t="s">
        <v>3049</v>
      </c>
      <c r="H738" s="831"/>
      <c r="I738" s="831"/>
      <c r="J738" s="822"/>
      <c r="K738" s="822"/>
      <c r="L738" s="831">
        <v>4</v>
      </c>
      <c r="M738" s="831">
        <v>1408</v>
      </c>
      <c r="N738" s="822"/>
      <c r="O738" s="822">
        <v>352</v>
      </c>
      <c r="P738" s="831"/>
      <c r="Q738" s="831"/>
      <c r="R738" s="827"/>
      <c r="S738" s="832"/>
    </row>
    <row r="739" spans="1:19" ht="14.45" customHeight="1" x14ac:dyDescent="0.2">
      <c r="A739" s="821" t="s">
        <v>2934</v>
      </c>
      <c r="B739" s="822" t="s">
        <v>3047</v>
      </c>
      <c r="C739" s="822" t="s">
        <v>2908</v>
      </c>
      <c r="D739" s="822" t="s">
        <v>2915</v>
      </c>
      <c r="E739" s="822" t="s">
        <v>2929</v>
      </c>
      <c r="F739" s="822" t="s">
        <v>2930</v>
      </c>
      <c r="G739" s="822" t="s">
        <v>2931</v>
      </c>
      <c r="H739" s="831">
        <v>2</v>
      </c>
      <c r="I739" s="831">
        <v>66.67</v>
      </c>
      <c r="J739" s="822"/>
      <c r="K739" s="822">
        <v>33.335000000000001</v>
      </c>
      <c r="L739" s="831">
        <v>37</v>
      </c>
      <c r="M739" s="831">
        <v>1294.44</v>
      </c>
      <c r="N739" s="822"/>
      <c r="O739" s="822">
        <v>34.984864864864868</v>
      </c>
      <c r="P739" s="831">
        <v>2</v>
      </c>
      <c r="Q739" s="831">
        <v>91.11</v>
      </c>
      <c r="R739" s="827"/>
      <c r="S739" s="832">
        <v>45.555</v>
      </c>
    </row>
    <row r="740" spans="1:19" ht="14.45" customHeight="1" x14ac:dyDescent="0.2">
      <c r="A740" s="821" t="s">
        <v>2934</v>
      </c>
      <c r="B740" s="822" t="s">
        <v>3047</v>
      </c>
      <c r="C740" s="822" t="s">
        <v>2908</v>
      </c>
      <c r="D740" s="822" t="s">
        <v>2915</v>
      </c>
      <c r="E740" s="822" t="s">
        <v>2929</v>
      </c>
      <c r="F740" s="822" t="s">
        <v>3050</v>
      </c>
      <c r="G740" s="822" t="s">
        <v>3051</v>
      </c>
      <c r="H740" s="831">
        <v>4</v>
      </c>
      <c r="I740" s="831">
        <v>2348</v>
      </c>
      <c r="J740" s="822"/>
      <c r="K740" s="822">
        <v>587</v>
      </c>
      <c r="L740" s="831">
        <v>87</v>
      </c>
      <c r="M740" s="831">
        <v>51417</v>
      </c>
      <c r="N740" s="822"/>
      <c r="O740" s="822">
        <v>591</v>
      </c>
      <c r="P740" s="831">
        <v>6</v>
      </c>
      <c r="Q740" s="831">
        <v>3804</v>
      </c>
      <c r="R740" s="827"/>
      <c r="S740" s="832">
        <v>634</v>
      </c>
    </row>
    <row r="741" spans="1:19" ht="14.45" customHeight="1" x14ac:dyDescent="0.2">
      <c r="A741" s="821" t="s">
        <v>2934</v>
      </c>
      <c r="B741" s="822" t="s">
        <v>3047</v>
      </c>
      <c r="C741" s="822" t="s">
        <v>2908</v>
      </c>
      <c r="D741" s="822" t="s">
        <v>2915</v>
      </c>
      <c r="E741" s="822" t="s">
        <v>2929</v>
      </c>
      <c r="F741" s="822" t="s">
        <v>3060</v>
      </c>
      <c r="G741" s="822" t="s">
        <v>3061</v>
      </c>
      <c r="H741" s="831">
        <v>54</v>
      </c>
      <c r="I741" s="831">
        <v>14958</v>
      </c>
      <c r="J741" s="822"/>
      <c r="K741" s="822">
        <v>277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2934</v>
      </c>
      <c r="B742" s="822" t="s">
        <v>3047</v>
      </c>
      <c r="C742" s="822" t="s">
        <v>2908</v>
      </c>
      <c r="D742" s="822" t="s">
        <v>2917</v>
      </c>
      <c r="E742" s="822" t="s">
        <v>2929</v>
      </c>
      <c r="F742" s="822" t="s">
        <v>2977</v>
      </c>
      <c r="G742" s="822" t="s">
        <v>2978</v>
      </c>
      <c r="H742" s="831">
        <v>1</v>
      </c>
      <c r="I742" s="831">
        <v>75</v>
      </c>
      <c r="J742" s="822"/>
      <c r="K742" s="822">
        <v>75</v>
      </c>
      <c r="L742" s="831">
        <v>6</v>
      </c>
      <c r="M742" s="831">
        <v>456</v>
      </c>
      <c r="N742" s="822"/>
      <c r="O742" s="822">
        <v>76</v>
      </c>
      <c r="P742" s="831"/>
      <c r="Q742" s="831"/>
      <c r="R742" s="827"/>
      <c r="S742" s="832"/>
    </row>
    <row r="743" spans="1:19" ht="14.45" customHeight="1" x14ac:dyDescent="0.2">
      <c r="A743" s="821" t="s">
        <v>2934</v>
      </c>
      <c r="B743" s="822" t="s">
        <v>3047</v>
      </c>
      <c r="C743" s="822" t="s">
        <v>2908</v>
      </c>
      <c r="D743" s="822" t="s">
        <v>2917</v>
      </c>
      <c r="E743" s="822" t="s">
        <v>2929</v>
      </c>
      <c r="F743" s="822" t="s">
        <v>3021</v>
      </c>
      <c r="G743" s="822" t="s">
        <v>3022</v>
      </c>
      <c r="H743" s="831">
        <v>901</v>
      </c>
      <c r="I743" s="831">
        <v>315350</v>
      </c>
      <c r="J743" s="822"/>
      <c r="K743" s="822">
        <v>350</v>
      </c>
      <c r="L743" s="831">
        <v>925</v>
      </c>
      <c r="M743" s="831">
        <v>325600</v>
      </c>
      <c r="N743" s="822"/>
      <c r="O743" s="822">
        <v>352</v>
      </c>
      <c r="P743" s="831">
        <v>245</v>
      </c>
      <c r="Q743" s="831">
        <v>93100</v>
      </c>
      <c r="R743" s="827"/>
      <c r="S743" s="832">
        <v>380</v>
      </c>
    </row>
    <row r="744" spans="1:19" ht="14.45" customHeight="1" x14ac:dyDescent="0.2">
      <c r="A744" s="821" t="s">
        <v>2934</v>
      </c>
      <c r="B744" s="822" t="s">
        <v>3047</v>
      </c>
      <c r="C744" s="822" t="s">
        <v>2908</v>
      </c>
      <c r="D744" s="822" t="s">
        <v>2917</v>
      </c>
      <c r="E744" s="822" t="s">
        <v>2929</v>
      </c>
      <c r="F744" s="822" t="s">
        <v>3031</v>
      </c>
      <c r="G744" s="822" t="s">
        <v>3032</v>
      </c>
      <c r="H744" s="831">
        <v>4</v>
      </c>
      <c r="I744" s="831">
        <v>1400</v>
      </c>
      <c r="J744" s="822"/>
      <c r="K744" s="822">
        <v>350</v>
      </c>
      <c r="L744" s="831"/>
      <c r="M744" s="831"/>
      <c r="N744" s="822"/>
      <c r="O744" s="822"/>
      <c r="P744" s="831"/>
      <c r="Q744" s="831"/>
      <c r="R744" s="827"/>
      <c r="S744" s="832"/>
    </row>
    <row r="745" spans="1:19" ht="14.45" customHeight="1" x14ac:dyDescent="0.2">
      <c r="A745" s="821" t="s">
        <v>2934</v>
      </c>
      <c r="B745" s="822" t="s">
        <v>3047</v>
      </c>
      <c r="C745" s="822" t="s">
        <v>2908</v>
      </c>
      <c r="D745" s="822" t="s">
        <v>2917</v>
      </c>
      <c r="E745" s="822" t="s">
        <v>2929</v>
      </c>
      <c r="F745" s="822" t="s">
        <v>3048</v>
      </c>
      <c r="G745" s="822" t="s">
        <v>3049</v>
      </c>
      <c r="H745" s="831">
        <v>8</v>
      </c>
      <c r="I745" s="831">
        <v>2800</v>
      </c>
      <c r="J745" s="822"/>
      <c r="K745" s="822">
        <v>350</v>
      </c>
      <c r="L745" s="831"/>
      <c r="M745" s="831"/>
      <c r="N745" s="822"/>
      <c r="O745" s="822"/>
      <c r="P745" s="831"/>
      <c r="Q745" s="831"/>
      <c r="R745" s="827"/>
      <c r="S745" s="832"/>
    </row>
    <row r="746" spans="1:19" ht="14.45" customHeight="1" x14ac:dyDescent="0.2">
      <c r="A746" s="821" t="s">
        <v>2934</v>
      </c>
      <c r="B746" s="822" t="s">
        <v>3047</v>
      </c>
      <c r="C746" s="822" t="s">
        <v>2908</v>
      </c>
      <c r="D746" s="822" t="s">
        <v>2917</v>
      </c>
      <c r="E746" s="822" t="s">
        <v>2929</v>
      </c>
      <c r="F746" s="822" t="s">
        <v>2930</v>
      </c>
      <c r="G746" s="822" t="s">
        <v>2931</v>
      </c>
      <c r="H746" s="831">
        <v>57</v>
      </c>
      <c r="I746" s="831">
        <v>1899.9899999999998</v>
      </c>
      <c r="J746" s="822"/>
      <c r="K746" s="822">
        <v>33.333157894736836</v>
      </c>
      <c r="L746" s="831">
        <v>21</v>
      </c>
      <c r="M746" s="831">
        <v>846.66</v>
      </c>
      <c r="N746" s="822"/>
      <c r="O746" s="822">
        <v>40.317142857142855</v>
      </c>
      <c r="P746" s="831">
        <v>10</v>
      </c>
      <c r="Q746" s="831">
        <v>455.55</v>
      </c>
      <c r="R746" s="827"/>
      <c r="S746" s="832">
        <v>45.555</v>
      </c>
    </row>
    <row r="747" spans="1:19" ht="14.45" customHeight="1" x14ac:dyDescent="0.2">
      <c r="A747" s="821" t="s">
        <v>2934</v>
      </c>
      <c r="B747" s="822" t="s">
        <v>3047</v>
      </c>
      <c r="C747" s="822" t="s">
        <v>2908</v>
      </c>
      <c r="D747" s="822" t="s">
        <v>2917</v>
      </c>
      <c r="E747" s="822" t="s">
        <v>2929</v>
      </c>
      <c r="F747" s="822" t="s">
        <v>3050</v>
      </c>
      <c r="G747" s="822" t="s">
        <v>3051</v>
      </c>
      <c r="H747" s="831">
        <v>114</v>
      </c>
      <c r="I747" s="831">
        <v>66918</v>
      </c>
      <c r="J747" s="822"/>
      <c r="K747" s="822">
        <v>587</v>
      </c>
      <c r="L747" s="831">
        <v>19</v>
      </c>
      <c r="M747" s="831">
        <v>11229</v>
      </c>
      <c r="N747" s="822"/>
      <c r="O747" s="822">
        <v>591</v>
      </c>
      <c r="P747" s="831">
        <v>12</v>
      </c>
      <c r="Q747" s="831">
        <v>7608</v>
      </c>
      <c r="R747" s="827"/>
      <c r="S747" s="832">
        <v>634</v>
      </c>
    </row>
    <row r="748" spans="1:19" ht="14.45" customHeight="1" x14ac:dyDescent="0.2">
      <c r="A748" s="821" t="s">
        <v>2934</v>
      </c>
      <c r="B748" s="822" t="s">
        <v>3047</v>
      </c>
      <c r="C748" s="822" t="s">
        <v>2908</v>
      </c>
      <c r="D748" s="822" t="s">
        <v>2917</v>
      </c>
      <c r="E748" s="822" t="s">
        <v>2929</v>
      </c>
      <c r="F748" s="822" t="s">
        <v>2997</v>
      </c>
      <c r="G748" s="822" t="s">
        <v>2998</v>
      </c>
      <c r="H748" s="831"/>
      <c r="I748" s="831"/>
      <c r="J748" s="822"/>
      <c r="K748" s="822"/>
      <c r="L748" s="831">
        <v>1</v>
      </c>
      <c r="M748" s="831">
        <v>352</v>
      </c>
      <c r="N748" s="822"/>
      <c r="O748" s="822">
        <v>352</v>
      </c>
      <c r="P748" s="831"/>
      <c r="Q748" s="831"/>
      <c r="R748" s="827"/>
      <c r="S748" s="832"/>
    </row>
    <row r="749" spans="1:19" ht="14.45" customHeight="1" x14ac:dyDescent="0.2">
      <c r="A749" s="821" t="s">
        <v>2934</v>
      </c>
      <c r="B749" s="822" t="s">
        <v>3047</v>
      </c>
      <c r="C749" s="822" t="s">
        <v>2908</v>
      </c>
      <c r="D749" s="822" t="s">
        <v>2917</v>
      </c>
      <c r="E749" s="822" t="s">
        <v>2929</v>
      </c>
      <c r="F749" s="822" t="s">
        <v>3054</v>
      </c>
      <c r="G749" s="822" t="s">
        <v>3055</v>
      </c>
      <c r="H749" s="831"/>
      <c r="I749" s="831"/>
      <c r="J749" s="822"/>
      <c r="K749" s="822"/>
      <c r="L749" s="831">
        <v>8</v>
      </c>
      <c r="M749" s="831">
        <v>4736</v>
      </c>
      <c r="N749" s="822"/>
      <c r="O749" s="822">
        <v>592</v>
      </c>
      <c r="P749" s="831"/>
      <c r="Q749" s="831"/>
      <c r="R749" s="827"/>
      <c r="S749" s="832"/>
    </row>
    <row r="750" spans="1:19" ht="14.45" customHeight="1" x14ac:dyDescent="0.2">
      <c r="A750" s="821" t="s">
        <v>2934</v>
      </c>
      <c r="B750" s="822" t="s">
        <v>3047</v>
      </c>
      <c r="C750" s="822" t="s">
        <v>2908</v>
      </c>
      <c r="D750" s="822" t="s">
        <v>2917</v>
      </c>
      <c r="E750" s="822" t="s">
        <v>2929</v>
      </c>
      <c r="F750" s="822" t="s">
        <v>3056</v>
      </c>
      <c r="G750" s="822" t="s">
        <v>3057</v>
      </c>
      <c r="H750" s="831">
        <v>96</v>
      </c>
      <c r="I750" s="831">
        <v>56352</v>
      </c>
      <c r="J750" s="822"/>
      <c r="K750" s="822">
        <v>587</v>
      </c>
      <c r="L750" s="831">
        <v>56</v>
      </c>
      <c r="M750" s="831">
        <v>33096</v>
      </c>
      <c r="N750" s="822"/>
      <c r="O750" s="822">
        <v>591</v>
      </c>
      <c r="P750" s="831">
        <v>24</v>
      </c>
      <c r="Q750" s="831">
        <v>15216</v>
      </c>
      <c r="R750" s="827"/>
      <c r="S750" s="832">
        <v>634</v>
      </c>
    </row>
    <row r="751" spans="1:19" ht="14.45" customHeight="1" x14ac:dyDescent="0.2">
      <c r="A751" s="821" t="s">
        <v>2934</v>
      </c>
      <c r="B751" s="822" t="s">
        <v>3047</v>
      </c>
      <c r="C751" s="822" t="s">
        <v>2908</v>
      </c>
      <c r="D751" s="822" t="s">
        <v>2919</v>
      </c>
      <c r="E751" s="822" t="s">
        <v>2929</v>
      </c>
      <c r="F751" s="822" t="s">
        <v>2977</v>
      </c>
      <c r="G751" s="822" t="s">
        <v>2978</v>
      </c>
      <c r="H751" s="831">
        <v>78</v>
      </c>
      <c r="I751" s="831">
        <v>5850</v>
      </c>
      <c r="J751" s="822"/>
      <c r="K751" s="822">
        <v>75</v>
      </c>
      <c r="L751" s="831">
        <v>113</v>
      </c>
      <c r="M751" s="831">
        <v>8588</v>
      </c>
      <c r="N751" s="822"/>
      <c r="O751" s="822">
        <v>76</v>
      </c>
      <c r="P751" s="831">
        <v>36</v>
      </c>
      <c r="Q751" s="831">
        <v>2916</v>
      </c>
      <c r="R751" s="827"/>
      <c r="S751" s="832">
        <v>81</v>
      </c>
    </row>
    <row r="752" spans="1:19" ht="14.45" customHeight="1" x14ac:dyDescent="0.2">
      <c r="A752" s="821" t="s">
        <v>2934</v>
      </c>
      <c r="B752" s="822" t="s">
        <v>3047</v>
      </c>
      <c r="C752" s="822" t="s">
        <v>2908</v>
      </c>
      <c r="D752" s="822" t="s">
        <v>2919</v>
      </c>
      <c r="E752" s="822" t="s">
        <v>2929</v>
      </c>
      <c r="F752" s="822" t="s">
        <v>3021</v>
      </c>
      <c r="G752" s="822" t="s">
        <v>3022</v>
      </c>
      <c r="H752" s="831">
        <v>993</v>
      </c>
      <c r="I752" s="831">
        <v>347550</v>
      </c>
      <c r="J752" s="822"/>
      <c r="K752" s="822">
        <v>350</v>
      </c>
      <c r="L752" s="831">
        <v>1386</v>
      </c>
      <c r="M752" s="831">
        <v>487872</v>
      </c>
      <c r="N752" s="822"/>
      <c r="O752" s="822">
        <v>352</v>
      </c>
      <c r="P752" s="831">
        <v>301</v>
      </c>
      <c r="Q752" s="831">
        <v>114380</v>
      </c>
      <c r="R752" s="827"/>
      <c r="S752" s="832">
        <v>380</v>
      </c>
    </row>
    <row r="753" spans="1:19" ht="14.45" customHeight="1" x14ac:dyDescent="0.2">
      <c r="A753" s="821" t="s">
        <v>2934</v>
      </c>
      <c r="B753" s="822" t="s">
        <v>3047</v>
      </c>
      <c r="C753" s="822" t="s">
        <v>2908</v>
      </c>
      <c r="D753" s="822" t="s">
        <v>2919</v>
      </c>
      <c r="E753" s="822" t="s">
        <v>2929</v>
      </c>
      <c r="F753" s="822" t="s">
        <v>2930</v>
      </c>
      <c r="G753" s="822" t="s">
        <v>2931</v>
      </c>
      <c r="H753" s="831">
        <v>63</v>
      </c>
      <c r="I753" s="831">
        <v>2100.0100000000002</v>
      </c>
      <c r="J753" s="822"/>
      <c r="K753" s="822">
        <v>33.333492063492066</v>
      </c>
      <c r="L753" s="831">
        <v>22</v>
      </c>
      <c r="M753" s="831">
        <v>831.10000000000014</v>
      </c>
      <c r="N753" s="822"/>
      <c r="O753" s="822">
        <v>37.777272727272731</v>
      </c>
      <c r="P753" s="831">
        <v>1</v>
      </c>
      <c r="Q753" s="831">
        <v>45.56</v>
      </c>
      <c r="R753" s="827"/>
      <c r="S753" s="832">
        <v>45.56</v>
      </c>
    </row>
    <row r="754" spans="1:19" ht="14.45" customHeight="1" x14ac:dyDescent="0.2">
      <c r="A754" s="821" t="s">
        <v>2934</v>
      </c>
      <c r="B754" s="822" t="s">
        <v>3047</v>
      </c>
      <c r="C754" s="822" t="s">
        <v>2908</v>
      </c>
      <c r="D754" s="822" t="s">
        <v>2919</v>
      </c>
      <c r="E754" s="822" t="s">
        <v>2929</v>
      </c>
      <c r="F754" s="822" t="s">
        <v>3050</v>
      </c>
      <c r="G754" s="822" t="s">
        <v>3051</v>
      </c>
      <c r="H754" s="831">
        <v>140</v>
      </c>
      <c r="I754" s="831">
        <v>82180</v>
      </c>
      <c r="J754" s="822"/>
      <c r="K754" s="822">
        <v>587</v>
      </c>
      <c r="L754" s="831">
        <v>27</v>
      </c>
      <c r="M754" s="831">
        <v>15957</v>
      </c>
      <c r="N754" s="822"/>
      <c r="O754" s="822">
        <v>591</v>
      </c>
      <c r="P754" s="831">
        <v>4</v>
      </c>
      <c r="Q754" s="831">
        <v>2536</v>
      </c>
      <c r="R754" s="827"/>
      <c r="S754" s="832">
        <v>634</v>
      </c>
    </row>
    <row r="755" spans="1:19" ht="14.45" customHeight="1" x14ac:dyDescent="0.2">
      <c r="A755" s="821" t="s">
        <v>2934</v>
      </c>
      <c r="B755" s="822" t="s">
        <v>3047</v>
      </c>
      <c r="C755" s="822" t="s">
        <v>2908</v>
      </c>
      <c r="D755" s="822" t="s">
        <v>2919</v>
      </c>
      <c r="E755" s="822" t="s">
        <v>2929</v>
      </c>
      <c r="F755" s="822" t="s">
        <v>3056</v>
      </c>
      <c r="G755" s="822" t="s">
        <v>3057</v>
      </c>
      <c r="H755" s="831">
        <v>42</v>
      </c>
      <c r="I755" s="831">
        <v>24654</v>
      </c>
      <c r="J755" s="822"/>
      <c r="K755" s="822">
        <v>587</v>
      </c>
      <c r="L755" s="831">
        <v>44</v>
      </c>
      <c r="M755" s="831">
        <v>26004</v>
      </c>
      <c r="N755" s="822"/>
      <c r="O755" s="822">
        <v>591</v>
      </c>
      <c r="P755" s="831"/>
      <c r="Q755" s="831"/>
      <c r="R755" s="827"/>
      <c r="S755" s="832"/>
    </row>
    <row r="756" spans="1:19" ht="14.45" customHeight="1" x14ac:dyDescent="0.2">
      <c r="A756" s="821" t="s">
        <v>2934</v>
      </c>
      <c r="B756" s="822" t="s">
        <v>3047</v>
      </c>
      <c r="C756" s="822" t="s">
        <v>2908</v>
      </c>
      <c r="D756" s="822" t="s">
        <v>2919</v>
      </c>
      <c r="E756" s="822" t="s">
        <v>2929</v>
      </c>
      <c r="F756" s="822" t="s">
        <v>3017</v>
      </c>
      <c r="G756" s="822" t="s">
        <v>3018</v>
      </c>
      <c r="H756" s="831"/>
      <c r="I756" s="831"/>
      <c r="J756" s="822"/>
      <c r="K756" s="822"/>
      <c r="L756" s="831">
        <v>0</v>
      </c>
      <c r="M756" s="831">
        <v>0</v>
      </c>
      <c r="N756" s="822"/>
      <c r="O756" s="822"/>
      <c r="P756" s="831">
        <v>2</v>
      </c>
      <c r="Q756" s="831">
        <v>704</v>
      </c>
      <c r="R756" s="827"/>
      <c r="S756" s="832">
        <v>352</v>
      </c>
    </row>
    <row r="757" spans="1:19" ht="14.45" customHeight="1" x14ac:dyDescent="0.2">
      <c r="A757" s="821" t="s">
        <v>2934</v>
      </c>
      <c r="B757" s="822" t="s">
        <v>3047</v>
      </c>
      <c r="C757" s="822" t="s">
        <v>2908</v>
      </c>
      <c r="D757" s="822" t="s">
        <v>2921</v>
      </c>
      <c r="E757" s="822" t="s">
        <v>2929</v>
      </c>
      <c r="F757" s="822" t="s">
        <v>2977</v>
      </c>
      <c r="G757" s="822" t="s">
        <v>2978</v>
      </c>
      <c r="H757" s="831"/>
      <c r="I757" s="831"/>
      <c r="J757" s="822"/>
      <c r="K757" s="822"/>
      <c r="L757" s="831">
        <v>36</v>
      </c>
      <c r="M757" s="831">
        <v>2736</v>
      </c>
      <c r="N757" s="822"/>
      <c r="O757" s="822">
        <v>76</v>
      </c>
      <c r="P757" s="831"/>
      <c r="Q757" s="831"/>
      <c r="R757" s="827"/>
      <c r="S757" s="832"/>
    </row>
    <row r="758" spans="1:19" ht="14.45" customHeight="1" x14ac:dyDescent="0.2">
      <c r="A758" s="821" t="s">
        <v>2934</v>
      </c>
      <c r="B758" s="822" t="s">
        <v>3047</v>
      </c>
      <c r="C758" s="822" t="s">
        <v>2908</v>
      </c>
      <c r="D758" s="822" t="s">
        <v>2921</v>
      </c>
      <c r="E758" s="822" t="s">
        <v>2929</v>
      </c>
      <c r="F758" s="822" t="s">
        <v>3021</v>
      </c>
      <c r="G758" s="822" t="s">
        <v>3022</v>
      </c>
      <c r="H758" s="831">
        <v>2593</v>
      </c>
      <c r="I758" s="831">
        <v>907550</v>
      </c>
      <c r="J758" s="822"/>
      <c r="K758" s="822">
        <v>350</v>
      </c>
      <c r="L758" s="831">
        <v>2665</v>
      </c>
      <c r="M758" s="831">
        <v>938080</v>
      </c>
      <c r="N758" s="822"/>
      <c r="O758" s="822">
        <v>352</v>
      </c>
      <c r="P758" s="831">
        <v>634</v>
      </c>
      <c r="Q758" s="831">
        <v>240920</v>
      </c>
      <c r="R758" s="827"/>
      <c r="S758" s="832">
        <v>380</v>
      </c>
    </row>
    <row r="759" spans="1:19" ht="14.45" customHeight="1" x14ac:dyDescent="0.2">
      <c r="A759" s="821" t="s">
        <v>2934</v>
      </c>
      <c r="B759" s="822" t="s">
        <v>3047</v>
      </c>
      <c r="C759" s="822" t="s">
        <v>2908</v>
      </c>
      <c r="D759" s="822" t="s">
        <v>2921</v>
      </c>
      <c r="E759" s="822" t="s">
        <v>2929</v>
      </c>
      <c r="F759" s="822" t="s">
        <v>2930</v>
      </c>
      <c r="G759" s="822" t="s">
        <v>2931</v>
      </c>
      <c r="H759" s="831">
        <v>23</v>
      </c>
      <c r="I759" s="831">
        <v>766.68</v>
      </c>
      <c r="J759" s="822"/>
      <c r="K759" s="822">
        <v>33.333913043478262</v>
      </c>
      <c r="L759" s="831">
        <v>23</v>
      </c>
      <c r="M759" s="831">
        <v>821.12</v>
      </c>
      <c r="N759" s="822"/>
      <c r="O759" s="822">
        <v>35.700869565217388</v>
      </c>
      <c r="P759" s="831">
        <v>2</v>
      </c>
      <c r="Q759" s="831">
        <v>91.11</v>
      </c>
      <c r="R759" s="827"/>
      <c r="S759" s="832">
        <v>45.555</v>
      </c>
    </row>
    <row r="760" spans="1:19" ht="14.45" customHeight="1" x14ac:dyDescent="0.2">
      <c r="A760" s="821" t="s">
        <v>2934</v>
      </c>
      <c r="B760" s="822" t="s">
        <v>3047</v>
      </c>
      <c r="C760" s="822" t="s">
        <v>2908</v>
      </c>
      <c r="D760" s="822" t="s">
        <v>2921</v>
      </c>
      <c r="E760" s="822" t="s">
        <v>2929</v>
      </c>
      <c r="F760" s="822" t="s">
        <v>3050</v>
      </c>
      <c r="G760" s="822" t="s">
        <v>3051</v>
      </c>
      <c r="H760" s="831">
        <v>36</v>
      </c>
      <c r="I760" s="831">
        <v>21132</v>
      </c>
      <c r="J760" s="822"/>
      <c r="K760" s="822">
        <v>587</v>
      </c>
      <c r="L760" s="831">
        <v>30</v>
      </c>
      <c r="M760" s="831">
        <v>17730</v>
      </c>
      <c r="N760" s="822"/>
      <c r="O760" s="822">
        <v>591</v>
      </c>
      <c r="P760" s="831">
        <v>6</v>
      </c>
      <c r="Q760" s="831">
        <v>3804</v>
      </c>
      <c r="R760" s="827"/>
      <c r="S760" s="832">
        <v>634</v>
      </c>
    </row>
    <row r="761" spans="1:19" ht="14.45" customHeight="1" x14ac:dyDescent="0.2">
      <c r="A761" s="821" t="s">
        <v>2934</v>
      </c>
      <c r="B761" s="822" t="s">
        <v>3047</v>
      </c>
      <c r="C761" s="822" t="s">
        <v>2908</v>
      </c>
      <c r="D761" s="822" t="s">
        <v>2921</v>
      </c>
      <c r="E761" s="822" t="s">
        <v>2929</v>
      </c>
      <c r="F761" s="822" t="s">
        <v>3056</v>
      </c>
      <c r="G761" s="822" t="s">
        <v>3057</v>
      </c>
      <c r="H761" s="831">
        <v>36</v>
      </c>
      <c r="I761" s="831">
        <v>21132</v>
      </c>
      <c r="J761" s="822"/>
      <c r="K761" s="822">
        <v>587</v>
      </c>
      <c r="L761" s="831">
        <v>1</v>
      </c>
      <c r="M761" s="831">
        <v>591</v>
      </c>
      <c r="N761" s="822"/>
      <c r="O761" s="822">
        <v>591</v>
      </c>
      <c r="P761" s="831"/>
      <c r="Q761" s="831"/>
      <c r="R761" s="827"/>
      <c r="S761" s="832"/>
    </row>
    <row r="762" spans="1:19" ht="14.45" customHeight="1" x14ac:dyDescent="0.2">
      <c r="A762" s="821" t="s">
        <v>2934</v>
      </c>
      <c r="B762" s="822" t="s">
        <v>3047</v>
      </c>
      <c r="C762" s="822" t="s">
        <v>2908</v>
      </c>
      <c r="D762" s="822" t="s">
        <v>2921</v>
      </c>
      <c r="E762" s="822" t="s">
        <v>2929</v>
      </c>
      <c r="F762" s="822" t="s">
        <v>3058</v>
      </c>
      <c r="G762" s="822" t="s">
        <v>3059</v>
      </c>
      <c r="H762" s="831">
        <v>6</v>
      </c>
      <c r="I762" s="831">
        <v>1764</v>
      </c>
      <c r="J762" s="822"/>
      <c r="K762" s="822">
        <v>294</v>
      </c>
      <c r="L762" s="831">
        <v>24</v>
      </c>
      <c r="M762" s="831">
        <v>7104</v>
      </c>
      <c r="N762" s="822"/>
      <c r="O762" s="822">
        <v>296</v>
      </c>
      <c r="P762" s="831"/>
      <c r="Q762" s="831"/>
      <c r="R762" s="827"/>
      <c r="S762" s="832"/>
    </row>
    <row r="763" spans="1:19" ht="14.45" customHeight="1" x14ac:dyDescent="0.2">
      <c r="A763" s="821" t="s">
        <v>2934</v>
      </c>
      <c r="B763" s="822" t="s">
        <v>3047</v>
      </c>
      <c r="C763" s="822" t="s">
        <v>2908</v>
      </c>
      <c r="D763" s="822" t="s">
        <v>2921</v>
      </c>
      <c r="E763" s="822" t="s">
        <v>2929</v>
      </c>
      <c r="F763" s="822" t="s">
        <v>3060</v>
      </c>
      <c r="G763" s="822" t="s">
        <v>3061</v>
      </c>
      <c r="H763" s="831">
        <v>134</v>
      </c>
      <c r="I763" s="831">
        <v>37118</v>
      </c>
      <c r="J763" s="822"/>
      <c r="K763" s="822">
        <v>277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2934</v>
      </c>
      <c r="B764" s="822" t="s">
        <v>3047</v>
      </c>
      <c r="C764" s="822" t="s">
        <v>2908</v>
      </c>
      <c r="D764" s="822" t="s">
        <v>2922</v>
      </c>
      <c r="E764" s="822" t="s">
        <v>2929</v>
      </c>
      <c r="F764" s="822" t="s">
        <v>3021</v>
      </c>
      <c r="G764" s="822" t="s">
        <v>3022</v>
      </c>
      <c r="H764" s="831">
        <v>677</v>
      </c>
      <c r="I764" s="831">
        <v>236950</v>
      </c>
      <c r="J764" s="822"/>
      <c r="K764" s="822">
        <v>350</v>
      </c>
      <c r="L764" s="831">
        <v>1260</v>
      </c>
      <c r="M764" s="831">
        <v>443520</v>
      </c>
      <c r="N764" s="822"/>
      <c r="O764" s="822">
        <v>352</v>
      </c>
      <c r="P764" s="831">
        <v>304</v>
      </c>
      <c r="Q764" s="831">
        <v>115520</v>
      </c>
      <c r="R764" s="827"/>
      <c r="S764" s="832">
        <v>380</v>
      </c>
    </row>
    <row r="765" spans="1:19" ht="14.45" customHeight="1" x14ac:dyDescent="0.2">
      <c r="A765" s="821" t="s">
        <v>2934</v>
      </c>
      <c r="B765" s="822" t="s">
        <v>3047</v>
      </c>
      <c r="C765" s="822" t="s">
        <v>2908</v>
      </c>
      <c r="D765" s="822" t="s">
        <v>2922</v>
      </c>
      <c r="E765" s="822" t="s">
        <v>2929</v>
      </c>
      <c r="F765" s="822" t="s">
        <v>3048</v>
      </c>
      <c r="G765" s="822" t="s">
        <v>3049</v>
      </c>
      <c r="H765" s="831">
        <v>4</v>
      </c>
      <c r="I765" s="831">
        <v>1400</v>
      </c>
      <c r="J765" s="822"/>
      <c r="K765" s="822">
        <v>350</v>
      </c>
      <c r="L765" s="831"/>
      <c r="M765" s="831"/>
      <c r="N765" s="822"/>
      <c r="O765" s="822"/>
      <c r="P765" s="831">
        <v>4</v>
      </c>
      <c r="Q765" s="831">
        <v>1520</v>
      </c>
      <c r="R765" s="827"/>
      <c r="S765" s="832">
        <v>380</v>
      </c>
    </row>
    <row r="766" spans="1:19" ht="14.45" customHeight="1" x14ac:dyDescent="0.2">
      <c r="A766" s="821" t="s">
        <v>2934</v>
      </c>
      <c r="B766" s="822" t="s">
        <v>3047</v>
      </c>
      <c r="C766" s="822" t="s">
        <v>2908</v>
      </c>
      <c r="D766" s="822" t="s">
        <v>2922</v>
      </c>
      <c r="E766" s="822" t="s">
        <v>2929</v>
      </c>
      <c r="F766" s="822" t="s">
        <v>2930</v>
      </c>
      <c r="G766" s="822" t="s">
        <v>2931</v>
      </c>
      <c r="H766" s="831">
        <v>13</v>
      </c>
      <c r="I766" s="831">
        <v>433.34000000000003</v>
      </c>
      <c r="J766" s="822"/>
      <c r="K766" s="822">
        <v>33.333846153846153</v>
      </c>
      <c r="L766" s="831">
        <v>17</v>
      </c>
      <c r="M766" s="831">
        <v>701.11000000000013</v>
      </c>
      <c r="N766" s="822"/>
      <c r="O766" s="822">
        <v>41.24176470588236</v>
      </c>
      <c r="P766" s="831">
        <v>2</v>
      </c>
      <c r="Q766" s="831">
        <v>91.11</v>
      </c>
      <c r="R766" s="827"/>
      <c r="S766" s="832">
        <v>45.555</v>
      </c>
    </row>
    <row r="767" spans="1:19" ht="14.45" customHeight="1" x14ac:dyDescent="0.2">
      <c r="A767" s="821" t="s">
        <v>2934</v>
      </c>
      <c r="B767" s="822" t="s">
        <v>3047</v>
      </c>
      <c r="C767" s="822" t="s">
        <v>2908</v>
      </c>
      <c r="D767" s="822" t="s">
        <v>2922</v>
      </c>
      <c r="E767" s="822" t="s">
        <v>2929</v>
      </c>
      <c r="F767" s="822" t="s">
        <v>3050</v>
      </c>
      <c r="G767" s="822" t="s">
        <v>3051</v>
      </c>
      <c r="H767" s="831">
        <v>22</v>
      </c>
      <c r="I767" s="831">
        <v>12914</v>
      </c>
      <c r="J767" s="822"/>
      <c r="K767" s="822">
        <v>587</v>
      </c>
      <c r="L767" s="831">
        <v>36</v>
      </c>
      <c r="M767" s="831">
        <v>21276</v>
      </c>
      <c r="N767" s="822"/>
      <c r="O767" s="822">
        <v>591</v>
      </c>
      <c r="P767" s="831"/>
      <c r="Q767" s="831"/>
      <c r="R767" s="827"/>
      <c r="S767" s="832"/>
    </row>
    <row r="768" spans="1:19" ht="14.45" customHeight="1" x14ac:dyDescent="0.2">
      <c r="A768" s="821" t="s">
        <v>2934</v>
      </c>
      <c r="B768" s="822" t="s">
        <v>3047</v>
      </c>
      <c r="C768" s="822" t="s">
        <v>2908</v>
      </c>
      <c r="D768" s="822" t="s">
        <v>2922</v>
      </c>
      <c r="E768" s="822" t="s">
        <v>2929</v>
      </c>
      <c r="F768" s="822" t="s">
        <v>3056</v>
      </c>
      <c r="G768" s="822" t="s">
        <v>3057</v>
      </c>
      <c r="H768" s="831">
        <v>26</v>
      </c>
      <c r="I768" s="831">
        <v>15262</v>
      </c>
      <c r="J768" s="822"/>
      <c r="K768" s="822">
        <v>587</v>
      </c>
      <c r="L768" s="831">
        <v>24</v>
      </c>
      <c r="M768" s="831">
        <v>14184</v>
      </c>
      <c r="N768" s="822"/>
      <c r="O768" s="822">
        <v>591</v>
      </c>
      <c r="P768" s="831">
        <v>8</v>
      </c>
      <c r="Q768" s="831">
        <v>5072</v>
      </c>
      <c r="R768" s="827"/>
      <c r="S768" s="832">
        <v>634</v>
      </c>
    </row>
    <row r="769" spans="1:19" ht="14.45" customHeight="1" x14ac:dyDescent="0.2">
      <c r="A769" s="821" t="s">
        <v>2934</v>
      </c>
      <c r="B769" s="822" t="s">
        <v>3047</v>
      </c>
      <c r="C769" s="822" t="s">
        <v>2908</v>
      </c>
      <c r="D769" s="822" t="s">
        <v>2922</v>
      </c>
      <c r="E769" s="822" t="s">
        <v>2929</v>
      </c>
      <c r="F769" s="822" t="s">
        <v>3058</v>
      </c>
      <c r="G769" s="822" t="s">
        <v>3059</v>
      </c>
      <c r="H769" s="831">
        <v>6</v>
      </c>
      <c r="I769" s="831">
        <v>1764</v>
      </c>
      <c r="J769" s="822"/>
      <c r="K769" s="822">
        <v>294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2934</v>
      </c>
      <c r="B770" s="822" t="s">
        <v>3047</v>
      </c>
      <c r="C770" s="822" t="s">
        <v>2908</v>
      </c>
      <c r="D770" s="822" t="s">
        <v>2922</v>
      </c>
      <c r="E770" s="822" t="s">
        <v>2929</v>
      </c>
      <c r="F770" s="822" t="s">
        <v>3060</v>
      </c>
      <c r="G770" s="822" t="s">
        <v>3061</v>
      </c>
      <c r="H770" s="831">
        <v>10</v>
      </c>
      <c r="I770" s="831">
        <v>2770</v>
      </c>
      <c r="J770" s="822"/>
      <c r="K770" s="822">
        <v>277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2934</v>
      </c>
      <c r="B771" s="822" t="s">
        <v>3047</v>
      </c>
      <c r="C771" s="822" t="s">
        <v>2908</v>
      </c>
      <c r="D771" s="822" t="s">
        <v>2924</v>
      </c>
      <c r="E771" s="822" t="s">
        <v>2929</v>
      </c>
      <c r="F771" s="822" t="s">
        <v>3021</v>
      </c>
      <c r="G771" s="822" t="s">
        <v>3022</v>
      </c>
      <c r="H771" s="831">
        <v>3</v>
      </c>
      <c r="I771" s="831">
        <v>1050</v>
      </c>
      <c r="J771" s="822"/>
      <c r="K771" s="822">
        <v>350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2934</v>
      </c>
      <c r="B772" s="822" t="s">
        <v>3047</v>
      </c>
      <c r="C772" s="822" t="s">
        <v>2908</v>
      </c>
      <c r="D772" s="822" t="s">
        <v>2925</v>
      </c>
      <c r="E772" s="822" t="s">
        <v>2929</v>
      </c>
      <c r="F772" s="822" t="s">
        <v>2977</v>
      </c>
      <c r="G772" s="822" t="s">
        <v>2978</v>
      </c>
      <c r="H772" s="831">
        <v>87</v>
      </c>
      <c r="I772" s="831">
        <v>6525</v>
      </c>
      <c r="J772" s="822"/>
      <c r="K772" s="822">
        <v>75</v>
      </c>
      <c r="L772" s="831"/>
      <c r="M772" s="831"/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2934</v>
      </c>
      <c r="B773" s="822" t="s">
        <v>3047</v>
      </c>
      <c r="C773" s="822" t="s">
        <v>2908</v>
      </c>
      <c r="D773" s="822" t="s">
        <v>2925</v>
      </c>
      <c r="E773" s="822" t="s">
        <v>2929</v>
      </c>
      <c r="F773" s="822" t="s">
        <v>3021</v>
      </c>
      <c r="G773" s="822" t="s">
        <v>3022</v>
      </c>
      <c r="H773" s="831">
        <v>1406</v>
      </c>
      <c r="I773" s="831">
        <v>492100</v>
      </c>
      <c r="J773" s="822"/>
      <c r="K773" s="822">
        <v>350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2934</v>
      </c>
      <c r="B774" s="822" t="s">
        <v>3047</v>
      </c>
      <c r="C774" s="822" t="s">
        <v>2908</v>
      </c>
      <c r="D774" s="822" t="s">
        <v>2925</v>
      </c>
      <c r="E774" s="822" t="s">
        <v>2929</v>
      </c>
      <c r="F774" s="822" t="s">
        <v>3031</v>
      </c>
      <c r="G774" s="822" t="s">
        <v>3032</v>
      </c>
      <c r="H774" s="831">
        <v>64</v>
      </c>
      <c r="I774" s="831">
        <v>22400</v>
      </c>
      <c r="J774" s="822"/>
      <c r="K774" s="822">
        <v>350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2934</v>
      </c>
      <c r="B775" s="822" t="s">
        <v>3047</v>
      </c>
      <c r="C775" s="822" t="s">
        <v>2908</v>
      </c>
      <c r="D775" s="822" t="s">
        <v>2925</v>
      </c>
      <c r="E775" s="822" t="s">
        <v>2929</v>
      </c>
      <c r="F775" s="822" t="s">
        <v>3052</v>
      </c>
      <c r="G775" s="822" t="s">
        <v>3053</v>
      </c>
      <c r="H775" s="831">
        <v>39</v>
      </c>
      <c r="I775" s="831">
        <v>22932</v>
      </c>
      <c r="J775" s="822"/>
      <c r="K775" s="822">
        <v>588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2934</v>
      </c>
      <c r="B776" s="822" t="s">
        <v>3047</v>
      </c>
      <c r="C776" s="822" t="s">
        <v>2908</v>
      </c>
      <c r="D776" s="822" t="s">
        <v>2925</v>
      </c>
      <c r="E776" s="822" t="s">
        <v>2929</v>
      </c>
      <c r="F776" s="822" t="s">
        <v>3054</v>
      </c>
      <c r="G776" s="822" t="s">
        <v>3055</v>
      </c>
      <c r="H776" s="831">
        <v>158</v>
      </c>
      <c r="I776" s="831">
        <v>92904</v>
      </c>
      <c r="J776" s="822"/>
      <c r="K776" s="822">
        <v>588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2934</v>
      </c>
      <c r="B777" s="822" t="s">
        <v>3047</v>
      </c>
      <c r="C777" s="822" t="s">
        <v>2908</v>
      </c>
      <c r="D777" s="822" t="s">
        <v>1544</v>
      </c>
      <c r="E777" s="822" t="s">
        <v>2929</v>
      </c>
      <c r="F777" s="822" t="s">
        <v>3021</v>
      </c>
      <c r="G777" s="822" t="s">
        <v>3022</v>
      </c>
      <c r="H777" s="831">
        <v>14</v>
      </c>
      <c r="I777" s="831">
        <v>4900</v>
      </c>
      <c r="J777" s="822"/>
      <c r="K777" s="822">
        <v>350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2934</v>
      </c>
      <c r="B778" s="822" t="s">
        <v>3047</v>
      </c>
      <c r="C778" s="822" t="s">
        <v>2908</v>
      </c>
      <c r="D778" s="822" t="s">
        <v>1534</v>
      </c>
      <c r="E778" s="822" t="s">
        <v>2929</v>
      </c>
      <c r="F778" s="822" t="s">
        <v>3021</v>
      </c>
      <c r="G778" s="822" t="s">
        <v>3022</v>
      </c>
      <c r="H778" s="831">
        <v>3</v>
      </c>
      <c r="I778" s="831">
        <v>1050</v>
      </c>
      <c r="J778" s="822"/>
      <c r="K778" s="822">
        <v>350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3062</v>
      </c>
      <c r="B779" s="822" t="s">
        <v>3063</v>
      </c>
      <c r="C779" s="822" t="s">
        <v>2910</v>
      </c>
      <c r="D779" s="822" t="s">
        <v>2907</v>
      </c>
      <c r="E779" s="822" t="s">
        <v>2929</v>
      </c>
      <c r="F779" s="822" t="s">
        <v>3064</v>
      </c>
      <c r="G779" s="822" t="s">
        <v>3065</v>
      </c>
      <c r="H779" s="831">
        <v>3</v>
      </c>
      <c r="I779" s="831">
        <v>267</v>
      </c>
      <c r="J779" s="822"/>
      <c r="K779" s="822">
        <v>89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3062</v>
      </c>
      <c r="B780" s="822" t="s">
        <v>3063</v>
      </c>
      <c r="C780" s="822" t="s">
        <v>2910</v>
      </c>
      <c r="D780" s="822" t="s">
        <v>2907</v>
      </c>
      <c r="E780" s="822" t="s">
        <v>2929</v>
      </c>
      <c r="F780" s="822" t="s">
        <v>3066</v>
      </c>
      <c r="G780" s="822" t="s">
        <v>3067</v>
      </c>
      <c r="H780" s="831">
        <v>14</v>
      </c>
      <c r="I780" s="831">
        <v>308</v>
      </c>
      <c r="J780" s="822"/>
      <c r="K780" s="822">
        <v>22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3062</v>
      </c>
      <c r="B781" s="822" t="s">
        <v>3063</v>
      </c>
      <c r="C781" s="822" t="s">
        <v>2910</v>
      </c>
      <c r="D781" s="822" t="s">
        <v>2907</v>
      </c>
      <c r="E781" s="822" t="s">
        <v>2929</v>
      </c>
      <c r="F781" s="822" t="s">
        <v>3068</v>
      </c>
      <c r="G781" s="822" t="s">
        <v>3069</v>
      </c>
      <c r="H781" s="831">
        <v>6</v>
      </c>
      <c r="I781" s="831">
        <v>1236</v>
      </c>
      <c r="J781" s="822"/>
      <c r="K781" s="822">
        <v>206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3062</v>
      </c>
      <c r="B782" s="822" t="s">
        <v>3063</v>
      </c>
      <c r="C782" s="822" t="s">
        <v>2910</v>
      </c>
      <c r="D782" s="822" t="s">
        <v>2918</v>
      </c>
      <c r="E782" s="822" t="s">
        <v>2929</v>
      </c>
      <c r="F782" s="822" t="s">
        <v>3064</v>
      </c>
      <c r="G782" s="822" t="s">
        <v>3065</v>
      </c>
      <c r="H782" s="831">
        <v>339</v>
      </c>
      <c r="I782" s="831">
        <v>30171</v>
      </c>
      <c r="J782" s="822"/>
      <c r="K782" s="822">
        <v>89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3062</v>
      </c>
      <c r="B783" s="822" t="s">
        <v>3063</v>
      </c>
      <c r="C783" s="822" t="s">
        <v>2910</v>
      </c>
      <c r="D783" s="822" t="s">
        <v>2918</v>
      </c>
      <c r="E783" s="822" t="s">
        <v>2929</v>
      </c>
      <c r="F783" s="822" t="s">
        <v>3066</v>
      </c>
      <c r="G783" s="822" t="s">
        <v>3067</v>
      </c>
      <c r="H783" s="831">
        <v>2535</v>
      </c>
      <c r="I783" s="831">
        <v>55770</v>
      </c>
      <c r="J783" s="822"/>
      <c r="K783" s="822">
        <v>22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3062</v>
      </c>
      <c r="B784" s="822" t="s">
        <v>3063</v>
      </c>
      <c r="C784" s="822" t="s">
        <v>2910</v>
      </c>
      <c r="D784" s="822" t="s">
        <v>2918</v>
      </c>
      <c r="E784" s="822" t="s">
        <v>2929</v>
      </c>
      <c r="F784" s="822" t="s">
        <v>3068</v>
      </c>
      <c r="G784" s="822" t="s">
        <v>3069</v>
      </c>
      <c r="H784" s="831">
        <v>682</v>
      </c>
      <c r="I784" s="831">
        <v>140492</v>
      </c>
      <c r="J784" s="822"/>
      <c r="K784" s="822">
        <v>206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3062</v>
      </c>
      <c r="B785" s="822" t="s">
        <v>3063</v>
      </c>
      <c r="C785" s="822" t="s">
        <v>2910</v>
      </c>
      <c r="D785" s="822" t="s">
        <v>2918</v>
      </c>
      <c r="E785" s="822" t="s">
        <v>2929</v>
      </c>
      <c r="F785" s="822" t="s">
        <v>3070</v>
      </c>
      <c r="G785" s="822" t="s">
        <v>3071</v>
      </c>
      <c r="H785" s="831">
        <v>39</v>
      </c>
      <c r="I785" s="831">
        <v>6708</v>
      </c>
      <c r="J785" s="822"/>
      <c r="K785" s="822">
        <v>172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thickBot="1" x14ac:dyDescent="0.25">
      <c r="A786" s="813" t="s">
        <v>3062</v>
      </c>
      <c r="B786" s="814" t="s">
        <v>3063</v>
      </c>
      <c r="C786" s="814" t="s">
        <v>2910</v>
      </c>
      <c r="D786" s="814" t="s">
        <v>2918</v>
      </c>
      <c r="E786" s="814" t="s">
        <v>2929</v>
      </c>
      <c r="F786" s="814" t="s">
        <v>3072</v>
      </c>
      <c r="G786" s="814" t="s">
        <v>3073</v>
      </c>
      <c r="H786" s="833">
        <v>49</v>
      </c>
      <c r="I786" s="833">
        <v>12642</v>
      </c>
      <c r="J786" s="814"/>
      <c r="K786" s="814">
        <v>258</v>
      </c>
      <c r="L786" s="833"/>
      <c r="M786" s="833"/>
      <c r="N786" s="814"/>
      <c r="O786" s="814"/>
      <c r="P786" s="833"/>
      <c r="Q786" s="833"/>
      <c r="R786" s="819"/>
      <c r="S78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9952457-95E3-4BF2-9E26-D0D076724BD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42073609.909999982</v>
      </c>
      <c r="C3" s="343">
        <f t="shared" ref="C3:R3" si="0">SUBTOTAL(9,C6:C1048576)</f>
        <v>0</v>
      </c>
      <c r="D3" s="343">
        <f t="shared" si="0"/>
        <v>29489794.719999999</v>
      </c>
      <c r="E3" s="343">
        <f t="shared" si="0"/>
        <v>0</v>
      </c>
      <c r="F3" s="343">
        <f t="shared" si="0"/>
        <v>7429220.8199999994</v>
      </c>
      <c r="G3" s="346">
        <f>IF(D3&lt;&gt;0,F3/D3,"")</f>
        <v>0.25192514531006543</v>
      </c>
      <c r="H3" s="342">
        <f t="shared" si="0"/>
        <v>2892.44</v>
      </c>
      <c r="I3" s="343">
        <f t="shared" si="0"/>
        <v>0</v>
      </c>
      <c r="J3" s="343">
        <f t="shared" si="0"/>
        <v>205</v>
      </c>
      <c r="K3" s="343">
        <f t="shared" si="0"/>
        <v>0</v>
      </c>
      <c r="L3" s="343">
        <f t="shared" si="0"/>
        <v>0</v>
      </c>
      <c r="M3" s="344">
        <f>IF(J3&lt;&gt;0,L3/J3,"")</f>
        <v>0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3076</v>
      </c>
      <c r="B6" s="863">
        <v>12719</v>
      </c>
      <c r="C6" s="807"/>
      <c r="D6" s="863">
        <v>11514</v>
      </c>
      <c r="E6" s="807"/>
      <c r="F6" s="863">
        <v>2425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3077</v>
      </c>
      <c r="B7" s="865">
        <v>73567.33</v>
      </c>
      <c r="C7" s="822"/>
      <c r="D7" s="865">
        <v>52261</v>
      </c>
      <c r="E7" s="822"/>
      <c r="F7" s="865">
        <v>18841.559999999998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3078</v>
      </c>
      <c r="B8" s="865">
        <v>81941.33</v>
      </c>
      <c r="C8" s="822"/>
      <c r="D8" s="865">
        <v>67114.33</v>
      </c>
      <c r="E8" s="822"/>
      <c r="F8" s="865">
        <v>9504.5600000000013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3079</v>
      </c>
      <c r="B9" s="865">
        <v>19306.66</v>
      </c>
      <c r="C9" s="822"/>
      <c r="D9" s="865">
        <v>17927</v>
      </c>
      <c r="E9" s="822"/>
      <c r="F9" s="865">
        <v>6977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3080</v>
      </c>
      <c r="B10" s="865">
        <v>707</v>
      </c>
      <c r="C10" s="822"/>
      <c r="D10" s="865">
        <v>2209</v>
      </c>
      <c r="E10" s="822"/>
      <c r="F10" s="865">
        <v>808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3081</v>
      </c>
      <c r="B11" s="865">
        <v>15554</v>
      </c>
      <c r="C11" s="822"/>
      <c r="D11" s="865">
        <v>21385</v>
      </c>
      <c r="E11" s="822"/>
      <c r="F11" s="865">
        <v>2304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3082</v>
      </c>
      <c r="B12" s="865">
        <v>16599</v>
      </c>
      <c r="C12" s="822"/>
      <c r="D12" s="865">
        <v>14178</v>
      </c>
      <c r="E12" s="822"/>
      <c r="F12" s="865">
        <v>1617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3083</v>
      </c>
      <c r="B13" s="865">
        <v>12094</v>
      </c>
      <c r="C13" s="822"/>
      <c r="D13" s="865">
        <v>17057</v>
      </c>
      <c r="E13" s="822"/>
      <c r="F13" s="865">
        <v>1536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3084</v>
      </c>
      <c r="B14" s="865">
        <v>707</v>
      </c>
      <c r="C14" s="822"/>
      <c r="D14" s="865"/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3085</v>
      </c>
      <c r="B15" s="865">
        <v>16999</v>
      </c>
      <c r="C15" s="822"/>
      <c r="D15" s="865">
        <v>20144</v>
      </c>
      <c r="E15" s="822"/>
      <c r="F15" s="865">
        <v>849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3086</v>
      </c>
      <c r="B16" s="865">
        <v>8484</v>
      </c>
      <c r="C16" s="822"/>
      <c r="D16" s="865">
        <v>3655</v>
      </c>
      <c r="E16" s="822"/>
      <c r="F16" s="865">
        <v>1536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3087</v>
      </c>
      <c r="B17" s="865">
        <v>2121</v>
      </c>
      <c r="C17" s="822"/>
      <c r="D17" s="865">
        <v>7935</v>
      </c>
      <c r="E17" s="822"/>
      <c r="F17" s="865">
        <v>1617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3088</v>
      </c>
      <c r="B18" s="865">
        <v>38</v>
      </c>
      <c r="C18" s="822"/>
      <c r="D18" s="865">
        <v>2844</v>
      </c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3089</v>
      </c>
      <c r="B19" s="865">
        <v>707</v>
      </c>
      <c r="C19" s="822"/>
      <c r="D19" s="865">
        <v>4949</v>
      </c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3090</v>
      </c>
      <c r="B20" s="865">
        <v>33690</v>
      </c>
      <c r="C20" s="822"/>
      <c r="D20" s="865">
        <v>18117</v>
      </c>
      <c r="E20" s="822"/>
      <c r="F20" s="865">
        <v>3840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3091</v>
      </c>
      <c r="B21" s="865">
        <v>38117.320000000007</v>
      </c>
      <c r="C21" s="822"/>
      <c r="D21" s="865">
        <v>42343</v>
      </c>
      <c r="E21" s="822"/>
      <c r="F21" s="865">
        <v>5376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1513</v>
      </c>
      <c r="B22" s="865">
        <v>41647904.269999981</v>
      </c>
      <c r="C22" s="822"/>
      <c r="D22" s="865">
        <v>29123527.719999999</v>
      </c>
      <c r="E22" s="822"/>
      <c r="F22" s="865">
        <v>7359296.6999999993</v>
      </c>
      <c r="G22" s="827"/>
      <c r="H22" s="865">
        <v>2892.44</v>
      </c>
      <c r="I22" s="822"/>
      <c r="J22" s="865">
        <v>205</v>
      </c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3092</v>
      </c>
      <c r="B23" s="865">
        <v>7996</v>
      </c>
      <c r="C23" s="822"/>
      <c r="D23" s="865">
        <v>13446.67</v>
      </c>
      <c r="E23" s="822"/>
      <c r="F23" s="865">
        <v>2385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3093</v>
      </c>
      <c r="B24" s="865">
        <v>7325</v>
      </c>
      <c r="C24" s="822"/>
      <c r="D24" s="865">
        <v>4418</v>
      </c>
      <c r="E24" s="822"/>
      <c r="F24" s="865">
        <v>2304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3094</v>
      </c>
      <c r="B25" s="865">
        <v>8484</v>
      </c>
      <c r="C25" s="822"/>
      <c r="D25" s="865">
        <v>787</v>
      </c>
      <c r="E25" s="822"/>
      <c r="F25" s="865">
        <v>81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3095</v>
      </c>
      <c r="B26" s="865">
        <v>9882</v>
      </c>
      <c r="C26" s="822"/>
      <c r="D26" s="865">
        <v>4266</v>
      </c>
      <c r="E26" s="822"/>
      <c r="F26" s="865">
        <v>3153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3096</v>
      </c>
      <c r="B27" s="865">
        <v>12876</v>
      </c>
      <c r="C27" s="822"/>
      <c r="D27" s="865">
        <v>5995</v>
      </c>
      <c r="E27" s="822"/>
      <c r="F27" s="865">
        <v>1536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3097</v>
      </c>
      <c r="B28" s="865">
        <v>24543</v>
      </c>
      <c r="C28" s="822"/>
      <c r="D28" s="865">
        <v>16582</v>
      </c>
      <c r="E28" s="822"/>
      <c r="F28" s="865">
        <v>2385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3098</v>
      </c>
      <c r="B29" s="865">
        <v>9191</v>
      </c>
      <c r="C29" s="822"/>
      <c r="D29" s="865">
        <v>9319</v>
      </c>
      <c r="E29" s="822"/>
      <c r="F29" s="865"/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3099</v>
      </c>
      <c r="B30" s="865">
        <v>2828</v>
      </c>
      <c r="C30" s="822"/>
      <c r="D30" s="865">
        <v>2844</v>
      </c>
      <c r="E30" s="822"/>
      <c r="F30" s="865"/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3100</v>
      </c>
      <c r="B31" s="867">
        <v>9229</v>
      </c>
      <c r="C31" s="814"/>
      <c r="D31" s="867">
        <v>4977</v>
      </c>
      <c r="E31" s="814"/>
      <c r="F31" s="867">
        <v>849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59010EB-7C69-491C-948C-E520A25CBF9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3160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79494</v>
      </c>
      <c r="G3" s="208">
        <f t="shared" si="0"/>
        <v>42076502.350000001</v>
      </c>
      <c r="H3" s="208"/>
      <c r="I3" s="208"/>
      <c r="J3" s="208">
        <f t="shared" si="0"/>
        <v>61004</v>
      </c>
      <c r="K3" s="208">
        <f t="shared" si="0"/>
        <v>29489999.720000003</v>
      </c>
      <c r="L3" s="208"/>
      <c r="M3" s="208"/>
      <c r="N3" s="208">
        <f t="shared" si="0"/>
        <v>17710</v>
      </c>
      <c r="O3" s="208">
        <f t="shared" si="0"/>
        <v>7429220.8200000003</v>
      </c>
      <c r="P3" s="79">
        <f>IF(K3=0,0,O3/K3)</f>
        <v>0.25192339405013736</v>
      </c>
      <c r="Q3" s="209">
        <f>IF(N3=0,0,O3/N3)</f>
        <v>419.49298814229252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3101</v>
      </c>
      <c r="B6" s="807" t="s">
        <v>2935</v>
      </c>
      <c r="C6" s="807" t="s">
        <v>2929</v>
      </c>
      <c r="D6" s="807" t="s">
        <v>2963</v>
      </c>
      <c r="E6" s="807" t="s">
        <v>2964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21" t="s">
        <v>3101</v>
      </c>
      <c r="B7" s="822" t="s">
        <v>2935</v>
      </c>
      <c r="C7" s="822" t="s">
        <v>2929</v>
      </c>
      <c r="D7" s="822" t="s">
        <v>2977</v>
      </c>
      <c r="E7" s="822" t="s">
        <v>2978</v>
      </c>
      <c r="F7" s="831"/>
      <c r="G7" s="831"/>
      <c r="H7" s="831"/>
      <c r="I7" s="831"/>
      <c r="J7" s="831">
        <v>2</v>
      </c>
      <c r="K7" s="831">
        <v>152</v>
      </c>
      <c r="L7" s="831"/>
      <c r="M7" s="831">
        <v>76</v>
      </c>
      <c r="N7" s="831">
        <v>1</v>
      </c>
      <c r="O7" s="831">
        <v>81</v>
      </c>
      <c r="P7" s="827"/>
      <c r="Q7" s="832">
        <v>81</v>
      </c>
    </row>
    <row r="8" spans="1:17" ht="14.45" customHeight="1" x14ac:dyDescent="0.2">
      <c r="A8" s="821" t="s">
        <v>3101</v>
      </c>
      <c r="B8" s="822" t="s">
        <v>2935</v>
      </c>
      <c r="C8" s="822" t="s">
        <v>2929</v>
      </c>
      <c r="D8" s="822" t="s">
        <v>2932</v>
      </c>
      <c r="E8" s="822" t="s">
        <v>2933</v>
      </c>
      <c r="F8" s="831">
        <v>17</v>
      </c>
      <c r="G8" s="831">
        <v>12019</v>
      </c>
      <c r="H8" s="831"/>
      <c r="I8" s="831">
        <v>707</v>
      </c>
      <c r="J8" s="831">
        <v>14</v>
      </c>
      <c r="K8" s="831">
        <v>9954</v>
      </c>
      <c r="L8" s="831"/>
      <c r="M8" s="831">
        <v>711</v>
      </c>
      <c r="N8" s="831">
        <v>3</v>
      </c>
      <c r="O8" s="831">
        <v>2304</v>
      </c>
      <c r="P8" s="827"/>
      <c r="Q8" s="832">
        <v>768</v>
      </c>
    </row>
    <row r="9" spans="1:17" ht="14.45" customHeight="1" x14ac:dyDescent="0.2">
      <c r="A9" s="821" t="s">
        <v>3101</v>
      </c>
      <c r="B9" s="822" t="s">
        <v>3030</v>
      </c>
      <c r="C9" s="822" t="s">
        <v>2929</v>
      </c>
      <c r="D9" s="822" t="s">
        <v>3021</v>
      </c>
      <c r="E9" s="822" t="s">
        <v>3022</v>
      </c>
      <c r="F9" s="831">
        <v>2</v>
      </c>
      <c r="G9" s="831">
        <v>700</v>
      </c>
      <c r="H9" s="831"/>
      <c r="I9" s="831">
        <v>350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3101</v>
      </c>
      <c r="B10" s="822" t="s">
        <v>3047</v>
      </c>
      <c r="C10" s="822" t="s">
        <v>2929</v>
      </c>
      <c r="D10" s="822" t="s">
        <v>3021</v>
      </c>
      <c r="E10" s="822" t="s">
        <v>3022</v>
      </c>
      <c r="F10" s="831"/>
      <c r="G10" s="831"/>
      <c r="H10" s="831"/>
      <c r="I10" s="831"/>
      <c r="J10" s="831">
        <v>4</v>
      </c>
      <c r="K10" s="831">
        <v>1408</v>
      </c>
      <c r="L10" s="831"/>
      <c r="M10" s="831">
        <v>352</v>
      </c>
      <c r="N10" s="831"/>
      <c r="O10" s="831"/>
      <c r="P10" s="827"/>
      <c r="Q10" s="832"/>
    </row>
    <row r="11" spans="1:17" ht="14.45" customHeight="1" x14ac:dyDescent="0.2">
      <c r="A11" s="821" t="s">
        <v>3102</v>
      </c>
      <c r="B11" s="822" t="s">
        <v>2935</v>
      </c>
      <c r="C11" s="822" t="s">
        <v>2929</v>
      </c>
      <c r="D11" s="822" t="s">
        <v>2963</v>
      </c>
      <c r="E11" s="822" t="s">
        <v>2964</v>
      </c>
      <c r="F11" s="831">
        <v>1</v>
      </c>
      <c r="G11" s="831">
        <v>38</v>
      </c>
      <c r="H11" s="831"/>
      <c r="I11" s="831">
        <v>38</v>
      </c>
      <c r="J11" s="831">
        <v>1</v>
      </c>
      <c r="K11" s="831">
        <v>38</v>
      </c>
      <c r="L11" s="831"/>
      <c r="M11" s="831">
        <v>38</v>
      </c>
      <c r="N11" s="831">
        <v>1</v>
      </c>
      <c r="O11" s="831">
        <v>40</v>
      </c>
      <c r="P11" s="827"/>
      <c r="Q11" s="832">
        <v>40</v>
      </c>
    </row>
    <row r="12" spans="1:17" ht="14.45" customHeight="1" x14ac:dyDescent="0.2">
      <c r="A12" s="821" t="s">
        <v>3102</v>
      </c>
      <c r="B12" s="822" t="s">
        <v>2935</v>
      </c>
      <c r="C12" s="822" t="s">
        <v>2929</v>
      </c>
      <c r="D12" s="822" t="s">
        <v>2977</v>
      </c>
      <c r="E12" s="822" t="s">
        <v>2978</v>
      </c>
      <c r="F12" s="831">
        <v>9</v>
      </c>
      <c r="G12" s="831">
        <v>675</v>
      </c>
      <c r="H12" s="831"/>
      <c r="I12" s="831">
        <v>75</v>
      </c>
      <c r="J12" s="831">
        <v>2</v>
      </c>
      <c r="K12" s="831">
        <v>152</v>
      </c>
      <c r="L12" s="831"/>
      <c r="M12" s="831">
        <v>76</v>
      </c>
      <c r="N12" s="831">
        <v>4</v>
      </c>
      <c r="O12" s="831">
        <v>324</v>
      </c>
      <c r="P12" s="827"/>
      <c r="Q12" s="832">
        <v>81</v>
      </c>
    </row>
    <row r="13" spans="1:17" ht="14.45" customHeight="1" x14ac:dyDescent="0.2">
      <c r="A13" s="821" t="s">
        <v>3102</v>
      </c>
      <c r="B13" s="822" t="s">
        <v>2935</v>
      </c>
      <c r="C13" s="822" t="s">
        <v>2929</v>
      </c>
      <c r="D13" s="822" t="s">
        <v>2981</v>
      </c>
      <c r="E13" s="822" t="s">
        <v>2982</v>
      </c>
      <c r="F13" s="831"/>
      <c r="G13" s="831"/>
      <c r="H13" s="831"/>
      <c r="I13" s="831"/>
      <c r="J13" s="831">
        <v>2</v>
      </c>
      <c r="K13" s="831">
        <v>168</v>
      </c>
      <c r="L13" s="831"/>
      <c r="M13" s="831">
        <v>84</v>
      </c>
      <c r="N13" s="831"/>
      <c r="O13" s="831"/>
      <c r="P13" s="827"/>
      <c r="Q13" s="832"/>
    </row>
    <row r="14" spans="1:17" ht="14.45" customHeight="1" x14ac:dyDescent="0.2">
      <c r="A14" s="821" t="s">
        <v>3102</v>
      </c>
      <c r="B14" s="822" t="s">
        <v>2935</v>
      </c>
      <c r="C14" s="822" t="s">
        <v>2929</v>
      </c>
      <c r="D14" s="822" t="s">
        <v>2930</v>
      </c>
      <c r="E14" s="822" t="s">
        <v>2931</v>
      </c>
      <c r="F14" s="831">
        <v>1</v>
      </c>
      <c r="G14" s="831">
        <v>33.33</v>
      </c>
      <c r="H14" s="831"/>
      <c r="I14" s="831">
        <v>33.33</v>
      </c>
      <c r="J14" s="831"/>
      <c r="K14" s="831"/>
      <c r="L14" s="831"/>
      <c r="M14" s="831"/>
      <c r="N14" s="831">
        <v>1</v>
      </c>
      <c r="O14" s="831">
        <v>45.56</v>
      </c>
      <c r="P14" s="827"/>
      <c r="Q14" s="832">
        <v>45.56</v>
      </c>
    </row>
    <row r="15" spans="1:17" ht="14.45" customHeight="1" x14ac:dyDescent="0.2">
      <c r="A15" s="821" t="s">
        <v>3102</v>
      </c>
      <c r="B15" s="822" t="s">
        <v>2935</v>
      </c>
      <c r="C15" s="822" t="s">
        <v>2929</v>
      </c>
      <c r="D15" s="822" t="s">
        <v>2932</v>
      </c>
      <c r="E15" s="822" t="s">
        <v>2933</v>
      </c>
      <c r="F15" s="831">
        <v>103</v>
      </c>
      <c r="G15" s="831">
        <v>72821</v>
      </c>
      <c r="H15" s="831"/>
      <c r="I15" s="831">
        <v>707</v>
      </c>
      <c r="J15" s="831">
        <v>73</v>
      </c>
      <c r="K15" s="831">
        <v>51903</v>
      </c>
      <c r="L15" s="831"/>
      <c r="M15" s="831">
        <v>711</v>
      </c>
      <c r="N15" s="831">
        <v>24</v>
      </c>
      <c r="O15" s="831">
        <v>18432</v>
      </c>
      <c r="P15" s="827"/>
      <c r="Q15" s="832">
        <v>768</v>
      </c>
    </row>
    <row r="16" spans="1:17" ht="14.45" customHeight="1" x14ac:dyDescent="0.2">
      <c r="A16" s="821" t="s">
        <v>3103</v>
      </c>
      <c r="B16" s="822" t="s">
        <v>2935</v>
      </c>
      <c r="C16" s="822" t="s">
        <v>2929</v>
      </c>
      <c r="D16" s="822" t="s">
        <v>2963</v>
      </c>
      <c r="E16" s="822" t="s">
        <v>2964</v>
      </c>
      <c r="F16" s="831">
        <v>2</v>
      </c>
      <c r="G16" s="831">
        <v>76</v>
      </c>
      <c r="H16" s="831"/>
      <c r="I16" s="831">
        <v>38</v>
      </c>
      <c r="J16" s="831">
        <v>1</v>
      </c>
      <c r="K16" s="831">
        <v>38</v>
      </c>
      <c r="L16" s="831"/>
      <c r="M16" s="831">
        <v>38</v>
      </c>
      <c r="N16" s="831"/>
      <c r="O16" s="831"/>
      <c r="P16" s="827"/>
      <c r="Q16" s="832"/>
    </row>
    <row r="17" spans="1:17" ht="14.45" customHeight="1" x14ac:dyDescent="0.2">
      <c r="A17" s="821" t="s">
        <v>3103</v>
      </c>
      <c r="B17" s="822" t="s">
        <v>2935</v>
      </c>
      <c r="C17" s="822" t="s">
        <v>2929</v>
      </c>
      <c r="D17" s="822" t="s">
        <v>2977</v>
      </c>
      <c r="E17" s="822" t="s">
        <v>2978</v>
      </c>
      <c r="F17" s="831">
        <v>4</v>
      </c>
      <c r="G17" s="831">
        <v>300</v>
      </c>
      <c r="H17" s="831"/>
      <c r="I17" s="831">
        <v>75</v>
      </c>
      <c r="J17" s="831">
        <v>11</v>
      </c>
      <c r="K17" s="831">
        <v>836</v>
      </c>
      <c r="L17" s="831"/>
      <c r="M17" s="831">
        <v>76</v>
      </c>
      <c r="N17" s="831">
        <v>3</v>
      </c>
      <c r="O17" s="831">
        <v>243</v>
      </c>
      <c r="P17" s="827"/>
      <c r="Q17" s="832">
        <v>81</v>
      </c>
    </row>
    <row r="18" spans="1:17" ht="14.45" customHeight="1" x14ac:dyDescent="0.2">
      <c r="A18" s="821" t="s">
        <v>3103</v>
      </c>
      <c r="B18" s="822" t="s">
        <v>2935</v>
      </c>
      <c r="C18" s="822" t="s">
        <v>2929</v>
      </c>
      <c r="D18" s="822" t="s">
        <v>2981</v>
      </c>
      <c r="E18" s="822" t="s">
        <v>2982</v>
      </c>
      <c r="F18" s="831"/>
      <c r="G18" s="831"/>
      <c r="H18" s="831"/>
      <c r="I18" s="831"/>
      <c r="J18" s="831">
        <v>1</v>
      </c>
      <c r="K18" s="831">
        <v>84</v>
      </c>
      <c r="L18" s="831"/>
      <c r="M18" s="831">
        <v>84</v>
      </c>
      <c r="N18" s="831"/>
      <c r="O18" s="831"/>
      <c r="P18" s="827"/>
      <c r="Q18" s="832"/>
    </row>
    <row r="19" spans="1:17" ht="14.45" customHeight="1" x14ac:dyDescent="0.2">
      <c r="A19" s="821" t="s">
        <v>3103</v>
      </c>
      <c r="B19" s="822" t="s">
        <v>2935</v>
      </c>
      <c r="C19" s="822" t="s">
        <v>2929</v>
      </c>
      <c r="D19" s="822" t="s">
        <v>2930</v>
      </c>
      <c r="E19" s="822" t="s">
        <v>2931</v>
      </c>
      <c r="F19" s="831">
        <v>1</v>
      </c>
      <c r="G19" s="831">
        <v>33.33</v>
      </c>
      <c r="H19" s="831"/>
      <c r="I19" s="831">
        <v>33.33</v>
      </c>
      <c r="J19" s="831">
        <v>1</v>
      </c>
      <c r="K19" s="831">
        <v>33.33</v>
      </c>
      <c r="L19" s="831"/>
      <c r="M19" s="831">
        <v>33.33</v>
      </c>
      <c r="N19" s="831">
        <v>1</v>
      </c>
      <c r="O19" s="831">
        <v>45.56</v>
      </c>
      <c r="P19" s="827"/>
      <c r="Q19" s="832">
        <v>45.56</v>
      </c>
    </row>
    <row r="20" spans="1:17" ht="14.45" customHeight="1" x14ac:dyDescent="0.2">
      <c r="A20" s="821" t="s">
        <v>3103</v>
      </c>
      <c r="B20" s="822" t="s">
        <v>2935</v>
      </c>
      <c r="C20" s="822" t="s">
        <v>2929</v>
      </c>
      <c r="D20" s="822" t="s">
        <v>2932</v>
      </c>
      <c r="E20" s="822" t="s">
        <v>2933</v>
      </c>
      <c r="F20" s="831">
        <v>112</v>
      </c>
      <c r="G20" s="831">
        <v>79184</v>
      </c>
      <c r="H20" s="831"/>
      <c r="I20" s="831">
        <v>707</v>
      </c>
      <c r="J20" s="831">
        <v>93</v>
      </c>
      <c r="K20" s="831">
        <v>66123</v>
      </c>
      <c r="L20" s="831"/>
      <c r="M20" s="831">
        <v>711</v>
      </c>
      <c r="N20" s="831">
        <v>12</v>
      </c>
      <c r="O20" s="831">
        <v>9216</v>
      </c>
      <c r="P20" s="827"/>
      <c r="Q20" s="832">
        <v>768</v>
      </c>
    </row>
    <row r="21" spans="1:17" ht="14.45" customHeight="1" x14ac:dyDescent="0.2">
      <c r="A21" s="821" t="s">
        <v>3103</v>
      </c>
      <c r="B21" s="822" t="s">
        <v>3047</v>
      </c>
      <c r="C21" s="822" t="s">
        <v>2929</v>
      </c>
      <c r="D21" s="822" t="s">
        <v>3050</v>
      </c>
      <c r="E21" s="822" t="s">
        <v>3051</v>
      </c>
      <c r="F21" s="831">
        <v>4</v>
      </c>
      <c r="G21" s="831">
        <v>2348</v>
      </c>
      <c r="H21" s="831"/>
      <c r="I21" s="831">
        <v>587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3104</v>
      </c>
      <c r="B22" s="822" t="s">
        <v>2935</v>
      </c>
      <c r="C22" s="822" t="s">
        <v>2929</v>
      </c>
      <c r="D22" s="822" t="s">
        <v>2977</v>
      </c>
      <c r="E22" s="822" t="s">
        <v>2978</v>
      </c>
      <c r="F22" s="831">
        <v>2</v>
      </c>
      <c r="G22" s="831">
        <v>150</v>
      </c>
      <c r="H22" s="831"/>
      <c r="I22" s="831">
        <v>75</v>
      </c>
      <c r="J22" s="831">
        <v>2</v>
      </c>
      <c r="K22" s="831">
        <v>152</v>
      </c>
      <c r="L22" s="831"/>
      <c r="M22" s="831">
        <v>76</v>
      </c>
      <c r="N22" s="831">
        <v>1</v>
      </c>
      <c r="O22" s="831">
        <v>81</v>
      </c>
      <c r="P22" s="827"/>
      <c r="Q22" s="832">
        <v>81</v>
      </c>
    </row>
    <row r="23" spans="1:17" ht="14.45" customHeight="1" x14ac:dyDescent="0.2">
      <c r="A23" s="821" t="s">
        <v>3104</v>
      </c>
      <c r="B23" s="822" t="s">
        <v>2935</v>
      </c>
      <c r="C23" s="822" t="s">
        <v>2929</v>
      </c>
      <c r="D23" s="822" t="s">
        <v>2930</v>
      </c>
      <c r="E23" s="822" t="s">
        <v>2931</v>
      </c>
      <c r="F23" s="831">
        <v>2</v>
      </c>
      <c r="G23" s="831">
        <v>66.66</v>
      </c>
      <c r="H23" s="831"/>
      <c r="I23" s="831">
        <v>33.33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3104</v>
      </c>
      <c r="B24" s="822" t="s">
        <v>2935</v>
      </c>
      <c r="C24" s="822" t="s">
        <v>2929</v>
      </c>
      <c r="D24" s="822" t="s">
        <v>2932</v>
      </c>
      <c r="E24" s="822" t="s">
        <v>2933</v>
      </c>
      <c r="F24" s="831">
        <v>26</v>
      </c>
      <c r="G24" s="831">
        <v>18382</v>
      </c>
      <c r="H24" s="831"/>
      <c r="I24" s="831">
        <v>707</v>
      </c>
      <c r="J24" s="831">
        <v>25</v>
      </c>
      <c r="K24" s="831">
        <v>17775</v>
      </c>
      <c r="L24" s="831"/>
      <c r="M24" s="831">
        <v>711</v>
      </c>
      <c r="N24" s="831">
        <v>7</v>
      </c>
      <c r="O24" s="831">
        <v>5376</v>
      </c>
      <c r="P24" s="827"/>
      <c r="Q24" s="832">
        <v>768</v>
      </c>
    </row>
    <row r="25" spans="1:17" ht="14.45" customHeight="1" x14ac:dyDescent="0.2">
      <c r="A25" s="821" t="s">
        <v>3104</v>
      </c>
      <c r="B25" s="822" t="s">
        <v>2935</v>
      </c>
      <c r="C25" s="822" t="s">
        <v>2929</v>
      </c>
      <c r="D25" s="822" t="s">
        <v>3003</v>
      </c>
      <c r="E25" s="822" t="s">
        <v>3004</v>
      </c>
      <c r="F25" s="831">
        <v>2</v>
      </c>
      <c r="G25" s="831">
        <v>708</v>
      </c>
      <c r="H25" s="831"/>
      <c r="I25" s="831">
        <v>354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3104</v>
      </c>
      <c r="B26" s="822" t="s">
        <v>3047</v>
      </c>
      <c r="C26" s="822" t="s">
        <v>2929</v>
      </c>
      <c r="D26" s="822" t="s">
        <v>3021</v>
      </c>
      <c r="E26" s="822" t="s">
        <v>3022</v>
      </c>
      <c r="F26" s="831"/>
      <c r="G26" s="831"/>
      <c r="H26" s="831"/>
      <c r="I26" s="831"/>
      <c r="J26" s="831"/>
      <c r="K26" s="831"/>
      <c r="L26" s="831"/>
      <c r="M26" s="831"/>
      <c r="N26" s="831">
        <v>4</v>
      </c>
      <c r="O26" s="831">
        <v>1520</v>
      </c>
      <c r="P26" s="827"/>
      <c r="Q26" s="832">
        <v>380</v>
      </c>
    </row>
    <row r="27" spans="1:17" ht="14.45" customHeight="1" x14ac:dyDescent="0.2">
      <c r="A27" s="821" t="s">
        <v>3105</v>
      </c>
      <c r="B27" s="822" t="s">
        <v>2935</v>
      </c>
      <c r="C27" s="822" t="s">
        <v>2929</v>
      </c>
      <c r="D27" s="822" t="s">
        <v>2963</v>
      </c>
      <c r="E27" s="822" t="s">
        <v>2964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40</v>
      </c>
      <c r="P27" s="827"/>
      <c r="Q27" s="832">
        <v>40</v>
      </c>
    </row>
    <row r="28" spans="1:17" ht="14.45" customHeight="1" x14ac:dyDescent="0.2">
      <c r="A28" s="821" t="s">
        <v>3105</v>
      </c>
      <c r="B28" s="822" t="s">
        <v>2935</v>
      </c>
      <c r="C28" s="822" t="s">
        <v>2929</v>
      </c>
      <c r="D28" s="822" t="s">
        <v>2977</v>
      </c>
      <c r="E28" s="822" t="s">
        <v>2978</v>
      </c>
      <c r="F28" s="831"/>
      <c r="G28" s="831"/>
      <c r="H28" s="831"/>
      <c r="I28" s="831"/>
      <c r="J28" s="831">
        <v>1</v>
      </c>
      <c r="K28" s="831">
        <v>76</v>
      </c>
      <c r="L28" s="831"/>
      <c r="M28" s="831">
        <v>76</v>
      </c>
      <c r="N28" s="831"/>
      <c r="O28" s="831"/>
      <c r="P28" s="827"/>
      <c r="Q28" s="832"/>
    </row>
    <row r="29" spans="1:17" ht="14.45" customHeight="1" x14ac:dyDescent="0.2">
      <c r="A29" s="821" t="s">
        <v>3105</v>
      </c>
      <c r="B29" s="822" t="s">
        <v>2935</v>
      </c>
      <c r="C29" s="822" t="s">
        <v>2929</v>
      </c>
      <c r="D29" s="822" t="s">
        <v>2932</v>
      </c>
      <c r="E29" s="822" t="s">
        <v>2933</v>
      </c>
      <c r="F29" s="831">
        <v>1</v>
      </c>
      <c r="G29" s="831">
        <v>707</v>
      </c>
      <c r="H29" s="831"/>
      <c r="I29" s="831">
        <v>707</v>
      </c>
      <c r="J29" s="831">
        <v>3</v>
      </c>
      <c r="K29" s="831">
        <v>2133</v>
      </c>
      <c r="L29" s="831"/>
      <c r="M29" s="831">
        <v>711</v>
      </c>
      <c r="N29" s="831">
        <v>1</v>
      </c>
      <c r="O29" s="831">
        <v>768</v>
      </c>
      <c r="P29" s="827"/>
      <c r="Q29" s="832">
        <v>768</v>
      </c>
    </row>
    <row r="30" spans="1:17" ht="14.45" customHeight="1" x14ac:dyDescent="0.2">
      <c r="A30" s="821" t="s">
        <v>2934</v>
      </c>
      <c r="B30" s="822" t="s">
        <v>2935</v>
      </c>
      <c r="C30" s="822" t="s">
        <v>2929</v>
      </c>
      <c r="D30" s="822" t="s">
        <v>2977</v>
      </c>
      <c r="E30" s="822" t="s">
        <v>2978</v>
      </c>
      <c r="F30" s="831"/>
      <c r="G30" s="831"/>
      <c r="H30" s="831"/>
      <c r="I30" s="831"/>
      <c r="J30" s="831">
        <v>1</v>
      </c>
      <c r="K30" s="831">
        <v>76</v>
      </c>
      <c r="L30" s="831"/>
      <c r="M30" s="831">
        <v>76</v>
      </c>
      <c r="N30" s="831"/>
      <c r="O30" s="831"/>
      <c r="P30" s="827"/>
      <c r="Q30" s="832"/>
    </row>
    <row r="31" spans="1:17" ht="14.45" customHeight="1" x14ac:dyDescent="0.2">
      <c r="A31" s="821" t="s">
        <v>2934</v>
      </c>
      <c r="B31" s="822" t="s">
        <v>2935</v>
      </c>
      <c r="C31" s="822" t="s">
        <v>2929</v>
      </c>
      <c r="D31" s="822" t="s">
        <v>3021</v>
      </c>
      <c r="E31" s="822" t="s">
        <v>3022</v>
      </c>
      <c r="F31" s="831"/>
      <c r="G31" s="831"/>
      <c r="H31" s="831"/>
      <c r="I31" s="831"/>
      <c r="J31" s="831">
        <v>6</v>
      </c>
      <c r="K31" s="831">
        <v>2112</v>
      </c>
      <c r="L31" s="831"/>
      <c r="M31" s="831">
        <v>352</v>
      </c>
      <c r="N31" s="831"/>
      <c r="O31" s="831"/>
      <c r="P31" s="827"/>
      <c r="Q31" s="832"/>
    </row>
    <row r="32" spans="1:17" ht="14.45" customHeight="1" x14ac:dyDescent="0.2">
      <c r="A32" s="821" t="s">
        <v>2934</v>
      </c>
      <c r="B32" s="822" t="s">
        <v>2935</v>
      </c>
      <c r="C32" s="822" t="s">
        <v>2929</v>
      </c>
      <c r="D32" s="822" t="s">
        <v>2932</v>
      </c>
      <c r="E32" s="822" t="s">
        <v>2933</v>
      </c>
      <c r="F32" s="831">
        <v>22</v>
      </c>
      <c r="G32" s="831">
        <v>15554</v>
      </c>
      <c r="H32" s="831"/>
      <c r="I32" s="831">
        <v>707</v>
      </c>
      <c r="J32" s="831">
        <v>27</v>
      </c>
      <c r="K32" s="831">
        <v>19197</v>
      </c>
      <c r="L32" s="831"/>
      <c r="M32" s="831">
        <v>711</v>
      </c>
      <c r="N32" s="831">
        <v>3</v>
      </c>
      <c r="O32" s="831">
        <v>2304</v>
      </c>
      <c r="P32" s="827"/>
      <c r="Q32" s="832">
        <v>768</v>
      </c>
    </row>
    <row r="33" spans="1:17" ht="14.45" customHeight="1" x14ac:dyDescent="0.2">
      <c r="A33" s="821" t="s">
        <v>3106</v>
      </c>
      <c r="B33" s="822" t="s">
        <v>2935</v>
      </c>
      <c r="C33" s="822" t="s">
        <v>2929</v>
      </c>
      <c r="D33" s="822" t="s">
        <v>2963</v>
      </c>
      <c r="E33" s="822" t="s">
        <v>2964</v>
      </c>
      <c r="F33" s="831">
        <v>1</v>
      </c>
      <c r="G33" s="831">
        <v>38</v>
      </c>
      <c r="H33" s="831"/>
      <c r="I33" s="831">
        <v>38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3106</v>
      </c>
      <c r="B34" s="822" t="s">
        <v>2935</v>
      </c>
      <c r="C34" s="822" t="s">
        <v>2929</v>
      </c>
      <c r="D34" s="822" t="s">
        <v>2977</v>
      </c>
      <c r="E34" s="822" t="s">
        <v>2978</v>
      </c>
      <c r="F34" s="831">
        <v>4</v>
      </c>
      <c r="G34" s="831">
        <v>300</v>
      </c>
      <c r="H34" s="831"/>
      <c r="I34" s="831">
        <v>75</v>
      </c>
      <c r="J34" s="831"/>
      <c r="K34" s="831"/>
      <c r="L34" s="831"/>
      <c r="M34" s="831"/>
      <c r="N34" s="831">
        <v>1</v>
      </c>
      <c r="O34" s="831">
        <v>81</v>
      </c>
      <c r="P34" s="827"/>
      <c r="Q34" s="832">
        <v>81</v>
      </c>
    </row>
    <row r="35" spans="1:17" ht="14.45" customHeight="1" x14ac:dyDescent="0.2">
      <c r="A35" s="821" t="s">
        <v>3106</v>
      </c>
      <c r="B35" s="822" t="s">
        <v>2935</v>
      </c>
      <c r="C35" s="822" t="s">
        <v>2929</v>
      </c>
      <c r="D35" s="822" t="s">
        <v>2932</v>
      </c>
      <c r="E35" s="822" t="s">
        <v>2933</v>
      </c>
      <c r="F35" s="831">
        <v>23</v>
      </c>
      <c r="G35" s="831">
        <v>16261</v>
      </c>
      <c r="H35" s="831"/>
      <c r="I35" s="831">
        <v>707</v>
      </c>
      <c r="J35" s="831">
        <v>14</v>
      </c>
      <c r="K35" s="831">
        <v>9954</v>
      </c>
      <c r="L35" s="831"/>
      <c r="M35" s="831">
        <v>711</v>
      </c>
      <c r="N35" s="831">
        <v>2</v>
      </c>
      <c r="O35" s="831">
        <v>1536</v>
      </c>
      <c r="P35" s="827"/>
      <c r="Q35" s="832">
        <v>768</v>
      </c>
    </row>
    <row r="36" spans="1:17" ht="14.45" customHeight="1" x14ac:dyDescent="0.2">
      <c r="A36" s="821" t="s">
        <v>3106</v>
      </c>
      <c r="B36" s="822" t="s">
        <v>3047</v>
      </c>
      <c r="C36" s="822" t="s">
        <v>2929</v>
      </c>
      <c r="D36" s="822" t="s">
        <v>3031</v>
      </c>
      <c r="E36" s="822" t="s">
        <v>3032</v>
      </c>
      <c r="F36" s="831"/>
      <c r="G36" s="831"/>
      <c r="H36" s="831"/>
      <c r="I36" s="831"/>
      <c r="J36" s="831">
        <v>4</v>
      </c>
      <c r="K36" s="831">
        <v>1408</v>
      </c>
      <c r="L36" s="831"/>
      <c r="M36" s="831">
        <v>352</v>
      </c>
      <c r="N36" s="831"/>
      <c r="O36" s="831"/>
      <c r="P36" s="827"/>
      <c r="Q36" s="832"/>
    </row>
    <row r="37" spans="1:17" ht="14.45" customHeight="1" x14ac:dyDescent="0.2">
      <c r="A37" s="821" t="s">
        <v>3106</v>
      </c>
      <c r="B37" s="822" t="s">
        <v>3047</v>
      </c>
      <c r="C37" s="822" t="s">
        <v>2929</v>
      </c>
      <c r="D37" s="822" t="s">
        <v>3048</v>
      </c>
      <c r="E37" s="822" t="s">
        <v>3049</v>
      </c>
      <c r="F37" s="831"/>
      <c r="G37" s="831"/>
      <c r="H37" s="831"/>
      <c r="I37" s="831"/>
      <c r="J37" s="831">
        <v>8</v>
      </c>
      <c r="K37" s="831">
        <v>2816</v>
      </c>
      <c r="L37" s="831"/>
      <c r="M37" s="831">
        <v>352</v>
      </c>
      <c r="N37" s="831"/>
      <c r="O37" s="831"/>
      <c r="P37" s="827"/>
      <c r="Q37" s="832"/>
    </row>
    <row r="38" spans="1:17" ht="14.45" customHeight="1" x14ac:dyDescent="0.2">
      <c r="A38" s="821" t="s">
        <v>3107</v>
      </c>
      <c r="B38" s="822" t="s">
        <v>2935</v>
      </c>
      <c r="C38" s="822" t="s">
        <v>2929</v>
      </c>
      <c r="D38" s="822" t="s">
        <v>2977</v>
      </c>
      <c r="E38" s="822" t="s">
        <v>2978</v>
      </c>
      <c r="F38" s="831">
        <v>1</v>
      </c>
      <c r="G38" s="831">
        <v>75</v>
      </c>
      <c r="H38" s="831"/>
      <c r="I38" s="831">
        <v>75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3107</v>
      </c>
      <c r="B39" s="822" t="s">
        <v>2935</v>
      </c>
      <c r="C39" s="822" t="s">
        <v>2929</v>
      </c>
      <c r="D39" s="822" t="s">
        <v>2932</v>
      </c>
      <c r="E39" s="822" t="s">
        <v>2933</v>
      </c>
      <c r="F39" s="831">
        <v>17</v>
      </c>
      <c r="G39" s="831">
        <v>12019</v>
      </c>
      <c r="H39" s="831"/>
      <c r="I39" s="831">
        <v>707</v>
      </c>
      <c r="J39" s="831">
        <v>23</v>
      </c>
      <c r="K39" s="831">
        <v>16353</v>
      </c>
      <c r="L39" s="831"/>
      <c r="M39" s="831">
        <v>711</v>
      </c>
      <c r="N39" s="831">
        <v>2</v>
      </c>
      <c r="O39" s="831">
        <v>1536</v>
      </c>
      <c r="P39" s="827"/>
      <c r="Q39" s="832">
        <v>768</v>
      </c>
    </row>
    <row r="40" spans="1:17" ht="14.45" customHeight="1" x14ac:dyDescent="0.2">
      <c r="A40" s="821" t="s">
        <v>3107</v>
      </c>
      <c r="B40" s="822" t="s">
        <v>3047</v>
      </c>
      <c r="C40" s="822" t="s">
        <v>2929</v>
      </c>
      <c r="D40" s="822" t="s">
        <v>3021</v>
      </c>
      <c r="E40" s="822" t="s">
        <v>3022</v>
      </c>
      <c r="F40" s="831"/>
      <c r="G40" s="831"/>
      <c r="H40" s="831"/>
      <c r="I40" s="831"/>
      <c r="J40" s="831">
        <v>2</v>
      </c>
      <c r="K40" s="831">
        <v>704</v>
      </c>
      <c r="L40" s="831"/>
      <c r="M40" s="831">
        <v>352</v>
      </c>
      <c r="N40" s="831"/>
      <c r="O40" s="831"/>
      <c r="P40" s="827"/>
      <c r="Q40" s="832"/>
    </row>
    <row r="41" spans="1:17" ht="14.45" customHeight="1" x14ac:dyDescent="0.2">
      <c r="A41" s="821" t="s">
        <v>3108</v>
      </c>
      <c r="B41" s="822" t="s">
        <v>2935</v>
      </c>
      <c r="C41" s="822" t="s">
        <v>2929</v>
      </c>
      <c r="D41" s="822" t="s">
        <v>2932</v>
      </c>
      <c r="E41" s="822" t="s">
        <v>2933</v>
      </c>
      <c r="F41" s="831">
        <v>1</v>
      </c>
      <c r="G41" s="831">
        <v>707</v>
      </c>
      <c r="H41" s="831"/>
      <c r="I41" s="831">
        <v>707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3109</v>
      </c>
      <c r="B42" s="822" t="s">
        <v>2935</v>
      </c>
      <c r="C42" s="822" t="s">
        <v>2929</v>
      </c>
      <c r="D42" s="822" t="s">
        <v>2977</v>
      </c>
      <c r="E42" s="822" t="s">
        <v>2978</v>
      </c>
      <c r="F42" s="831"/>
      <c r="G42" s="831"/>
      <c r="H42" s="831"/>
      <c r="I42" s="831"/>
      <c r="J42" s="831">
        <v>2</v>
      </c>
      <c r="K42" s="831">
        <v>152</v>
      </c>
      <c r="L42" s="831"/>
      <c r="M42" s="831">
        <v>76</v>
      </c>
      <c r="N42" s="831">
        <v>1</v>
      </c>
      <c r="O42" s="831">
        <v>81</v>
      </c>
      <c r="P42" s="827"/>
      <c r="Q42" s="832">
        <v>81</v>
      </c>
    </row>
    <row r="43" spans="1:17" ht="14.45" customHeight="1" x14ac:dyDescent="0.2">
      <c r="A43" s="821" t="s">
        <v>3109</v>
      </c>
      <c r="B43" s="822" t="s">
        <v>2935</v>
      </c>
      <c r="C43" s="822" t="s">
        <v>2929</v>
      </c>
      <c r="D43" s="822" t="s">
        <v>2981</v>
      </c>
      <c r="E43" s="822" t="s">
        <v>2982</v>
      </c>
      <c r="F43" s="831"/>
      <c r="G43" s="831"/>
      <c r="H43" s="831"/>
      <c r="I43" s="831"/>
      <c r="J43" s="831">
        <v>1</v>
      </c>
      <c r="K43" s="831">
        <v>84</v>
      </c>
      <c r="L43" s="831"/>
      <c r="M43" s="831">
        <v>84</v>
      </c>
      <c r="N43" s="831"/>
      <c r="O43" s="831"/>
      <c r="P43" s="827"/>
      <c r="Q43" s="832"/>
    </row>
    <row r="44" spans="1:17" ht="14.45" customHeight="1" x14ac:dyDescent="0.2">
      <c r="A44" s="821" t="s">
        <v>3109</v>
      </c>
      <c r="B44" s="822" t="s">
        <v>2935</v>
      </c>
      <c r="C44" s="822" t="s">
        <v>2929</v>
      </c>
      <c r="D44" s="822" t="s">
        <v>2932</v>
      </c>
      <c r="E44" s="822" t="s">
        <v>2933</v>
      </c>
      <c r="F44" s="831">
        <v>22</v>
      </c>
      <c r="G44" s="831">
        <v>15554</v>
      </c>
      <c r="H44" s="831"/>
      <c r="I44" s="831">
        <v>707</v>
      </c>
      <c r="J44" s="831">
        <v>28</v>
      </c>
      <c r="K44" s="831">
        <v>19908</v>
      </c>
      <c r="L44" s="831"/>
      <c r="M44" s="831">
        <v>711</v>
      </c>
      <c r="N44" s="831">
        <v>1</v>
      </c>
      <c r="O44" s="831">
        <v>768</v>
      </c>
      <c r="P44" s="827"/>
      <c r="Q44" s="832">
        <v>768</v>
      </c>
    </row>
    <row r="45" spans="1:17" ht="14.45" customHeight="1" x14ac:dyDescent="0.2">
      <c r="A45" s="821" t="s">
        <v>3109</v>
      </c>
      <c r="B45" s="822" t="s">
        <v>2935</v>
      </c>
      <c r="C45" s="822" t="s">
        <v>2929</v>
      </c>
      <c r="D45" s="822" t="s">
        <v>3015</v>
      </c>
      <c r="E45" s="822" t="s">
        <v>3016</v>
      </c>
      <c r="F45" s="831"/>
      <c r="G45" s="831"/>
      <c r="H45" s="831"/>
      <c r="I45" s="831"/>
      <c r="J45" s="831">
        <v>2</v>
      </c>
      <c r="K45" s="831">
        <v>0</v>
      </c>
      <c r="L45" s="831"/>
      <c r="M45" s="831">
        <v>0</v>
      </c>
      <c r="N45" s="831"/>
      <c r="O45" s="831"/>
      <c r="P45" s="827"/>
      <c r="Q45" s="832"/>
    </row>
    <row r="46" spans="1:17" ht="14.45" customHeight="1" x14ac:dyDescent="0.2">
      <c r="A46" s="821" t="s">
        <v>3109</v>
      </c>
      <c r="B46" s="822" t="s">
        <v>3025</v>
      </c>
      <c r="C46" s="822" t="s">
        <v>2929</v>
      </c>
      <c r="D46" s="822" t="s">
        <v>3110</v>
      </c>
      <c r="E46" s="822" t="s">
        <v>3111</v>
      </c>
      <c r="F46" s="831">
        <v>1</v>
      </c>
      <c r="G46" s="831">
        <v>707</v>
      </c>
      <c r="H46" s="831"/>
      <c r="I46" s="831">
        <v>707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3109</v>
      </c>
      <c r="B47" s="822" t="s">
        <v>3030</v>
      </c>
      <c r="C47" s="822" t="s">
        <v>2929</v>
      </c>
      <c r="D47" s="822" t="s">
        <v>2963</v>
      </c>
      <c r="E47" s="822" t="s">
        <v>2964</v>
      </c>
      <c r="F47" s="831">
        <v>1</v>
      </c>
      <c r="G47" s="831">
        <v>38</v>
      </c>
      <c r="H47" s="831"/>
      <c r="I47" s="831">
        <v>38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3109</v>
      </c>
      <c r="B48" s="822" t="s">
        <v>3030</v>
      </c>
      <c r="C48" s="822" t="s">
        <v>2929</v>
      </c>
      <c r="D48" s="822" t="s">
        <v>3021</v>
      </c>
      <c r="E48" s="822" t="s">
        <v>3022</v>
      </c>
      <c r="F48" s="831">
        <v>2</v>
      </c>
      <c r="G48" s="831">
        <v>700</v>
      </c>
      <c r="H48" s="831"/>
      <c r="I48" s="831">
        <v>350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3062</v>
      </c>
      <c r="B49" s="822" t="s">
        <v>2935</v>
      </c>
      <c r="C49" s="822" t="s">
        <v>2929</v>
      </c>
      <c r="D49" s="822" t="s">
        <v>2963</v>
      </c>
      <c r="E49" s="822" t="s">
        <v>2964</v>
      </c>
      <c r="F49" s="831"/>
      <c r="G49" s="831"/>
      <c r="H49" s="831"/>
      <c r="I49" s="831"/>
      <c r="J49" s="831">
        <v>1</v>
      </c>
      <c r="K49" s="831">
        <v>38</v>
      </c>
      <c r="L49" s="831"/>
      <c r="M49" s="831">
        <v>38</v>
      </c>
      <c r="N49" s="831"/>
      <c r="O49" s="831"/>
      <c r="P49" s="827"/>
      <c r="Q49" s="832"/>
    </row>
    <row r="50" spans="1:17" ht="14.45" customHeight="1" x14ac:dyDescent="0.2">
      <c r="A50" s="821" t="s">
        <v>3062</v>
      </c>
      <c r="B50" s="822" t="s">
        <v>2935</v>
      </c>
      <c r="C50" s="822" t="s">
        <v>2929</v>
      </c>
      <c r="D50" s="822" t="s">
        <v>2977</v>
      </c>
      <c r="E50" s="822" t="s">
        <v>2978</v>
      </c>
      <c r="F50" s="831"/>
      <c r="G50" s="831"/>
      <c r="H50" s="831"/>
      <c r="I50" s="831"/>
      <c r="J50" s="831">
        <v>1</v>
      </c>
      <c r="K50" s="831">
        <v>76</v>
      </c>
      <c r="L50" s="831"/>
      <c r="M50" s="831">
        <v>76</v>
      </c>
      <c r="N50" s="831"/>
      <c r="O50" s="831"/>
      <c r="P50" s="827"/>
      <c r="Q50" s="832"/>
    </row>
    <row r="51" spans="1:17" ht="14.45" customHeight="1" x14ac:dyDescent="0.2">
      <c r="A51" s="821" t="s">
        <v>3062</v>
      </c>
      <c r="B51" s="822" t="s">
        <v>2935</v>
      </c>
      <c r="C51" s="822" t="s">
        <v>2929</v>
      </c>
      <c r="D51" s="822" t="s">
        <v>2932</v>
      </c>
      <c r="E51" s="822" t="s">
        <v>2933</v>
      </c>
      <c r="F51" s="831">
        <v>12</v>
      </c>
      <c r="G51" s="831">
        <v>8484</v>
      </c>
      <c r="H51" s="831"/>
      <c r="I51" s="831">
        <v>707</v>
      </c>
      <c r="J51" s="831">
        <v>3</v>
      </c>
      <c r="K51" s="831">
        <v>2133</v>
      </c>
      <c r="L51" s="831"/>
      <c r="M51" s="831">
        <v>711</v>
      </c>
      <c r="N51" s="831">
        <v>2</v>
      </c>
      <c r="O51" s="831">
        <v>1536</v>
      </c>
      <c r="P51" s="827"/>
      <c r="Q51" s="832">
        <v>768</v>
      </c>
    </row>
    <row r="52" spans="1:17" ht="14.45" customHeight="1" x14ac:dyDescent="0.2">
      <c r="A52" s="821" t="s">
        <v>3062</v>
      </c>
      <c r="B52" s="822" t="s">
        <v>3047</v>
      </c>
      <c r="C52" s="822" t="s">
        <v>2929</v>
      </c>
      <c r="D52" s="822" t="s">
        <v>3048</v>
      </c>
      <c r="E52" s="822" t="s">
        <v>3049</v>
      </c>
      <c r="F52" s="831"/>
      <c r="G52" s="831"/>
      <c r="H52" s="831"/>
      <c r="I52" s="831"/>
      <c r="J52" s="831">
        <v>4</v>
      </c>
      <c r="K52" s="831">
        <v>1408</v>
      </c>
      <c r="L52" s="831"/>
      <c r="M52" s="831">
        <v>352</v>
      </c>
      <c r="N52" s="831"/>
      <c r="O52" s="831"/>
      <c r="P52" s="827"/>
      <c r="Q52" s="832"/>
    </row>
    <row r="53" spans="1:17" ht="14.45" customHeight="1" x14ac:dyDescent="0.2">
      <c r="A53" s="821" t="s">
        <v>3112</v>
      </c>
      <c r="B53" s="822" t="s">
        <v>2935</v>
      </c>
      <c r="C53" s="822" t="s">
        <v>2929</v>
      </c>
      <c r="D53" s="822" t="s">
        <v>2963</v>
      </c>
      <c r="E53" s="822" t="s">
        <v>2964</v>
      </c>
      <c r="F53" s="831"/>
      <c r="G53" s="831"/>
      <c r="H53" s="831"/>
      <c r="I53" s="831"/>
      <c r="J53" s="831">
        <v>1</v>
      </c>
      <c r="K53" s="831">
        <v>38</v>
      </c>
      <c r="L53" s="831"/>
      <c r="M53" s="831">
        <v>38</v>
      </c>
      <c r="N53" s="831"/>
      <c r="O53" s="831"/>
      <c r="P53" s="827"/>
      <c r="Q53" s="832"/>
    </row>
    <row r="54" spans="1:17" ht="14.45" customHeight="1" x14ac:dyDescent="0.2">
      <c r="A54" s="821" t="s">
        <v>3112</v>
      </c>
      <c r="B54" s="822" t="s">
        <v>2935</v>
      </c>
      <c r="C54" s="822" t="s">
        <v>2929</v>
      </c>
      <c r="D54" s="822" t="s">
        <v>2977</v>
      </c>
      <c r="E54" s="822" t="s">
        <v>2978</v>
      </c>
      <c r="F54" s="831"/>
      <c r="G54" s="831"/>
      <c r="H54" s="831"/>
      <c r="I54" s="831"/>
      <c r="J54" s="831">
        <v>1</v>
      </c>
      <c r="K54" s="831">
        <v>76</v>
      </c>
      <c r="L54" s="831"/>
      <c r="M54" s="831">
        <v>76</v>
      </c>
      <c r="N54" s="831">
        <v>1</v>
      </c>
      <c r="O54" s="831">
        <v>81</v>
      </c>
      <c r="P54" s="827"/>
      <c r="Q54" s="832">
        <v>81</v>
      </c>
    </row>
    <row r="55" spans="1:17" ht="14.45" customHeight="1" x14ac:dyDescent="0.2">
      <c r="A55" s="821" t="s">
        <v>3112</v>
      </c>
      <c r="B55" s="822" t="s">
        <v>2935</v>
      </c>
      <c r="C55" s="822" t="s">
        <v>2929</v>
      </c>
      <c r="D55" s="822" t="s">
        <v>2932</v>
      </c>
      <c r="E55" s="822" t="s">
        <v>2933</v>
      </c>
      <c r="F55" s="831">
        <v>3</v>
      </c>
      <c r="G55" s="831">
        <v>2121</v>
      </c>
      <c r="H55" s="831"/>
      <c r="I55" s="831">
        <v>707</v>
      </c>
      <c r="J55" s="831">
        <v>11</v>
      </c>
      <c r="K55" s="831">
        <v>7821</v>
      </c>
      <c r="L55" s="831"/>
      <c r="M55" s="831">
        <v>711</v>
      </c>
      <c r="N55" s="831">
        <v>2</v>
      </c>
      <c r="O55" s="831">
        <v>1536</v>
      </c>
      <c r="P55" s="827"/>
      <c r="Q55" s="832">
        <v>768</v>
      </c>
    </row>
    <row r="56" spans="1:17" ht="14.45" customHeight="1" x14ac:dyDescent="0.2">
      <c r="A56" s="821" t="s">
        <v>3113</v>
      </c>
      <c r="B56" s="822" t="s">
        <v>2935</v>
      </c>
      <c r="C56" s="822" t="s">
        <v>2929</v>
      </c>
      <c r="D56" s="822" t="s">
        <v>2963</v>
      </c>
      <c r="E56" s="822" t="s">
        <v>2964</v>
      </c>
      <c r="F56" s="831">
        <v>1</v>
      </c>
      <c r="G56" s="831">
        <v>38</v>
      </c>
      <c r="H56" s="831"/>
      <c r="I56" s="831">
        <v>38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3113</v>
      </c>
      <c r="B57" s="822" t="s">
        <v>2935</v>
      </c>
      <c r="C57" s="822" t="s">
        <v>2929</v>
      </c>
      <c r="D57" s="822" t="s">
        <v>2932</v>
      </c>
      <c r="E57" s="822" t="s">
        <v>2933</v>
      </c>
      <c r="F57" s="831"/>
      <c r="G57" s="831"/>
      <c r="H57" s="831"/>
      <c r="I57" s="831"/>
      <c r="J57" s="831">
        <v>4</v>
      </c>
      <c r="K57" s="831">
        <v>2844</v>
      </c>
      <c r="L57" s="831"/>
      <c r="M57" s="831">
        <v>711</v>
      </c>
      <c r="N57" s="831"/>
      <c r="O57" s="831"/>
      <c r="P57" s="827"/>
      <c r="Q57" s="832"/>
    </row>
    <row r="58" spans="1:17" ht="14.45" customHeight="1" x14ac:dyDescent="0.2">
      <c r="A58" s="821" t="s">
        <v>3114</v>
      </c>
      <c r="B58" s="822" t="s">
        <v>2935</v>
      </c>
      <c r="C58" s="822" t="s">
        <v>2929</v>
      </c>
      <c r="D58" s="822" t="s">
        <v>2932</v>
      </c>
      <c r="E58" s="822" t="s">
        <v>2933</v>
      </c>
      <c r="F58" s="831">
        <v>1</v>
      </c>
      <c r="G58" s="831">
        <v>707</v>
      </c>
      <c r="H58" s="831"/>
      <c r="I58" s="831">
        <v>707</v>
      </c>
      <c r="J58" s="831">
        <v>3</v>
      </c>
      <c r="K58" s="831">
        <v>2133</v>
      </c>
      <c r="L58" s="831"/>
      <c r="M58" s="831">
        <v>711</v>
      </c>
      <c r="N58" s="831"/>
      <c r="O58" s="831"/>
      <c r="P58" s="827"/>
      <c r="Q58" s="832"/>
    </row>
    <row r="59" spans="1:17" ht="14.45" customHeight="1" x14ac:dyDescent="0.2">
      <c r="A59" s="821" t="s">
        <v>3114</v>
      </c>
      <c r="B59" s="822" t="s">
        <v>3047</v>
      </c>
      <c r="C59" s="822" t="s">
        <v>2929</v>
      </c>
      <c r="D59" s="822" t="s">
        <v>3021</v>
      </c>
      <c r="E59" s="822" t="s">
        <v>3022</v>
      </c>
      <c r="F59" s="831"/>
      <c r="G59" s="831"/>
      <c r="H59" s="831"/>
      <c r="I59" s="831"/>
      <c r="J59" s="831">
        <v>8</v>
      </c>
      <c r="K59" s="831">
        <v>2816</v>
      </c>
      <c r="L59" s="831"/>
      <c r="M59" s="831">
        <v>352</v>
      </c>
      <c r="N59" s="831"/>
      <c r="O59" s="831"/>
      <c r="P59" s="827"/>
      <c r="Q59" s="832"/>
    </row>
    <row r="60" spans="1:17" ht="14.45" customHeight="1" x14ac:dyDescent="0.2">
      <c r="A60" s="821" t="s">
        <v>3115</v>
      </c>
      <c r="B60" s="822" t="s">
        <v>2935</v>
      </c>
      <c r="C60" s="822" t="s">
        <v>2929</v>
      </c>
      <c r="D60" s="822" t="s">
        <v>2963</v>
      </c>
      <c r="E60" s="822" t="s">
        <v>2964</v>
      </c>
      <c r="F60" s="831">
        <v>3</v>
      </c>
      <c r="G60" s="831">
        <v>114</v>
      </c>
      <c r="H60" s="831"/>
      <c r="I60" s="831">
        <v>38</v>
      </c>
      <c r="J60" s="831">
        <v>3</v>
      </c>
      <c r="K60" s="831">
        <v>114</v>
      </c>
      <c r="L60" s="831"/>
      <c r="M60" s="831">
        <v>38</v>
      </c>
      <c r="N60" s="831"/>
      <c r="O60" s="831"/>
      <c r="P60" s="827"/>
      <c r="Q60" s="832"/>
    </row>
    <row r="61" spans="1:17" ht="14.45" customHeight="1" x14ac:dyDescent="0.2">
      <c r="A61" s="821" t="s">
        <v>3115</v>
      </c>
      <c r="B61" s="822" t="s">
        <v>2935</v>
      </c>
      <c r="C61" s="822" t="s">
        <v>2929</v>
      </c>
      <c r="D61" s="822" t="s">
        <v>2977</v>
      </c>
      <c r="E61" s="822" t="s">
        <v>2978</v>
      </c>
      <c r="F61" s="831">
        <v>2</v>
      </c>
      <c r="G61" s="831">
        <v>150</v>
      </c>
      <c r="H61" s="831"/>
      <c r="I61" s="831">
        <v>75</v>
      </c>
      <c r="J61" s="831">
        <v>3</v>
      </c>
      <c r="K61" s="831">
        <v>228</v>
      </c>
      <c r="L61" s="831"/>
      <c r="M61" s="831">
        <v>76</v>
      </c>
      <c r="N61" s="831"/>
      <c r="O61" s="831"/>
      <c r="P61" s="827"/>
      <c r="Q61" s="832"/>
    </row>
    <row r="62" spans="1:17" ht="14.45" customHeight="1" x14ac:dyDescent="0.2">
      <c r="A62" s="821" t="s">
        <v>3115</v>
      </c>
      <c r="B62" s="822" t="s">
        <v>2935</v>
      </c>
      <c r="C62" s="822" t="s">
        <v>2929</v>
      </c>
      <c r="D62" s="822" t="s">
        <v>2932</v>
      </c>
      <c r="E62" s="822" t="s">
        <v>2933</v>
      </c>
      <c r="F62" s="831">
        <v>36</v>
      </c>
      <c r="G62" s="831">
        <v>25452</v>
      </c>
      <c r="H62" s="831"/>
      <c r="I62" s="831">
        <v>707</v>
      </c>
      <c r="J62" s="831">
        <v>25</v>
      </c>
      <c r="K62" s="831">
        <v>17775</v>
      </c>
      <c r="L62" s="831"/>
      <c r="M62" s="831">
        <v>711</v>
      </c>
      <c r="N62" s="831">
        <v>5</v>
      </c>
      <c r="O62" s="831">
        <v>3840</v>
      </c>
      <c r="P62" s="827"/>
      <c r="Q62" s="832">
        <v>768</v>
      </c>
    </row>
    <row r="63" spans="1:17" ht="14.45" customHeight="1" x14ac:dyDescent="0.2">
      <c r="A63" s="821" t="s">
        <v>3115</v>
      </c>
      <c r="B63" s="822" t="s">
        <v>2935</v>
      </c>
      <c r="C63" s="822" t="s">
        <v>2929</v>
      </c>
      <c r="D63" s="822" t="s">
        <v>2999</v>
      </c>
      <c r="E63" s="822" t="s">
        <v>3000</v>
      </c>
      <c r="F63" s="831">
        <v>2</v>
      </c>
      <c r="G63" s="831">
        <v>2812</v>
      </c>
      <c r="H63" s="831"/>
      <c r="I63" s="831">
        <v>1406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3115</v>
      </c>
      <c r="B64" s="822" t="s">
        <v>3038</v>
      </c>
      <c r="C64" s="822" t="s">
        <v>2929</v>
      </c>
      <c r="D64" s="822" t="s">
        <v>3043</v>
      </c>
      <c r="E64" s="822" t="s">
        <v>3044</v>
      </c>
      <c r="F64" s="831">
        <v>2</v>
      </c>
      <c r="G64" s="831">
        <v>1414</v>
      </c>
      <c r="H64" s="831"/>
      <c r="I64" s="831">
        <v>707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3115</v>
      </c>
      <c r="B65" s="822" t="s">
        <v>3047</v>
      </c>
      <c r="C65" s="822" t="s">
        <v>2929</v>
      </c>
      <c r="D65" s="822" t="s">
        <v>3021</v>
      </c>
      <c r="E65" s="822" t="s">
        <v>3022</v>
      </c>
      <c r="F65" s="831">
        <v>4</v>
      </c>
      <c r="G65" s="831">
        <v>1400</v>
      </c>
      <c r="H65" s="831"/>
      <c r="I65" s="831">
        <v>350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3115</v>
      </c>
      <c r="B66" s="822" t="s">
        <v>3047</v>
      </c>
      <c r="C66" s="822" t="s">
        <v>2929</v>
      </c>
      <c r="D66" s="822" t="s">
        <v>3050</v>
      </c>
      <c r="E66" s="822" t="s">
        <v>3051</v>
      </c>
      <c r="F66" s="831">
        <v>4</v>
      </c>
      <c r="G66" s="831">
        <v>2348</v>
      </c>
      <c r="H66" s="831"/>
      <c r="I66" s="831">
        <v>587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3116</v>
      </c>
      <c r="B67" s="822" t="s">
        <v>2935</v>
      </c>
      <c r="C67" s="822" t="s">
        <v>2929</v>
      </c>
      <c r="D67" s="822" t="s">
        <v>2977</v>
      </c>
      <c r="E67" s="822" t="s">
        <v>2978</v>
      </c>
      <c r="F67" s="831">
        <v>1</v>
      </c>
      <c r="G67" s="831">
        <v>75</v>
      </c>
      <c r="H67" s="831"/>
      <c r="I67" s="831">
        <v>75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3116</v>
      </c>
      <c r="B68" s="822" t="s">
        <v>2935</v>
      </c>
      <c r="C68" s="822" t="s">
        <v>2929</v>
      </c>
      <c r="D68" s="822" t="s">
        <v>2981</v>
      </c>
      <c r="E68" s="822" t="s">
        <v>2982</v>
      </c>
      <c r="F68" s="831">
        <v>1</v>
      </c>
      <c r="G68" s="831">
        <v>84</v>
      </c>
      <c r="H68" s="831"/>
      <c r="I68" s="831">
        <v>84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3116</v>
      </c>
      <c r="B69" s="822" t="s">
        <v>2935</v>
      </c>
      <c r="C69" s="822" t="s">
        <v>2929</v>
      </c>
      <c r="D69" s="822" t="s">
        <v>2930</v>
      </c>
      <c r="E69" s="822" t="s">
        <v>2931</v>
      </c>
      <c r="F69" s="831">
        <v>3</v>
      </c>
      <c r="G69" s="831">
        <v>99.99</v>
      </c>
      <c r="H69" s="831"/>
      <c r="I69" s="831">
        <v>33.33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3116</v>
      </c>
      <c r="B70" s="822" t="s">
        <v>2935</v>
      </c>
      <c r="C70" s="822" t="s">
        <v>2929</v>
      </c>
      <c r="D70" s="822" t="s">
        <v>2932</v>
      </c>
      <c r="E70" s="822" t="s">
        <v>2933</v>
      </c>
      <c r="F70" s="831">
        <v>51</v>
      </c>
      <c r="G70" s="831">
        <v>36057</v>
      </c>
      <c r="H70" s="831"/>
      <c r="I70" s="831">
        <v>707</v>
      </c>
      <c r="J70" s="831">
        <v>59</v>
      </c>
      <c r="K70" s="831">
        <v>41949</v>
      </c>
      <c r="L70" s="831"/>
      <c r="M70" s="831">
        <v>711</v>
      </c>
      <c r="N70" s="831">
        <v>7</v>
      </c>
      <c r="O70" s="831">
        <v>5376</v>
      </c>
      <c r="P70" s="827"/>
      <c r="Q70" s="832">
        <v>768</v>
      </c>
    </row>
    <row r="71" spans="1:17" ht="14.45" customHeight="1" x14ac:dyDescent="0.2">
      <c r="A71" s="821" t="s">
        <v>3116</v>
      </c>
      <c r="B71" s="822" t="s">
        <v>2935</v>
      </c>
      <c r="C71" s="822" t="s">
        <v>2929</v>
      </c>
      <c r="D71" s="822" t="s">
        <v>3003</v>
      </c>
      <c r="E71" s="822" t="s">
        <v>3004</v>
      </c>
      <c r="F71" s="831">
        <v>1</v>
      </c>
      <c r="G71" s="831">
        <v>354</v>
      </c>
      <c r="H71" s="831"/>
      <c r="I71" s="831">
        <v>354</v>
      </c>
      <c r="J71" s="831">
        <v>1</v>
      </c>
      <c r="K71" s="831">
        <v>356</v>
      </c>
      <c r="L71" s="831"/>
      <c r="M71" s="831">
        <v>356</v>
      </c>
      <c r="N71" s="831"/>
      <c r="O71" s="831"/>
      <c r="P71" s="827"/>
      <c r="Q71" s="832"/>
    </row>
    <row r="72" spans="1:17" ht="14.45" customHeight="1" x14ac:dyDescent="0.2">
      <c r="A72" s="821" t="s">
        <v>3116</v>
      </c>
      <c r="B72" s="822" t="s">
        <v>3030</v>
      </c>
      <c r="C72" s="822" t="s">
        <v>2929</v>
      </c>
      <c r="D72" s="822" t="s">
        <v>2963</v>
      </c>
      <c r="E72" s="822" t="s">
        <v>2964</v>
      </c>
      <c r="F72" s="831"/>
      <c r="G72" s="831"/>
      <c r="H72" s="831"/>
      <c r="I72" s="831"/>
      <c r="J72" s="831">
        <v>1</v>
      </c>
      <c r="K72" s="831">
        <v>38</v>
      </c>
      <c r="L72" s="831"/>
      <c r="M72" s="831">
        <v>38</v>
      </c>
      <c r="N72" s="831"/>
      <c r="O72" s="831"/>
      <c r="P72" s="827"/>
      <c r="Q72" s="832"/>
    </row>
    <row r="73" spans="1:17" ht="14.45" customHeight="1" x14ac:dyDescent="0.2">
      <c r="A73" s="821" t="s">
        <v>3116</v>
      </c>
      <c r="B73" s="822" t="s">
        <v>3038</v>
      </c>
      <c r="C73" s="822" t="s">
        <v>2929</v>
      </c>
      <c r="D73" s="822" t="s">
        <v>2930</v>
      </c>
      <c r="E73" s="822" t="s">
        <v>2931</v>
      </c>
      <c r="F73" s="831">
        <v>1</v>
      </c>
      <c r="G73" s="831">
        <v>33.33</v>
      </c>
      <c r="H73" s="831"/>
      <c r="I73" s="831">
        <v>33.33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3116</v>
      </c>
      <c r="B74" s="822" t="s">
        <v>3038</v>
      </c>
      <c r="C74" s="822" t="s">
        <v>2929</v>
      </c>
      <c r="D74" s="822" t="s">
        <v>3043</v>
      </c>
      <c r="E74" s="822" t="s">
        <v>3044</v>
      </c>
      <c r="F74" s="831">
        <v>2</v>
      </c>
      <c r="G74" s="831">
        <v>1414</v>
      </c>
      <c r="H74" s="831"/>
      <c r="I74" s="831">
        <v>707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576</v>
      </c>
      <c r="B75" s="822" t="s">
        <v>2935</v>
      </c>
      <c r="C75" s="822" t="s">
        <v>2936</v>
      </c>
      <c r="D75" s="822" t="s">
        <v>2950</v>
      </c>
      <c r="E75" s="822" t="s">
        <v>1320</v>
      </c>
      <c r="F75" s="831">
        <v>1</v>
      </c>
      <c r="G75" s="831">
        <v>2892.44</v>
      </c>
      <c r="H75" s="831"/>
      <c r="I75" s="831">
        <v>2892.44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576</v>
      </c>
      <c r="B76" s="822" t="s">
        <v>2935</v>
      </c>
      <c r="C76" s="822" t="s">
        <v>2929</v>
      </c>
      <c r="D76" s="822" t="s">
        <v>2963</v>
      </c>
      <c r="E76" s="822" t="s">
        <v>2964</v>
      </c>
      <c r="F76" s="831">
        <v>68</v>
      </c>
      <c r="G76" s="831">
        <v>2584</v>
      </c>
      <c r="H76" s="831"/>
      <c r="I76" s="831">
        <v>38</v>
      </c>
      <c r="J76" s="831">
        <v>244</v>
      </c>
      <c r="K76" s="831">
        <v>9272</v>
      </c>
      <c r="L76" s="831"/>
      <c r="M76" s="831">
        <v>38</v>
      </c>
      <c r="N76" s="831">
        <v>27</v>
      </c>
      <c r="O76" s="831">
        <v>1080</v>
      </c>
      <c r="P76" s="827"/>
      <c r="Q76" s="832">
        <v>40</v>
      </c>
    </row>
    <row r="77" spans="1:17" ht="14.45" customHeight="1" x14ac:dyDescent="0.2">
      <c r="A77" s="821" t="s">
        <v>576</v>
      </c>
      <c r="B77" s="822" t="s">
        <v>2935</v>
      </c>
      <c r="C77" s="822" t="s">
        <v>2929</v>
      </c>
      <c r="D77" s="822" t="s">
        <v>2967</v>
      </c>
      <c r="E77" s="822" t="s">
        <v>2968</v>
      </c>
      <c r="F77" s="831">
        <v>1</v>
      </c>
      <c r="G77" s="831">
        <v>5</v>
      </c>
      <c r="H77" s="831"/>
      <c r="I77" s="831">
        <v>5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576</v>
      </c>
      <c r="B78" s="822" t="s">
        <v>2935</v>
      </c>
      <c r="C78" s="822" t="s">
        <v>2929</v>
      </c>
      <c r="D78" s="822" t="s">
        <v>2971</v>
      </c>
      <c r="E78" s="822" t="s">
        <v>2972</v>
      </c>
      <c r="F78" s="831">
        <v>5</v>
      </c>
      <c r="G78" s="831">
        <v>1750</v>
      </c>
      <c r="H78" s="831"/>
      <c r="I78" s="831">
        <v>350</v>
      </c>
      <c r="J78" s="831">
        <v>0</v>
      </c>
      <c r="K78" s="831">
        <v>0</v>
      </c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576</v>
      </c>
      <c r="B79" s="822" t="s">
        <v>2935</v>
      </c>
      <c r="C79" s="822" t="s">
        <v>2929</v>
      </c>
      <c r="D79" s="822" t="s">
        <v>2973</v>
      </c>
      <c r="E79" s="822" t="s">
        <v>2974</v>
      </c>
      <c r="F79" s="831">
        <v>7</v>
      </c>
      <c r="G79" s="831">
        <v>2856</v>
      </c>
      <c r="H79" s="831"/>
      <c r="I79" s="831">
        <v>408</v>
      </c>
      <c r="J79" s="831">
        <v>0</v>
      </c>
      <c r="K79" s="831">
        <v>0</v>
      </c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576</v>
      </c>
      <c r="B80" s="822" t="s">
        <v>2935</v>
      </c>
      <c r="C80" s="822" t="s">
        <v>2929</v>
      </c>
      <c r="D80" s="822" t="s">
        <v>2975</v>
      </c>
      <c r="E80" s="822" t="s">
        <v>2976</v>
      </c>
      <c r="F80" s="831">
        <v>6</v>
      </c>
      <c r="G80" s="831">
        <v>3444</v>
      </c>
      <c r="H80" s="831"/>
      <c r="I80" s="831">
        <v>574</v>
      </c>
      <c r="J80" s="831">
        <v>1</v>
      </c>
      <c r="K80" s="831">
        <v>578</v>
      </c>
      <c r="L80" s="831"/>
      <c r="M80" s="831">
        <v>578</v>
      </c>
      <c r="N80" s="831"/>
      <c r="O80" s="831"/>
      <c r="P80" s="827"/>
      <c r="Q80" s="832"/>
    </row>
    <row r="81" spans="1:17" ht="14.45" customHeight="1" x14ac:dyDescent="0.2">
      <c r="A81" s="821" t="s">
        <v>576</v>
      </c>
      <c r="B81" s="822" t="s">
        <v>2935</v>
      </c>
      <c r="C81" s="822" t="s">
        <v>2929</v>
      </c>
      <c r="D81" s="822" t="s">
        <v>2977</v>
      </c>
      <c r="E81" s="822" t="s">
        <v>2978</v>
      </c>
      <c r="F81" s="831">
        <v>16</v>
      </c>
      <c r="G81" s="831">
        <v>1200</v>
      </c>
      <c r="H81" s="831"/>
      <c r="I81" s="831">
        <v>75</v>
      </c>
      <c r="J81" s="831">
        <v>13</v>
      </c>
      <c r="K81" s="831">
        <v>988</v>
      </c>
      <c r="L81" s="831"/>
      <c r="M81" s="831">
        <v>76</v>
      </c>
      <c r="N81" s="831">
        <v>1</v>
      </c>
      <c r="O81" s="831">
        <v>81</v>
      </c>
      <c r="P81" s="827"/>
      <c r="Q81" s="832">
        <v>81</v>
      </c>
    </row>
    <row r="82" spans="1:17" ht="14.45" customHeight="1" x14ac:dyDescent="0.2">
      <c r="A82" s="821" t="s">
        <v>576</v>
      </c>
      <c r="B82" s="822" t="s">
        <v>2935</v>
      </c>
      <c r="C82" s="822" t="s">
        <v>2929</v>
      </c>
      <c r="D82" s="822" t="s">
        <v>2979</v>
      </c>
      <c r="E82" s="822" t="s">
        <v>2980</v>
      </c>
      <c r="F82" s="831">
        <v>1</v>
      </c>
      <c r="G82" s="831">
        <v>233</v>
      </c>
      <c r="H82" s="831"/>
      <c r="I82" s="831">
        <v>233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576</v>
      </c>
      <c r="B83" s="822" t="s">
        <v>2935</v>
      </c>
      <c r="C83" s="822" t="s">
        <v>2929</v>
      </c>
      <c r="D83" s="822" t="s">
        <v>2981</v>
      </c>
      <c r="E83" s="822" t="s">
        <v>2982</v>
      </c>
      <c r="F83" s="831">
        <v>20</v>
      </c>
      <c r="G83" s="831">
        <v>1680</v>
      </c>
      <c r="H83" s="831"/>
      <c r="I83" s="831">
        <v>84</v>
      </c>
      <c r="J83" s="831">
        <v>57</v>
      </c>
      <c r="K83" s="831">
        <v>4788</v>
      </c>
      <c r="L83" s="831"/>
      <c r="M83" s="831">
        <v>84</v>
      </c>
      <c r="N83" s="831">
        <v>11</v>
      </c>
      <c r="O83" s="831">
        <v>968</v>
      </c>
      <c r="P83" s="827"/>
      <c r="Q83" s="832">
        <v>88</v>
      </c>
    </row>
    <row r="84" spans="1:17" ht="14.45" customHeight="1" x14ac:dyDescent="0.2">
      <c r="A84" s="821" t="s">
        <v>576</v>
      </c>
      <c r="B84" s="822" t="s">
        <v>2935</v>
      </c>
      <c r="C84" s="822" t="s">
        <v>2929</v>
      </c>
      <c r="D84" s="822" t="s">
        <v>2930</v>
      </c>
      <c r="E84" s="822" t="s">
        <v>2931</v>
      </c>
      <c r="F84" s="831">
        <v>48</v>
      </c>
      <c r="G84" s="831">
        <v>1599.9399999999994</v>
      </c>
      <c r="H84" s="831"/>
      <c r="I84" s="831">
        <v>33.332083333333323</v>
      </c>
      <c r="J84" s="831">
        <v>43</v>
      </c>
      <c r="K84" s="831">
        <v>1836.7199999999996</v>
      </c>
      <c r="L84" s="831"/>
      <c r="M84" s="831">
        <v>42.714418604651151</v>
      </c>
      <c r="N84" s="831">
        <v>12</v>
      </c>
      <c r="O84" s="831">
        <v>546.70000000000005</v>
      </c>
      <c r="P84" s="827"/>
      <c r="Q84" s="832">
        <v>45.558333333333337</v>
      </c>
    </row>
    <row r="85" spans="1:17" ht="14.45" customHeight="1" x14ac:dyDescent="0.2">
      <c r="A85" s="821" t="s">
        <v>576</v>
      </c>
      <c r="B85" s="822" t="s">
        <v>2935</v>
      </c>
      <c r="C85" s="822" t="s">
        <v>2929</v>
      </c>
      <c r="D85" s="822" t="s">
        <v>2989</v>
      </c>
      <c r="E85" s="822" t="s">
        <v>2990</v>
      </c>
      <c r="F85" s="831">
        <v>8</v>
      </c>
      <c r="G85" s="831">
        <v>5736</v>
      </c>
      <c r="H85" s="831"/>
      <c r="I85" s="831">
        <v>717</v>
      </c>
      <c r="J85" s="831">
        <v>1</v>
      </c>
      <c r="K85" s="831">
        <v>721</v>
      </c>
      <c r="L85" s="831"/>
      <c r="M85" s="831">
        <v>721</v>
      </c>
      <c r="N85" s="831"/>
      <c r="O85" s="831"/>
      <c r="P85" s="827"/>
      <c r="Q85" s="832"/>
    </row>
    <row r="86" spans="1:17" ht="14.45" customHeight="1" x14ac:dyDescent="0.2">
      <c r="A86" s="821" t="s">
        <v>576</v>
      </c>
      <c r="B86" s="822" t="s">
        <v>2935</v>
      </c>
      <c r="C86" s="822" t="s">
        <v>2929</v>
      </c>
      <c r="D86" s="822" t="s">
        <v>2932</v>
      </c>
      <c r="E86" s="822" t="s">
        <v>2933</v>
      </c>
      <c r="F86" s="831">
        <v>107</v>
      </c>
      <c r="G86" s="831">
        <v>75649</v>
      </c>
      <c r="H86" s="831"/>
      <c r="I86" s="831">
        <v>707</v>
      </c>
      <c r="J86" s="831">
        <v>108</v>
      </c>
      <c r="K86" s="831">
        <v>76788</v>
      </c>
      <c r="L86" s="831"/>
      <c r="M86" s="831">
        <v>711</v>
      </c>
      <c r="N86" s="831">
        <v>27</v>
      </c>
      <c r="O86" s="831">
        <v>20736</v>
      </c>
      <c r="P86" s="827"/>
      <c r="Q86" s="832">
        <v>768</v>
      </c>
    </row>
    <row r="87" spans="1:17" ht="14.45" customHeight="1" x14ac:dyDescent="0.2">
      <c r="A87" s="821" t="s">
        <v>576</v>
      </c>
      <c r="B87" s="822" t="s">
        <v>2935</v>
      </c>
      <c r="C87" s="822" t="s">
        <v>2929</v>
      </c>
      <c r="D87" s="822" t="s">
        <v>2999</v>
      </c>
      <c r="E87" s="822" t="s">
        <v>3000</v>
      </c>
      <c r="F87" s="831"/>
      <c r="G87" s="831"/>
      <c r="H87" s="831"/>
      <c r="I87" s="831"/>
      <c r="J87" s="831">
        <v>4</v>
      </c>
      <c r="K87" s="831">
        <v>5660</v>
      </c>
      <c r="L87" s="831"/>
      <c r="M87" s="831">
        <v>1415</v>
      </c>
      <c r="N87" s="831"/>
      <c r="O87" s="831"/>
      <c r="P87" s="827"/>
      <c r="Q87" s="832"/>
    </row>
    <row r="88" spans="1:17" ht="14.45" customHeight="1" x14ac:dyDescent="0.2">
      <c r="A88" s="821" t="s">
        <v>576</v>
      </c>
      <c r="B88" s="822" t="s">
        <v>2935</v>
      </c>
      <c r="C88" s="822" t="s">
        <v>2929</v>
      </c>
      <c r="D88" s="822" t="s">
        <v>3003</v>
      </c>
      <c r="E88" s="822" t="s">
        <v>3004</v>
      </c>
      <c r="F88" s="831">
        <v>14</v>
      </c>
      <c r="G88" s="831">
        <v>4956</v>
      </c>
      <c r="H88" s="831"/>
      <c r="I88" s="831">
        <v>354</v>
      </c>
      <c r="J88" s="831">
        <v>4</v>
      </c>
      <c r="K88" s="831">
        <v>1424</v>
      </c>
      <c r="L88" s="831"/>
      <c r="M88" s="831">
        <v>356</v>
      </c>
      <c r="N88" s="831"/>
      <c r="O88" s="831"/>
      <c r="P88" s="827"/>
      <c r="Q88" s="832"/>
    </row>
    <row r="89" spans="1:17" ht="14.45" customHeight="1" x14ac:dyDescent="0.2">
      <c r="A89" s="821" t="s">
        <v>576</v>
      </c>
      <c r="B89" s="822" t="s">
        <v>2935</v>
      </c>
      <c r="C89" s="822" t="s">
        <v>2929</v>
      </c>
      <c r="D89" s="822" t="s">
        <v>3005</v>
      </c>
      <c r="E89" s="822" t="s">
        <v>3006</v>
      </c>
      <c r="F89" s="831">
        <v>7</v>
      </c>
      <c r="G89" s="831">
        <v>4186</v>
      </c>
      <c r="H89" s="831"/>
      <c r="I89" s="831">
        <v>598</v>
      </c>
      <c r="J89" s="831">
        <v>0</v>
      </c>
      <c r="K89" s="831">
        <v>0</v>
      </c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576</v>
      </c>
      <c r="B90" s="822" t="s">
        <v>2935</v>
      </c>
      <c r="C90" s="822" t="s">
        <v>2929</v>
      </c>
      <c r="D90" s="822" t="s">
        <v>3015</v>
      </c>
      <c r="E90" s="822" t="s">
        <v>3016</v>
      </c>
      <c r="F90" s="831"/>
      <c r="G90" s="831"/>
      <c r="H90" s="831"/>
      <c r="I90" s="831"/>
      <c r="J90" s="831">
        <v>89</v>
      </c>
      <c r="K90" s="831">
        <v>0</v>
      </c>
      <c r="L90" s="831"/>
      <c r="M90" s="831">
        <v>0</v>
      </c>
      <c r="N90" s="831">
        <v>12</v>
      </c>
      <c r="O90" s="831">
        <v>0</v>
      </c>
      <c r="P90" s="827"/>
      <c r="Q90" s="832">
        <v>0</v>
      </c>
    </row>
    <row r="91" spans="1:17" ht="14.45" customHeight="1" x14ac:dyDescent="0.2">
      <c r="A91" s="821" t="s">
        <v>576</v>
      </c>
      <c r="B91" s="822" t="s">
        <v>3030</v>
      </c>
      <c r="C91" s="822" t="s">
        <v>2929</v>
      </c>
      <c r="D91" s="822" t="s">
        <v>2963</v>
      </c>
      <c r="E91" s="822" t="s">
        <v>2964</v>
      </c>
      <c r="F91" s="831">
        <v>4</v>
      </c>
      <c r="G91" s="831">
        <v>152</v>
      </c>
      <c r="H91" s="831"/>
      <c r="I91" s="831">
        <v>38</v>
      </c>
      <c r="J91" s="831">
        <v>4</v>
      </c>
      <c r="K91" s="831">
        <v>152</v>
      </c>
      <c r="L91" s="831"/>
      <c r="M91" s="831">
        <v>38</v>
      </c>
      <c r="N91" s="831"/>
      <c r="O91" s="831"/>
      <c r="P91" s="827"/>
      <c r="Q91" s="832"/>
    </row>
    <row r="92" spans="1:17" ht="14.45" customHeight="1" x14ac:dyDescent="0.2">
      <c r="A92" s="821" t="s">
        <v>576</v>
      </c>
      <c r="B92" s="822" t="s">
        <v>3030</v>
      </c>
      <c r="C92" s="822" t="s">
        <v>2929</v>
      </c>
      <c r="D92" s="822" t="s">
        <v>2977</v>
      </c>
      <c r="E92" s="822" t="s">
        <v>2978</v>
      </c>
      <c r="F92" s="831">
        <v>3</v>
      </c>
      <c r="G92" s="831">
        <v>225</v>
      </c>
      <c r="H92" s="831"/>
      <c r="I92" s="831">
        <v>75</v>
      </c>
      <c r="J92" s="831">
        <v>2</v>
      </c>
      <c r="K92" s="831">
        <v>152</v>
      </c>
      <c r="L92" s="831"/>
      <c r="M92" s="831">
        <v>76</v>
      </c>
      <c r="N92" s="831">
        <v>1</v>
      </c>
      <c r="O92" s="831">
        <v>81</v>
      </c>
      <c r="P92" s="827"/>
      <c r="Q92" s="832">
        <v>81</v>
      </c>
    </row>
    <row r="93" spans="1:17" ht="14.45" customHeight="1" x14ac:dyDescent="0.2">
      <c r="A93" s="821" t="s">
        <v>576</v>
      </c>
      <c r="B93" s="822" t="s">
        <v>3030</v>
      </c>
      <c r="C93" s="822" t="s">
        <v>2929</v>
      </c>
      <c r="D93" s="822" t="s">
        <v>2981</v>
      </c>
      <c r="E93" s="822" t="s">
        <v>2982</v>
      </c>
      <c r="F93" s="831">
        <v>2</v>
      </c>
      <c r="G93" s="831">
        <v>168</v>
      </c>
      <c r="H93" s="831"/>
      <c r="I93" s="831">
        <v>84</v>
      </c>
      <c r="J93" s="831">
        <v>5</v>
      </c>
      <c r="K93" s="831">
        <v>420</v>
      </c>
      <c r="L93" s="831"/>
      <c r="M93" s="831">
        <v>84</v>
      </c>
      <c r="N93" s="831"/>
      <c r="O93" s="831"/>
      <c r="P93" s="827"/>
      <c r="Q93" s="832"/>
    </row>
    <row r="94" spans="1:17" ht="14.45" customHeight="1" x14ac:dyDescent="0.2">
      <c r="A94" s="821" t="s">
        <v>576</v>
      </c>
      <c r="B94" s="822" t="s">
        <v>3030</v>
      </c>
      <c r="C94" s="822" t="s">
        <v>2929</v>
      </c>
      <c r="D94" s="822" t="s">
        <v>2930</v>
      </c>
      <c r="E94" s="822" t="s">
        <v>2931</v>
      </c>
      <c r="F94" s="831">
        <v>1</v>
      </c>
      <c r="G94" s="831">
        <v>33.33</v>
      </c>
      <c r="H94" s="831"/>
      <c r="I94" s="831">
        <v>33.33</v>
      </c>
      <c r="J94" s="831">
        <v>0</v>
      </c>
      <c r="K94" s="831">
        <v>0</v>
      </c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576</v>
      </c>
      <c r="B95" s="822" t="s">
        <v>3030</v>
      </c>
      <c r="C95" s="822" t="s">
        <v>2929</v>
      </c>
      <c r="D95" s="822" t="s">
        <v>2932</v>
      </c>
      <c r="E95" s="822" t="s">
        <v>2933</v>
      </c>
      <c r="F95" s="831">
        <v>1</v>
      </c>
      <c r="G95" s="831">
        <v>707</v>
      </c>
      <c r="H95" s="831"/>
      <c r="I95" s="831">
        <v>707</v>
      </c>
      <c r="J95" s="831">
        <v>2</v>
      </c>
      <c r="K95" s="831">
        <v>1422</v>
      </c>
      <c r="L95" s="831"/>
      <c r="M95" s="831">
        <v>711</v>
      </c>
      <c r="N95" s="831"/>
      <c r="O95" s="831"/>
      <c r="P95" s="827"/>
      <c r="Q95" s="832"/>
    </row>
    <row r="96" spans="1:17" ht="14.45" customHeight="1" x14ac:dyDescent="0.2">
      <c r="A96" s="821" t="s">
        <v>576</v>
      </c>
      <c r="B96" s="822" t="s">
        <v>3030</v>
      </c>
      <c r="C96" s="822" t="s">
        <v>2929</v>
      </c>
      <c r="D96" s="822" t="s">
        <v>2999</v>
      </c>
      <c r="E96" s="822" t="s">
        <v>3000</v>
      </c>
      <c r="F96" s="831"/>
      <c r="G96" s="831"/>
      <c r="H96" s="831"/>
      <c r="I96" s="831"/>
      <c r="J96" s="831">
        <v>0</v>
      </c>
      <c r="K96" s="831">
        <v>0</v>
      </c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576</v>
      </c>
      <c r="B97" s="822" t="s">
        <v>3030</v>
      </c>
      <c r="C97" s="822" t="s">
        <v>2929</v>
      </c>
      <c r="D97" s="822" t="s">
        <v>3003</v>
      </c>
      <c r="E97" s="822" t="s">
        <v>3004</v>
      </c>
      <c r="F97" s="831">
        <v>1</v>
      </c>
      <c r="G97" s="831">
        <v>354</v>
      </c>
      <c r="H97" s="831"/>
      <c r="I97" s="831">
        <v>354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576</v>
      </c>
      <c r="B98" s="822" t="s">
        <v>3038</v>
      </c>
      <c r="C98" s="822" t="s">
        <v>2929</v>
      </c>
      <c r="D98" s="822" t="s">
        <v>3039</v>
      </c>
      <c r="E98" s="822" t="s">
        <v>3040</v>
      </c>
      <c r="F98" s="831"/>
      <c r="G98" s="831"/>
      <c r="H98" s="831"/>
      <c r="I98" s="831"/>
      <c r="J98" s="831">
        <v>1</v>
      </c>
      <c r="K98" s="831">
        <v>356</v>
      </c>
      <c r="L98" s="831"/>
      <c r="M98" s="831">
        <v>356</v>
      </c>
      <c r="N98" s="831"/>
      <c r="O98" s="831"/>
      <c r="P98" s="827"/>
      <c r="Q98" s="832"/>
    </row>
    <row r="99" spans="1:17" ht="14.45" customHeight="1" x14ac:dyDescent="0.2">
      <c r="A99" s="821" t="s">
        <v>576</v>
      </c>
      <c r="B99" s="822" t="s">
        <v>2928</v>
      </c>
      <c r="C99" s="822" t="s">
        <v>3117</v>
      </c>
      <c r="D99" s="822" t="s">
        <v>2953</v>
      </c>
      <c r="E99" s="822" t="s">
        <v>3118</v>
      </c>
      <c r="F99" s="831"/>
      <c r="G99" s="831"/>
      <c r="H99" s="831"/>
      <c r="I99" s="831"/>
      <c r="J99" s="831">
        <v>1</v>
      </c>
      <c r="K99" s="831">
        <v>205</v>
      </c>
      <c r="L99" s="831"/>
      <c r="M99" s="831">
        <v>205</v>
      </c>
      <c r="N99" s="831"/>
      <c r="O99" s="831"/>
      <c r="P99" s="827"/>
      <c r="Q99" s="832"/>
    </row>
    <row r="100" spans="1:17" ht="14.45" customHeight="1" x14ac:dyDescent="0.2">
      <c r="A100" s="821" t="s">
        <v>576</v>
      </c>
      <c r="B100" s="822" t="s">
        <v>2928</v>
      </c>
      <c r="C100" s="822" t="s">
        <v>2929</v>
      </c>
      <c r="D100" s="822" t="s">
        <v>3119</v>
      </c>
      <c r="E100" s="822" t="s">
        <v>3120</v>
      </c>
      <c r="F100" s="831">
        <v>20208</v>
      </c>
      <c r="G100" s="831">
        <v>26104996</v>
      </c>
      <c r="H100" s="831"/>
      <c r="I100" s="831">
        <v>1291.8149247822644</v>
      </c>
      <c r="J100" s="831">
        <v>14338</v>
      </c>
      <c r="K100" s="831">
        <v>19071196</v>
      </c>
      <c r="L100" s="831"/>
      <c r="M100" s="831">
        <v>1330.1154972799554</v>
      </c>
      <c r="N100" s="831">
        <v>3352</v>
      </c>
      <c r="O100" s="831">
        <v>4353918</v>
      </c>
      <c r="P100" s="827"/>
      <c r="Q100" s="832">
        <v>1298.9015513126492</v>
      </c>
    </row>
    <row r="101" spans="1:17" ht="14.45" customHeight="1" x14ac:dyDescent="0.2">
      <c r="A101" s="821" t="s">
        <v>576</v>
      </c>
      <c r="B101" s="822" t="s">
        <v>2928</v>
      </c>
      <c r="C101" s="822" t="s">
        <v>2929</v>
      </c>
      <c r="D101" s="822" t="s">
        <v>2977</v>
      </c>
      <c r="E101" s="822" t="s">
        <v>2978</v>
      </c>
      <c r="F101" s="831">
        <v>12</v>
      </c>
      <c r="G101" s="831">
        <v>900</v>
      </c>
      <c r="H101" s="831"/>
      <c r="I101" s="831">
        <v>75</v>
      </c>
      <c r="J101" s="831">
        <v>147</v>
      </c>
      <c r="K101" s="831">
        <v>11172</v>
      </c>
      <c r="L101" s="831"/>
      <c r="M101" s="831">
        <v>76</v>
      </c>
      <c r="N101" s="831">
        <v>65</v>
      </c>
      <c r="O101" s="831">
        <v>5240</v>
      </c>
      <c r="P101" s="827"/>
      <c r="Q101" s="832">
        <v>80.615384615384613</v>
      </c>
    </row>
    <row r="102" spans="1:17" ht="14.45" customHeight="1" x14ac:dyDescent="0.2">
      <c r="A102" s="821" t="s">
        <v>576</v>
      </c>
      <c r="B102" s="822" t="s">
        <v>2928</v>
      </c>
      <c r="C102" s="822" t="s">
        <v>2929</v>
      </c>
      <c r="D102" s="822" t="s">
        <v>3021</v>
      </c>
      <c r="E102" s="822" t="s">
        <v>3022</v>
      </c>
      <c r="F102" s="831">
        <v>27171</v>
      </c>
      <c r="G102" s="831">
        <v>9509574</v>
      </c>
      <c r="H102" s="831"/>
      <c r="I102" s="831">
        <v>349.98984211107432</v>
      </c>
      <c r="J102" s="831">
        <v>15464</v>
      </c>
      <c r="K102" s="831">
        <v>5443184</v>
      </c>
      <c r="L102" s="831"/>
      <c r="M102" s="831">
        <v>351.99068804966373</v>
      </c>
      <c r="N102" s="831">
        <v>4400</v>
      </c>
      <c r="O102" s="831">
        <v>1669228</v>
      </c>
      <c r="P102" s="827"/>
      <c r="Q102" s="832">
        <v>379.37</v>
      </c>
    </row>
    <row r="103" spans="1:17" ht="14.45" customHeight="1" x14ac:dyDescent="0.2">
      <c r="A103" s="821" t="s">
        <v>576</v>
      </c>
      <c r="B103" s="822" t="s">
        <v>2928</v>
      </c>
      <c r="C103" s="822" t="s">
        <v>2929</v>
      </c>
      <c r="D103" s="822" t="s">
        <v>2979</v>
      </c>
      <c r="E103" s="822" t="s">
        <v>2980</v>
      </c>
      <c r="F103" s="831">
        <v>4685</v>
      </c>
      <c r="G103" s="831">
        <v>1091605</v>
      </c>
      <c r="H103" s="831"/>
      <c r="I103" s="831">
        <v>233</v>
      </c>
      <c r="J103" s="831">
        <v>2482</v>
      </c>
      <c r="K103" s="831">
        <v>583270</v>
      </c>
      <c r="L103" s="831"/>
      <c r="M103" s="831">
        <v>235</v>
      </c>
      <c r="N103" s="831">
        <v>879</v>
      </c>
      <c r="O103" s="831">
        <v>223266</v>
      </c>
      <c r="P103" s="827"/>
      <c r="Q103" s="832">
        <v>254</v>
      </c>
    </row>
    <row r="104" spans="1:17" ht="14.45" customHeight="1" x14ac:dyDescent="0.2">
      <c r="A104" s="821" t="s">
        <v>576</v>
      </c>
      <c r="B104" s="822" t="s">
        <v>2928</v>
      </c>
      <c r="C104" s="822" t="s">
        <v>2929</v>
      </c>
      <c r="D104" s="822" t="s">
        <v>3121</v>
      </c>
      <c r="E104" s="822" t="s">
        <v>3122</v>
      </c>
      <c r="F104" s="831">
        <v>8660</v>
      </c>
      <c r="G104" s="831">
        <v>199180</v>
      </c>
      <c r="H104" s="831"/>
      <c r="I104" s="831">
        <v>23</v>
      </c>
      <c r="J104" s="831">
        <v>4865</v>
      </c>
      <c r="K104" s="831">
        <v>111895</v>
      </c>
      <c r="L104" s="831"/>
      <c r="M104" s="831">
        <v>23</v>
      </c>
      <c r="N104" s="831">
        <v>1466</v>
      </c>
      <c r="O104" s="831">
        <v>37954</v>
      </c>
      <c r="P104" s="827"/>
      <c r="Q104" s="832">
        <v>25.889495225102319</v>
      </c>
    </row>
    <row r="105" spans="1:17" ht="14.45" customHeight="1" x14ac:dyDescent="0.2">
      <c r="A105" s="821" t="s">
        <v>576</v>
      </c>
      <c r="B105" s="822" t="s">
        <v>2928</v>
      </c>
      <c r="C105" s="822" t="s">
        <v>2929</v>
      </c>
      <c r="D105" s="822" t="s">
        <v>3123</v>
      </c>
      <c r="E105" s="822" t="s">
        <v>3124</v>
      </c>
      <c r="F105" s="831">
        <v>16</v>
      </c>
      <c r="G105" s="831">
        <v>5856</v>
      </c>
      <c r="H105" s="831"/>
      <c r="I105" s="831">
        <v>366</v>
      </c>
      <c r="J105" s="831">
        <v>60</v>
      </c>
      <c r="K105" s="831">
        <v>22080</v>
      </c>
      <c r="L105" s="831"/>
      <c r="M105" s="831">
        <v>368</v>
      </c>
      <c r="N105" s="831">
        <v>61</v>
      </c>
      <c r="O105" s="831">
        <v>24156</v>
      </c>
      <c r="P105" s="827"/>
      <c r="Q105" s="832">
        <v>396</v>
      </c>
    </row>
    <row r="106" spans="1:17" ht="14.45" customHeight="1" x14ac:dyDescent="0.2">
      <c r="A106" s="821" t="s">
        <v>576</v>
      </c>
      <c r="B106" s="822" t="s">
        <v>2928</v>
      </c>
      <c r="C106" s="822" t="s">
        <v>2929</v>
      </c>
      <c r="D106" s="822" t="s">
        <v>2981</v>
      </c>
      <c r="E106" s="822" t="s">
        <v>2982</v>
      </c>
      <c r="F106" s="831"/>
      <c r="G106" s="831"/>
      <c r="H106" s="831"/>
      <c r="I106" s="831"/>
      <c r="J106" s="831">
        <v>5</v>
      </c>
      <c r="K106" s="831">
        <v>420</v>
      </c>
      <c r="L106" s="831"/>
      <c r="M106" s="831">
        <v>84</v>
      </c>
      <c r="N106" s="831">
        <v>6</v>
      </c>
      <c r="O106" s="831">
        <v>528</v>
      </c>
      <c r="P106" s="827"/>
      <c r="Q106" s="832">
        <v>88</v>
      </c>
    </row>
    <row r="107" spans="1:17" ht="14.45" customHeight="1" x14ac:dyDescent="0.2">
      <c r="A107" s="821" t="s">
        <v>576</v>
      </c>
      <c r="B107" s="822" t="s">
        <v>2928</v>
      </c>
      <c r="C107" s="822" t="s">
        <v>2929</v>
      </c>
      <c r="D107" s="822" t="s">
        <v>3125</v>
      </c>
      <c r="E107" s="822" t="s">
        <v>3126</v>
      </c>
      <c r="F107" s="831">
        <v>0</v>
      </c>
      <c r="G107" s="831">
        <v>0</v>
      </c>
      <c r="H107" s="831"/>
      <c r="I107" s="831"/>
      <c r="J107" s="831">
        <v>0</v>
      </c>
      <c r="K107" s="831">
        <v>0</v>
      </c>
      <c r="L107" s="831"/>
      <c r="M107" s="831"/>
      <c r="N107" s="831">
        <v>0</v>
      </c>
      <c r="O107" s="831">
        <v>0</v>
      </c>
      <c r="P107" s="827"/>
      <c r="Q107" s="832"/>
    </row>
    <row r="108" spans="1:17" ht="14.45" customHeight="1" x14ac:dyDescent="0.2">
      <c r="A108" s="821" t="s">
        <v>576</v>
      </c>
      <c r="B108" s="822" t="s">
        <v>2928</v>
      </c>
      <c r="C108" s="822" t="s">
        <v>2929</v>
      </c>
      <c r="D108" s="822" t="s">
        <v>3127</v>
      </c>
      <c r="E108" s="822" t="s">
        <v>3128</v>
      </c>
      <c r="F108" s="831">
        <v>1441</v>
      </c>
      <c r="G108" s="831">
        <v>0</v>
      </c>
      <c r="H108" s="831"/>
      <c r="I108" s="831">
        <v>0</v>
      </c>
      <c r="J108" s="831">
        <v>776</v>
      </c>
      <c r="K108" s="831">
        <v>0</v>
      </c>
      <c r="L108" s="831"/>
      <c r="M108" s="831">
        <v>0</v>
      </c>
      <c r="N108" s="831">
        <v>300</v>
      </c>
      <c r="O108" s="831">
        <v>0</v>
      </c>
      <c r="P108" s="827"/>
      <c r="Q108" s="832">
        <v>0</v>
      </c>
    </row>
    <row r="109" spans="1:17" ht="14.45" customHeight="1" x14ac:dyDescent="0.2">
      <c r="A109" s="821" t="s">
        <v>576</v>
      </c>
      <c r="B109" s="822" t="s">
        <v>2928</v>
      </c>
      <c r="C109" s="822" t="s">
        <v>2929</v>
      </c>
      <c r="D109" s="822" t="s">
        <v>2932</v>
      </c>
      <c r="E109" s="822" t="s">
        <v>2933</v>
      </c>
      <c r="F109" s="831">
        <v>1671</v>
      </c>
      <c r="G109" s="831">
        <v>1181397</v>
      </c>
      <c r="H109" s="831"/>
      <c r="I109" s="831">
        <v>707</v>
      </c>
      <c r="J109" s="831">
        <v>1484</v>
      </c>
      <c r="K109" s="831">
        <v>1055116</v>
      </c>
      <c r="L109" s="831"/>
      <c r="M109" s="831">
        <v>710.99460916442047</v>
      </c>
      <c r="N109" s="831">
        <v>270</v>
      </c>
      <c r="O109" s="831">
        <v>207360</v>
      </c>
      <c r="P109" s="827"/>
      <c r="Q109" s="832">
        <v>768</v>
      </c>
    </row>
    <row r="110" spans="1:17" ht="14.45" customHeight="1" x14ac:dyDescent="0.2">
      <c r="A110" s="821" t="s">
        <v>576</v>
      </c>
      <c r="B110" s="822" t="s">
        <v>2928</v>
      </c>
      <c r="C110" s="822" t="s">
        <v>2929</v>
      </c>
      <c r="D110" s="822" t="s">
        <v>2999</v>
      </c>
      <c r="E110" s="822" t="s">
        <v>3000</v>
      </c>
      <c r="F110" s="831">
        <v>1238</v>
      </c>
      <c r="G110" s="831">
        <v>1740340</v>
      </c>
      <c r="H110" s="831"/>
      <c r="I110" s="831">
        <v>1405.767366720517</v>
      </c>
      <c r="J110" s="831">
        <v>1086</v>
      </c>
      <c r="K110" s="831">
        <v>1536528</v>
      </c>
      <c r="L110" s="831"/>
      <c r="M110" s="831">
        <v>1414.8508287292818</v>
      </c>
      <c r="N110" s="831">
        <v>180</v>
      </c>
      <c r="O110" s="831">
        <v>273684</v>
      </c>
      <c r="P110" s="827"/>
      <c r="Q110" s="832">
        <v>1520.4666666666667</v>
      </c>
    </row>
    <row r="111" spans="1:17" ht="14.45" customHeight="1" x14ac:dyDescent="0.2">
      <c r="A111" s="821" t="s">
        <v>576</v>
      </c>
      <c r="B111" s="822" t="s">
        <v>2928</v>
      </c>
      <c r="C111" s="822" t="s">
        <v>2929</v>
      </c>
      <c r="D111" s="822" t="s">
        <v>3129</v>
      </c>
      <c r="E111" s="822" t="s">
        <v>3130</v>
      </c>
      <c r="F111" s="831">
        <v>2066</v>
      </c>
      <c r="G111" s="831">
        <v>0</v>
      </c>
      <c r="H111" s="831"/>
      <c r="I111" s="831">
        <v>0</v>
      </c>
      <c r="J111" s="831">
        <v>939</v>
      </c>
      <c r="K111" s="831">
        <v>0</v>
      </c>
      <c r="L111" s="831"/>
      <c r="M111" s="831">
        <v>0</v>
      </c>
      <c r="N111" s="831">
        <v>333</v>
      </c>
      <c r="O111" s="831">
        <v>0</v>
      </c>
      <c r="P111" s="827"/>
      <c r="Q111" s="832">
        <v>0</v>
      </c>
    </row>
    <row r="112" spans="1:17" ht="14.45" customHeight="1" x14ac:dyDescent="0.2">
      <c r="A112" s="821" t="s">
        <v>576</v>
      </c>
      <c r="B112" s="822" t="s">
        <v>2928</v>
      </c>
      <c r="C112" s="822" t="s">
        <v>2929</v>
      </c>
      <c r="D112" s="822" t="s">
        <v>3131</v>
      </c>
      <c r="E112" s="822" t="s">
        <v>3132</v>
      </c>
      <c r="F112" s="831"/>
      <c r="G112" s="831"/>
      <c r="H112" s="831"/>
      <c r="I112" s="831"/>
      <c r="J112" s="831">
        <v>1</v>
      </c>
      <c r="K112" s="831">
        <v>0</v>
      </c>
      <c r="L112" s="831"/>
      <c r="M112" s="831">
        <v>0</v>
      </c>
      <c r="N112" s="831">
        <v>3</v>
      </c>
      <c r="O112" s="831">
        <v>0</v>
      </c>
      <c r="P112" s="827"/>
      <c r="Q112" s="832">
        <v>0</v>
      </c>
    </row>
    <row r="113" spans="1:17" ht="14.45" customHeight="1" x14ac:dyDescent="0.2">
      <c r="A113" s="821" t="s">
        <v>576</v>
      </c>
      <c r="B113" s="822" t="s">
        <v>2928</v>
      </c>
      <c r="C113" s="822" t="s">
        <v>2929</v>
      </c>
      <c r="D113" s="822" t="s">
        <v>3133</v>
      </c>
      <c r="E113" s="822" t="s">
        <v>3134</v>
      </c>
      <c r="F113" s="831">
        <v>10</v>
      </c>
      <c r="G113" s="831">
        <v>0</v>
      </c>
      <c r="H113" s="831"/>
      <c r="I113" s="831">
        <v>0</v>
      </c>
      <c r="J113" s="831">
        <v>132</v>
      </c>
      <c r="K113" s="831">
        <v>0</v>
      </c>
      <c r="L113" s="831"/>
      <c r="M113" s="831">
        <v>0</v>
      </c>
      <c r="N113" s="831">
        <v>36</v>
      </c>
      <c r="O113" s="831">
        <v>0</v>
      </c>
      <c r="P113" s="827"/>
      <c r="Q113" s="832">
        <v>0</v>
      </c>
    </row>
    <row r="114" spans="1:17" ht="14.45" customHeight="1" x14ac:dyDescent="0.2">
      <c r="A114" s="821" t="s">
        <v>576</v>
      </c>
      <c r="B114" s="822" t="s">
        <v>2928</v>
      </c>
      <c r="C114" s="822" t="s">
        <v>2929</v>
      </c>
      <c r="D114" s="822" t="s">
        <v>3135</v>
      </c>
      <c r="E114" s="822" t="s">
        <v>3136</v>
      </c>
      <c r="F114" s="831">
        <v>6</v>
      </c>
      <c r="G114" s="831">
        <v>0</v>
      </c>
      <c r="H114" s="831"/>
      <c r="I114" s="831">
        <v>0</v>
      </c>
      <c r="J114" s="831">
        <v>174</v>
      </c>
      <c r="K114" s="831">
        <v>0</v>
      </c>
      <c r="L114" s="831"/>
      <c r="M114" s="831">
        <v>0</v>
      </c>
      <c r="N114" s="831">
        <v>31</v>
      </c>
      <c r="O114" s="831">
        <v>0</v>
      </c>
      <c r="P114" s="827"/>
      <c r="Q114" s="832">
        <v>0</v>
      </c>
    </row>
    <row r="115" spans="1:17" ht="14.45" customHeight="1" x14ac:dyDescent="0.2">
      <c r="A115" s="821" t="s">
        <v>576</v>
      </c>
      <c r="B115" s="822" t="s">
        <v>2928</v>
      </c>
      <c r="C115" s="822" t="s">
        <v>2929</v>
      </c>
      <c r="D115" s="822" t="s">
        <v>3137</v>
      </c>
      <c r="E115" s="822" t="s">
        <v>3138</v>
      </c>
      <c r="F115" s="831">
        <v>1</v>
      </c>
      <c r="G115" s="831">
        <v>0</v>
      </c>
      <c r="H115" s="831"/>
      <c r="I115" s="831">
        <v>0</v>
      </c>
      <c r="J115" s="831">
        <v>3</v>
      </c>
      <c r="K115" s="831">
        <v>0</v>
      </c>
      <c r="L115" s="831"/>
      <c r="M115" s="831">
        <v>0</v>
      </c>
      <c r="N115" s="831"/>
      <c r="O115" s="831"/>
      <c r="P115" s="827"/>
      <c r="Q115" s="832"/>
    </row>
    <row r="116" spans="1:17" ht="14.45" customHeight="1" x14ac:dyDescent="0.2">
      <c r="A116" s="821" t="s">
        <v>576</v>
      </c>
      <c r="B116" s="822" t="s">
        <v>2928</v>
      </c>
      <c r="C116" s="822" t="s">
        <v>2929</v>
      </c>
      <c r="D116" s="822" t="s">
        <v>3139</v>
      </c>
      <c r="E116" s="822" t="s">
        <v>3140</v>
      </c>
      <c r="F116" s="831"/>
      <c r="G116" s="831"/>
      <c r="H116" s="831"/>
      <c r="I116" s="831"/>
      <c r="J116" s="831">
        <v>6905</v>
      </c>
      <c r="K116" s="831">
        <v>0</v>
      </c>
      <c r="L116" s="831"/>
      <c r="M116" s="831">
        <v>0</v>
      </c>
      <c r="N116" s="831">
        <v>1582</v>
      </c>
      <c r="O116" s="831">
        <v>0</v>
      </c>
      <c r="P116" s="827"/>
      <c r="Q116" s="832">
        <v>0</v>
      </c>
    </row>
    <row r="117" spans="1:17" ht="14.45" customHeight="1" x14ac:dyDescent="0.2">
      <c r="A117" s="821" t="s">
        <v>576</v>
      </c>
      <c r="B117" s="822" t="s">
        <v>2928</v>
      </c>
      <c r="C117" s="822" t="s">
        <v>2929</v>
      </c>
      <c r="D117" s="822" t="s">
        <v>3015</v>
      </c>
      <c r="E117" s="822" t="s">
        <v>3016</v>
      </c>
      <c r="F117" s="831"/>
      <c r="G117" s="831"/>
      <c r="H117" s="831"/>
      <c r="I117" s="831"/>
      <c r="J117" s="831">
        <v>27</v>
      </c>
      <c r="K117" s="831">
        <v>0</v>
      </c>
      <c r="L117" s="831"/>
      <c r="M117" s="831">
        <v>0</v>
      </c>
      <c r="N117" s="831">
        <v>1</v>
      </c>
      <c r="O117" s="831">
        <v>0</v>
      </c>
      <c r="P117" s="827"/>
      <c r="Q117" s="832">
        <v>0</v>
      </c>
    </row>
    <row r="118" spans="1:17" ht="14.45" customHeight="1" x14ac:dyDescent="0.2">
      <c r="A118" s="821" t="s">
        <v>576</v>
      </c>
      <c r="B118" s="822" t="s">
        <v>2928</v>
      </c>
      <c r="C118" s="822" t="s">
        <v>2929</v>
      </c>
      <c r="D118" s="822" t="s">
        <v>3141</v>
      </c>
      <c r="E118" s="822" t="s">
        <v>3140</v>
      </c>
      <c r="F118" s="831"/>
      <c r="G118" s="831"/>
      <c r="H118" s="831"/>
      <c r="I118" s="831"/>
      <c r="J118" s="831">
        <v>885</v>
      </c>
      <c r="K118" s="831">
        <v>0</v>
      </c>
      <c r="L118" s="831"/>
      <c r="M118" s="831">
        <v>0</v>
      </c>
      <c r="N118" s="831">
        <v>117</v>
      </c>
      <c r="O118" s="831">
        <v>0</v>
      </c>
      <c r="P118" s="827"/>
      <c r="Q118" s="832">
        <v>0</v>
      </c>
    </row>
    <row r="119" spans="1:17" ht="14.45" customHeight="1" x14ac:dyDescent="0.2">
      <c r="A119" s="821" t="s">
        <v>576</v>
      </c>
      <c r="B119" s="822" t="s">
        <v>2928</v>
      </c>
      <c r="C119" s="822" t="s">
        <v>2929</v>
      </c>
      <c r="D119" s="822" t="s">
        <v>3142</v>
      </c>
      <c r="E119" s="822" t="s">
        <v>3140</v>
      </c>
      <c r="F119" s="831"/>
      <c r="G119" s="831"/>
      <c r="H119" s="831"/>
      <c r="I119" s="831"/>
      <c r="J119" s="831">
        <v>2544</v>
      </c>
      <c r="K119" s="831">
        <v>0</v>
      </c>
      <c r="L119" s="831"/>
      <c r="M119" s="831">
        <v>0</v>
      </c>
      <c r="N119" s="831">
        <v>499</v>
      </c>
      <c r="O119" s="831">
        <v>0</v>
      </c>
      <c r="P119" s="827"/>
      <c r="Q119" s="832">
        <v>0</v>
      </c>
    </row>
    <row r="120" spans="1:17" ht="14.45" customHeight="1" x14ac:dyDescent="0.2">
      <c r="A120" s="821" t="s">
        <v>576</v>
      </c>
      <c r="B120" s="822" t="s">
        <v>2928</v>
      </c>
      <c r="C120" s="822" t="s">
        <v>2929</v>
      </c>
      <c r="D120" s="822" t="s">
        <v>3143</v>
      </c>
      <c r="E120" s="822" t="s">
        <v>3144</v>
      </c>
      <c r="F120" s="831"/>
      <c r="G120" s="831"/>
      <c r="H120" s="831"/>
      <c r="I120" s="831"/>
      <c r="J120" s="831">
        <v>23</v>
      </c>
      <c r="K120" s="831">
        <v>0</v>
      </c>
      <c r="L120" s="831"/>
      <c r="M120" s="831">
        <v>0</v>
      </c>
      <c r="N120" s="831"/>
      <c r="O120" s="831"/>
      <c r="P120" s="827"/>
      <c r="Q120" s="832"/>
    </row>
    <row r="121" spans="1:17" ht="14.45" customHeight="1" x14ac:dyDescent="0.2">
      <c r="A121" s="821" t="s">
        <v>576</v>
      </c>
      <c r="B121" s="822" t="s">
        <v>2928</v>
      </c>
      <c r="C121" s="822" t="s">
        <v>2929</v>
      </c>
      <c r="D121" s="822" t="s">
        <v>3145</v>
      </c>
      <c r="E121" s="822" t="s">
        <v>3146</v>
      </c>
      <c r="F121" s="831"/>
      <c r="G121" s="831"/>
      <c r="H121" s="831"/>
      <c r="I121" s="831"/>
      <c r="J121" s="831">
        <v>2</v>
      </c>
      <c r="K121" s="831">
        <v>0</v>
      </c>
      <c r="L121" s="831"/>
      <c r="M121" s="831">
        <v>0</v>
      </c>
      <c r="N121" s="831"/>
      <c r="O121" s="831"/>
      <c r="P121" s="827"/>
      <c r="Q121" s="832"/>
    </row>
    <row r="122" spans="1:17" ht="14.45" customHeight="1" x14ac:dyDescent="0.2">
      <c r="A122" s="821" t="s">
        <v>576</v>
      </c>
      <c r="B122" s="822" t="s">
        <v>2928</v>
      </c>
      <c r="C122" s="822" t="s">
        <v>2929</v>
      </c>
      <c r="D122" s="822" t="s">
        <v>3147</v>
      </c>
      <c r="E122" s="822" t="s">
        <v>3148</v>
      </c>
      <c r="F122" s="831"/>
      <c r="G122" s="831"/>
      <c r="H122" s="831"/>
      <c r="I122" s="831"/>
      <c r="J122" s="831">
        <v>2</v>
      </c>
      <c r="K122" s="831">
        <v>0</v>
      </c>
      <c r="L122" s="831"/>
      <c r="M122" s="831">
        <v>0</v>
      </c>
      <c r="N122" s="831"/>
      <c r="O122" s="831"/>
      <c r="P122" s="827"/>
      <c r="Q122" s="832"/>
    </row>
    <row r="123" spans="1:17" ht="14.45" customHeight="1" x14ac:dyDescent="0.2">
      <c r="A123" s="821" t="s">
        <v>576</v>
      </c>
      <c r="B123" s="822" t="s">
        <v>3047</v>
      </c>
      <c r="C123" s="822" t="s">
        <v>2929</v>
      </c>
      <c r="D123" s="822" t="s">
        <v>3021</v>
      </c>
      <c r="E123" s="822" t="s">
        <v>3022</v>
      </c>
      <c r="F123" s="831">
        <v>2645</v>
      </c>
      <c r="G123" s="831">
        <v>925750</v>
      </c>
      <c r="H123" s="831"/>
      <c r="I123" s="831">
        <v>350</v>
      </c>
      <c r="J123" s="831">
        <v>1815</v>
      </c>
      <c r="K123" s="831">
        <v>638880</v>
      </c>
      <c r="L123" s="831"/>
      <c r="M123" s="831">
        <v>352</v>
      </c>
      <c r="N123" s="831">
        <v>885</v>
      </c>
      <c r="O123" s="831">
        <v>336300</v>
      </c>
      <c r="P123" s="827"/>
      <c r="Q123" s="832">
        <v>380</v>
      </c>
    </row>
    <row r="124" spans="1:17" ht="14.45" customHeight="1" x14ac:dyDescent="0.2">
      <c r="A124" s="821" t="s">
        <v>576</v>
      </c>
      <c r="B124" s="822" t="s">
        <v>3047</v>
      </c>
      <c r="C124" s="822" t="s">
        <v>2929</v>
      </c>
      <c r="D124" s="822" t="s">
        <v>2979</v>
      </c>
      <c r="E124" s="822" t="s">
        <v>2980</v>
      </c>
      <c r="F124" s="831">
        <v>415</v>
      </c>
      <c r="G124" s="831">
        <v>96695</v>
      </c>
      <c r="H124" s="831"/>
      <c r="I124" s="831">
        <v>233</v>
      </c>
      <c r="J124" s="831">
        <v>40</v>
      </c>
      <c r="K124" s="831">
        <v>9400</v>
      </c>
      <c r="L124" s="831"/>
      <c r="M124" s="831">
        <v>235</v>
      </c>
      <c r="N124" s="831"/>
      <c r="O124" s="831"/>
      <c r="P124" s="827"/>
      <c r="Q124" s="832"/>
    </row>
    <row r="125" spans="1:17" ht="14.45" customHeight="1" x14ac:dyDescent="0.2">
      <c r="A125" s="821" t="s">
        <v>576</v>
      </c>
      <c r="B125" s="822" t="s">
        <v>3047</v>
      </c>
      <c r="C125" s="822" t="s">
        <v>2929</v>
      </c>
      <c r="D125" s="822" t="s">
        <v>3048</v>
      </c>
      <c r="E125" s="822" t="s">
        <v>3049</v>
      </c>
      <c r="F125" s="831">
        <v>2</v>
      </c>
      <c r="G125" s="831">
        <v>700</v>
      </c>
      <c r="H125" s="831"/>
      <c r="I125" s="831">
        <v>350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576</v>
      </c>
      <c r="B126" s="822" t="s">
        <v>3047</v>
      </c>
      <c r="C126" s="822" t="s">
        <v>2929</v>
      </c>
      <c r="D126" s="822" t="s">
        <v>3050</v>
      </c>
      <c r="E126" s="822" t="s">
        <v>3051</v>
      </c>
      <c r="F126" s="831">
        <v>130</v>
      </c>
      <c r="G126" s="831">
        <v>76310</v>
      </c>
      <c r="H126" s="831"/>
      <c r="I126" s="831">
        <v>587</v>
      </c>
      <c r="J126" s="831">
        <v>66</v>
      </c>
      <c r="K126" s="831">
        <v>39006</v>
      </c>
      <c r="L126" s="831"/>
      <c r="M126" s="831">
        <v>591</v>
      </c>
      <c r="N126" s="831">
        <v>12</v>
      </c>
      <c r="O126" s="831">
        <v>7608</v>
      </c>
      <c r="P126" s="827"/>
      <c r="Q126" s="832">
        <v>634</v>
      </c>
    </row>
    <row r="127" spans="1:17" ht="14.45" customHeight="1" x14ac:dyDescent="0.2">
      <c r="A127" s="821" t="s">
        <v>576</v>
      </c>
      <c r="B127" s="822" t="s">
        <v>3047</v>
      </c>
      <c r="C127" s="822" t="s">
        <v>2929</v>
      </c>
      <c r="D127" s="822" t="s">
        <v>3056</v>
      </c>
      <c r="E127" s="822" t="s">
        <v>3057</v>
      </c>
      <c r="F127" s="831">
        <v>154</v>
      </c>
      <c r="G127" s="831">
        <v>90398</v>
      </c>
      <c r="H127" s="831"/>
      <c r="I127" s="831">
        <v>587</v>
      </c>
      <c r="J127" s="831">
        <v>152</v>
      </c>
      <c r="K127" s="831">
        <v>89832</v>
      </c>
      <c r="L127" s="831"/>
      <c r="M127" s="831">
        <v>591</v>
      </c>
      <c r="N127" s="831"/>
      <c r="O127" s="831"/>
      <c r="P127" s="827"/>
      <c r="Q127" s="832"/>
    </row>
    <row r="128" spans="1:17" ht="14.45" customHeight="1" x14ac:dyDescent="0.2">
      <c r="A128" s="821" t="s">
        <v>576</v>
      </c>
      <c r="B128" s="822" t="s">
        <v>3047</v>
      </c>
      <c r="C128" s="822" t="s">
        <v>2929</v>
      </c>
      <c r="D128" s="822" t="s">
        <v>3058</v>
      </c>
      <c r="E128" s="822" t="s">
        <v>3059</v>
      </c>
      <c r="F128" s="831">
        <v>16</v>
      </c>
      <c r="G128" s="831">
        <v>4704</v>
      </c>
      <c r="H128" s="831"/>
      <c r="I128" s="831">
        <v>294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576</v>
      </c>
      <c r="B129" s="822" t="s">
        <v>3047</v>
      </c>
      <c r="C129" s="822" t="s">
        <v>2929</v>
      </c>
      <c r="D129" s="822" t="s">
        <v>3060</v>
      </c>
      <c r="E129" s="822" t="s">
        <v>3061</v>
      </c>
      <c r="F129" s="831">
        <v>10</v>
      </c>
      <c r="G129" s="831">
        <v>2770</v>
      </c>
      <c r="H129" s="831"/>
      <c r="I129" s="831">
        <v>277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576</v>
      </c>
      <c r="B130" s="822" t="s">
        <v>3063</v>
      </c>
      <c r="C130" s="822" t="s">
        <v>2929</v>
      </c>
      <c r="D130" s="822" t="s">
        <v>3064</v>
      </c>
      <c r="E130" s="822" t="s">
        <v>3065</v>
      </c>
      <c r="F130" s="831">
        <v>699</v>
      </c>
      <c r="G130" s="831">
        <v>62211</v>
      </c>
      <c r="H130" s="831"/>
      <c r="I130" s="831">
        <v>89</v>
      </c>
      <c r="J130" s="831">
        <v>938</v>
      </c>
      <c r="K130" s="831">
        <v>84420</v>
      </c>
      <c r="L130" s="831"/>
      <c r="M130" s="831">
        <v>90</v>
      </c>
      <c r="N130" s="831">
        <v>416</v>
      </c>
      <c r="O130" s="831">
        <v>39520</v>
      </c>
      <c r="P130" s="827"/>
      <c r="Q130" s="832">
        <v>95</v>
      </c>
    </row>
    <row r="131" spans="1:17" ht="14.45" customHeight="1" x14ac:dyDescent="0.2">
      <c r="A131" s="821" t="s">
        <v>576</v>
      </c>
      <c r="B131" s="822" t="s">
        <v>3063</v>
      </c>
      <c r="C131" s="822" t="s">
        <v>2929</v>
      </c>
      <c r="D131" s="822" t="s">
        <v>3066</v>
      </c>
      <c r="E131" s="822" t="s">
        <v>3067</v>
      </c>
      <c r="F131" s="831">
        <v>5714</v>
      </c>
      <c r="G131" s="831">
        <v>125708</v>
      </c>
      <c r="H131" s="831"/>
      <c r="I131" s="831">
        <v>22</v>
      </c>
      <c r="J131" s="831">
        <v>3293</v>
      </c>
      <c r="K131" s="831">
        <v>75739</v>
      </c>
      <c r="L131" s="831"/>
      <c r="M131" s="831">
        <v>23</v>
      </c>
      <c r="N131" s="831">
        <v>2132</v>
      </c>
      <c r="O131" s="831">
        <v>51168</v>
      </c>
      <c r="P131" s="827"/>
      <c r="Q131" s="832">
        <v>24</v>
      </c>
    </row>
    <row r="132" spans="1:17" ht="14.45" customHeight="1" x14ac:dyDescent="0.2">
      <c r="A132" s="821" t="s">
        <v>576</v>
      </c>
      <c r="B132" s="822" t="s">
        <v>3063</v>
      </c>
      <c r="C132" s="822" t="s">
        <v>2929</v>
      </c>
      <c r="D132" s="822" t="s">
        <v>3068</v>
      </c>
      <c r="E132" s="822" t="s">
        <v>3069</v>
      </c>
      <c r="F132" s="831">
        <v>1308</v>
      </c>
      <c r="G132" s="831">
        <v>269448</v>
      </c>
      <c r="H132" s="831"/>
      <c r="I132" s="831">
        <v>206</v>
      </c>
      <c r="J132" s="831">
        <v>1006</v>
      </c>
      <c r="K132" s="831">
        <v>209248</v>
      </c>
      <c r="L132" s="831"/>
      <c r="M132" s="831">
        <v>208</v>
      </c>
      <c r="N132" s="831">
        <v>414</v>
      </c>
      <c r="O132" s="831">
        <v>90252</v>
      </c>
      <c r="P132" s="827"/>
      <c r="Q132" s="832">
        <v>218</v>
      </c>
    </row>
    <row r="133" spans="1:17" ht="14.45" customHeight="1" x14ac:dyDescent="0.2">
      <c r="A133" s="821" t="s">
        <v>576</v>
      </c>
      <c r="B133" s="822" t="s">
        <v>3063</v>
      </c>
      <c r="C133" s="822" t="s">
        <v>2929</v>
      </c>
      <c r="D133" s="822" t="s">
        <v>3070</v>
      </c>
      <c r="E133" s="822" t="s">
        <v>3071</v>
      </c>
      <c r="F133" s="831">
        <v>107</v>
      </c>
      <c r="G133" s="831">
        <v>18404</v>
      </c>
      <c r="H133" s="831"/>
      <c r="I133" s="831">
        <v>172</v>
      </c>
      <c r="J133" s="831">
        <v>85</v>
      </c>
      <c r="K133" s="831">
        <v>14790</v>
      </c>
      <c r="L133" s="831"/>
      <c r="M133" s="831">
        <v>174</v>
      </c>
      <c r="N133" s="831">
        <v>29</v>
      </c>
      <c r="O133" s="831">
        <v>5336</v>
      </c>
      <c r="P133" s="827"/>
      <c r="Q133" s="832">
        <v>184</v>
      </c>
    </row>
    <row r="134" spans="1:17" ht="14.45" customHeight="1" x14ac:dyDescent="0.2">
      <c r="A134" s="821" t="s">
        <v>576</v>
      </c>
      <c r="B134" s="822" t="s">
        <v>3063</v>
      </c>
      <c r="C134" s="822" t="s">
        <v>2929</v>
      </c>
      <c r="D134" s="822" t="s">
        <v>3072</v>
      </c>
      <c r="E134" s="822" t="s">
        <v>3073</v>
      </c>
      <c r="F134" s="831">
        <v>124</v>
      </c>
      <c r="G134" s="831">
        <v>31992</v>
      </c>
      <c r="H134" s="831"/>
      <c r="I134" s="831">
        <v>258</v>
      </c>
      <c r="J134" s="831">
        <v>87</v>
      </c>
      <c r="K134" s="831">
        <v>22794</v>
      </c>
      <c r="L134" s="831"/>
      <c r="M134" s="831">
        <v>262</v>
      </c>
      <c r="N134" s="831">
        <v>37</v>
      </c>
      <c r="O134" s="831">
        <v>10286</v>
      </c>
      <c r="P134" s="827"/>
      <c r="Q134" s="832">
        <v>278</v>
      </c>
    </row>
    <row r="135" spans="1:17" ht="14.45" customHeight="1" x14ac:dyDescent="0.2">
      <c r="A135" s="821" t="s">
        <v>576</v>
      </c>
      <c r="B135" s="822" t="s">
        <v>3063</v>
      </c>
      <c r="C135" s="822" t="s">
        <v>2929</v>
      </c>
      <c r="D135" s="822" t="s">
        <v>3149</v>
      </c>
      <c r="E135" s="822" t="s">
        <v>3150</v>
      </c>
      <c r="F135" s="831">
        <v>8</v>
      </c>
      <c r="G135" s="831">
        <v>1448</v>
      </c>
      <c r="H135" s="831"/>
      <c r="I135" s="831">
        <v>181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3151</v>
      </c>
      <c r="B136" s="822" t="s">
        <v>2935</v>
      </c>
      <c r="C136" s="822" t="s">
        <v>2929</v>
      </c>
      <c r="D136" s="822" t="s">
        <v>2963</v>
      </c>
      <c r="E136" s="822" t="s">
        <v>2964</v>
      </c>
      <c r="F136" s="831">
        <v>2</v>
      </c>
      <c r="G136" s="831">
        <v>76</v>
      </c>
      <c r="H136" s="831"/>
      <c r="I136" s="831">
        <v>38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3151</v>
      </c>
      <c r="B137" s="822" t="s">
        <v>2935</v>
      </c>
      <c r="C137" s="822" t="s">
        <v>2929</v>
      </c>
      <c r="D137" s="822" t="s">
        <v>2977</v>
      </c>
      <c r="E137" s="822" t="s">
        <v>2978</v>
      </c>
      <c r="F137" s="831">
        <v>2</v>
      </c>
      <c r="G137" s="831">
        <v>150</v>
      </c>
      <c r="H137" s="831"/>
      <c r="I137" s="831">
        <v>75</v>
      </c>
      <c r="J137" s="831">
        <v>2</v>
      </c>
      <c r="K137" s="831">
        <v>152</v>
      </c>
      <c r="L137" s="831"/>
      <c r="M137" s="831">
        <v>76</v>
      </c>
      <c r="N137" s="831">
        <v>1</v>
      </c>
      <c r="O137" s="831">
        <v>81</v>
      </c>
      <c r="P137" s="827"/>
      <c r="Q137" s="832">
        <v>81</v>
      </c>
    </row>
    <row r="138" spans="1:17" ht="14.45" customHeight="1" x14ac:dyDescent="0.2">
      <c r="A138" s="821" t="s">
        <v>3151</v>
      </c>
      <c r="B138" s="822" t="s">
        <v>2935</v>
      </c>
      <c r="C138" s="822" t="s">
        <v>2929</v>
      </c>
      <c r="D138" s="822" t="s">
        <v>2932</v>
      </c>
      <c r="E138" s="822" t="s">
        <v>2933</v>
      </c>
      <c r="F138" s="831">
        <v>10</v>
      </c>
      <c r="G138" s="831">
        <v>7070</v>
      </c>
      <c r="H138" s="831"/>
      <c r="I138" s="831">
        <v>707</v>
      </c>
      <c r="J138" s="831">
        <v>10</v>
      </c>
      <c r="K138" s="831">
        <v>7110</v>
      </c>
      <c r="L138" s="831"/>
      <c r="M138" s="831">
        <v>711</v>
      </c>
      <c r="N138" s="831">
        <v>3</v>
      </c>
      <c r="O138" s="831">
        <v>2304</v>
      </c>
      <c r="P138" s="827"/>
      <c r="Q138" s="832">
        <v>768</v>
      </c>
    </row>
    <row r="139" spans="1:17" ht="14.45" customHeight="1" x14ac:dyDescent="0.2">
      <c r="A139" s="821" t="s">
        <v>3151</v>
      </c>
      <c r="B139" s="822" t="s">
        <v>3030</v>
      </c>
      <c r="C139" s="822" t="s">
        <v>2929</v>
      </c>
      <c r="D139" s="822" t="s">
        <v>3021</v>
      </c>
      <c r="E139" s="822" t="s">
        <v>3022</v>
      </c>
      <c r="F139" s="831">
        <v>2</v>
      </c>
      <c r="G139" s="831">
        <v>700</v>
      </c>
      <c r="H139" s="831"/>
      <c r="I139" s="831">
        <v>350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3151</v>
      </c>
      <c r="B140" s="822" t="s">
        <v>3030</v>
      </c>
      <c r="C140" s="822" t="s">
        <v>2929</v>
      </c>
      <c r="D140" s="822" t="s">
        <v>2930</v>
      </c>
      <c r="E140" s="822" t="s">
        <v>2931</v>
      </c>
      <c r="F140" s="831"/>
      <c r="G140" s="831"/>
      <c r="H140" s="831"/>
      <c r="I140" s="831"/>
      <c r="J140" s="831">
        <v>2</v>
      </c>
      <c r="K140" s="831">
        <v>66.67</v>
      </c>
      <c r="L140" s="831"/>
      <c r="M140" s="831">
        <v>33.335000000000001</v>
      </c>
      <c r="N140" s="831"/>
      <c r="O140" s="831"/>
      <c r="P140" s="827"/>
      <c r="Q140" s="832"/>
    </row>
    <row r="141" spans="1:17" ht="14.45" customHeight="1" x14ac:dyDescent="0.2">
      <c r="A141" s="821" t="s">
        <v>3151</v>
      </c>
      <c r="B141" s="822" t="s">
        <v>3030</v>
      </c>
      <c r="C141" s="822" t="s">
        <v>2929</v>
      </c>
      <c r="D141" s="822" t="s">
        <v>3003</v>
      </c>
      <c r="E141" s="822" t="s">
        <v>3004</v>
      </c>
      <c r="F141" s="831"/>
      <c r="G141" s="831"/>
      <c r="H141" s="831"/>
      <c r="I141" s="831"/>
      <c r="J141" s="831">
        <v>2</v>
      </c>
      <c r="K141" s="831">
        <v>712</v>
      </c>
      <c r="L141" s="831"/>
      <c r="M141" s="831">
        <v>356</v>
      </c>
      <c r="N141" s="831"/>
      <c r="O141" s="831"/>
      <c r="P141" s="827"/>
      <c r="Q141" s="832"/>
    </row>
    <row r="142" spans="1:17" ht="14.45" customHeight="1" x14ac:dyDescent="0.2">
      <c r="A142" s="821" t="s">
        <v>3151</v>
      </c>
      <c r="B142" s="822" t="s">
        <v>3047</v>
      </c>
      <c r="C142" s="822" t="s">
        <v>2929</v>
      </c>
      <c r="D142" s="822" t="s">
        <v>3021</v>
      </c>
      <c r="E142" s="822" t="s">
        <v>3022</v>
      </c>
      <c r="F142" s="831"/>
      <c r="G142" s="831"/>
      <c r="H142" s="831"/>
      <c r="I142" s="831"/>
      <c r="J142" s="831">
        <v>12</v>
      </c>
      <c r="K142" s="831">
        <v>4224</v>
      </c>
      <c r="L142" s="831"/>
      <c r="M142" s="831">
        <v>352</v>
      </c>
      <c r="N142" s="831"/>
      <c r="O142" s="831"/>
      <c r="P142" s="827"/>
      <c r="Q142" s="832"/>
    </row>
    <row r="143" spans="1:17" ht="14.45" customHeight="1" x14ac:dyDescent="0.2">
      <c r="A143" s="821" t="s">
        <v>3151</v>
      </c>
      <c r="B143" s="822" t="s">
        <v>3047</v>
      </c>
      <c r="C143" s="822" t="s">
        <v>2929</v>
      </c>
      <c r="D143" s="822" t="s">
        <v>3050</v>
      </c>
      <c r="E143" s="822" t="s">
        <v>3051</v>
      </c>
      <c r="F143" s="831"/>
      <c r="G143" s="831"/>
      <c r="H143" s="831"/>
      <c r="I143" s="831"/>
      <c r="J143" s="831">
        <v>2</v>
      </c>
      <c r="K143" s="831">
        <v>1182</v>
      </c>
      <c r="L143" s="831"/>
      <c r="M143" s="831">
        <v>591</v>
      </c>
      <c r="N143" s="831"/>
      <c r="O143" s="831"/>
      <c r="P143" s="827"/>
      <c r="Q143" s="832"/>
    </row>
    <row r="144" spans="1:17" ht="14.45" customHeight="1" x14ac:dyDescent="0.2">
      <c r="A144" s="821" t="s">
        <v>3152</v>
      </c>
      <c r="B144" s="822" t="s">
        <v>2935</v>
      </c>
      <c r="C144" s="822" t="s">
        <v>2929</v>
      </c>
      <c r="D144" s="822" t="s">
        <v>2963</v>
      </c>
      <c r="E144" s="822" t="s">
        <v>2964</v>
      </c>
      <c r="F144" s="831">
        <v>1</v>
      </c>
      <c r="G144" s="831">
        <v>38</v>
      </c>
      <c r="H144" s="831"/>
      <c r="I144" s="831">
        <v>38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3152</v>
      </c>
      <c r="B145" s="822" t="s">
        <v>2935</v>
      </c>
      <c r="C145" s="822" t="s">
        <v>2929</v>
      </c>
      <c r="D145" s="822" t="s">
        <v>2977</v>
      </c>
      <c r="E145" s="822" t="s">
        <v>2978</v>
      </c>
      <c r="F145" s="831">
        <v>3</v>
      </c>
      <c r="G145" s="831">
        <v>225</v>
      </c>
      <c r="H145" s="831"/>
      <c r="I145" s="831">
        <v>75</v>
      </c>
      <c r="J145" s="831">
        <v>2</v>
      </c>
      <c r="K145" s="831">
        <v>152</v>
      </c>
      <c r="L145" s="831"/>
      <c r="M145" s="831">
        <v>76</v>
      </c>
      <c r="N145" s="831"/>
      <c r="O145" s="831"/>
      <c r="P145" s="827"/>
      <c r="Q145" s="832"/>
    </row>
    <row r="146" spans="1:17" ht="14.45" customHeight="1" x14ac:dyDescent="0.2">
      <c r="A146" s="821" t="s">
        <v>3152</v>
      </c>
      <c r="B146" s="822" t="s">
        <v>2935</v>
      </c>
      <c r="C146" s="822" t="s">
        <v>2929</v>
      </c>
      <c r="D146" s="822" t="s">
        <v>2932</v>
      </c>
      <c r="E146" s="822" t="s">
        <v>2933</v>
      </c>
      <c r="F146" s="831">
        <v>8</v>
      </c>
      <c r="G146" s="831">
        <v>5656</v>
      </c>
      <c r="H146" s="831"/>
      <c r="I146" s="831">
        <v>707</v>
      </c>
      <c r="J146" s="831">
        <v>6</v>
      </c>
      <c r="K146" s="831">
        <v>4266</v>
      </c>
      <c r="L146" s="831"/>
      <c r="M146" s="831">
        <v>711</v>
      </c>
      <c r="N146" s="831">
        <v>3</v>
      </c>
      <c r="O146" s="831">
        <v>2304</v>
      </c>
      <c r="P146" s="827"/>
      <c r="Q146" s="832">
        <v>768</v>
      </c>
    </row>
    <row r="147" spans="1:17" ht="14.45" customHeight="1" x14ac:dyDescent="0.2">
      <c r="A147" s="821" t="s">
        <v>3152</v>
      </c>
      <c r="B147" s="822" t="s">
        <v>2935</v>
      </c>
      <c r="C147" s="822" t="s">
        <v>2929</v>
      </c>
      <c r="D147" s="822" t="s">
        <v>2999</v>
      </c>
      <c r="E147" s="822" t="s">
        <v>3000</v>
      </c>
      <c r="F147" s="831">
        <v>1</v>
      </c>
      <c r="G147" s="831">
        <v>1406</v>
      </c>
      <c r="H147" s="831"/>
      <c r="I147" s="831">
        <v>1406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3153</v>
      </c>
      <c r="B148" s="822" t="s">
        <v>2935</v>
      </c>
      <c r="C148" s="822" t="s">
        <v>2929</v>
      </c>
      <c r="D148" s="822" t="s">
        <v>2977</v>
      </c>
      <c r="E148" s="822" t="s">
        <v>2978</v>
      </c>
      <c r="F148" s="831"/>
      <c r="G148" s="831"/>
      <c r="H148" s="831"/>
      <c r="I148" s="831"/>
      <c r="J148" s="831">
        <v>1</v>
      </c>
      <c r="K148" s="831">
        <v>76</v>
      </c>
      <c r="L148" s="831"/>
      <c r="M148" s="831">
        <v>76</v>
      </c>
      <c r="N148" s="831">
        <v>1</v>
      </c>
      <c r="O148" s="831">
        <v>81</v>
      </c>
      <c r="P148" s="827"/>
      <c r="Q148" s="832">
        <v>81</v>
      </c>
    </row>
    <row r="149" spans="1:17" ht="14.45" customHeight="1" x14ac:dyDescent="0.2">
      <c r="A149" s="821" t="s">
        <v>3153</v>
      </c>
      <c r="B149" s="822" t="s">
        <v>2935</v>
      </c>
      <c r="C149" s="822" t="s">
        <v>2929</v>
      </c>
      <c r="D149" s="822" t="s">
        <v>2932</v>
      </c>
      <c r="E149" s="822" t="s">
        <v>2933</v>
      </c>
      <c r="F149" s="831">
        <v>12</v>
      </c>
      <c r="G149" s="831">
        <v>8484</v>
      </c>
      <c r="H149" s="831"/>
      <c r="I149" s="831">
        <v>707</v>
      </c>
      <c r="J149" s="831">
        <v>1</v>
      </c>
      <c r="K149" s="831">
        <v>711</v>
      </c>
      <c r="L149" s="831"/>
      <c r="M149" s="831">
        <v>711</v>
      </c>
      <c r="N149" s="831"/>
      <c r="O149" s="831"/>
      <c r="P149" s="827"/>
      <c r="Q149" s="832"/>
    </row>
    <row r="150" spans="1:17" ht="14.45" customHeight="1" x14ac:dyDescent="0.2">
      <c r="A150" s="821" t="s">
        <v>3154</v>
      </c>
      <c r="B150" s="822" t="s">
        <v>2935</v>
      </c>
      <c r="C150" s="822" t="s">
        <v>2929</v>
      </c>
      <c r="D150" s="822" t="s">
        <v>2977</v>
      </c>
      <c r="E150" s="822" t="s">
        <v>2978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81</v>
      </c>
      <c r="P150" s="827"/>
      <c r="Q150" s="832">
        <v>81</v>
      </c>
    </row>
    <row r="151" spans="1:17" ht="14.45" customHeight="1" x14ac:dyDescent="0.2">
      <c r="A151" s="821" t="s">
        <v>3154</v>
      </c>
      <c r="B151" s="822" t="s">
        <v>2935</v>
      </c>
      <c r="C151" s="822" t="s">
        <v>2929</v>
      </c>
      <c r="D151" s="822" t="s">
        <v>2932</v>
      </c>
      <c r="E151" s="822" t="s">
        <v>2933</v>
      </c>
      <c r="F151" s="831">
        <v>10</v>
      </c>
      <c r="G151" s="831">
        <v>7070</v>
      </c>
      <c r="H151" s="831"/>
      <c r="I151" s="831">
        <v>707</v>
      </c>
      <c r="J151" s="831">
        <v>6</v>
      </c>
      <c r="K151" s="831">
        <v>4266</v>
      </c>
      <c r="L151" s="831"/>
      <c r="M151" s="831">
        <v>711</v>
      </c>
      <c r="N151" s="831">
        <v>4</v>
      </c>
      <c r="O151" s="831">
        <v>3072</v>
      </c>
      <c r="P151" s="827"/>
      <c r="Q151" s="832">
        <v>768</v>
      </c>
    </row>
    <row r="152" spans="1:17" ht="14.45" customHeight="1" x14ac:dyDescent="0.2">
      <c r="A152" s="821" t="s">
        <v>3154</v>
      </c>
      <c r="B152" s="822" t="s">
        <v>2935</v>
      </c>
      <c r="C152" s="822" t="s">
        <v>2929</v>
      </c>
      <c r="D152" s="822" t="s">
        <v>2999</v>
      </c>
      <c r="E152" s="822" t="s">
        <v>3000</v>
      </c>
      <c r="F152" s="831">
        <v>2</v>
      </c>
      <c r="G152" s="831">
        <v>2812</v>
      </c>
      <c r="H152" s="831"/>
      <c r="I152" s="831">
        <v>1406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3155</v>
      </c>
      <c r="B153" s="822" t="s">
        <v>2935</v>
      </c>
      <c r="C153" s="822" t="s">
        <v>2929</v>
      </c>
      <c r="D153" s="822" t="s">
        <v>2963</v>
      </c>
      <c r="E153" s="822" t="s">
        <v>2964</v>
      </c>
      <c r="F153" s="831"/>
      <c r="G153" s="831"/>
      <c r="H153" s="831"/>
      <c r="I153" s="831"/>
      <c r="J153" s="831">
        <v>1</v>
      </c>
      <c r="K153" s="831">
        <v>38</v>
      </c>
      <c r="L153" s="831"/>
      <c r="M153" s="831">
        <v>38</v>
      </c>
      <c r="N153" s="831"/>
      <c r="O153" s="831"/>
      <c r="P153" s="827"/>
      <c r="Q153" s="832"/>
    </row>
    <row r="154" spans="1:17" ht="14.45" customHeight="1" x14ac:dyDescent="0.2">
      <c r="A154" s="821" t="s">
        <v>3155</v>
      </c>
      <c r="B154" s="822" t="s">
        <v>2935</v>
      </c>
      <c r="C154" s="822" t="s">
        <v>2929</v>
      </c>
      <c r="D154" s="822" t="s">
        <v>2977</v>
      </c>
      <c r="E154" s="822" t="s">
        <v>2978</v>
      </c>
      <c r="F154" s="831">
        <v>2</v>
      </c>
      <c r="G154" s="831">
        <v>150</v>
      </c>
      <c r="H154" s="831"/>
      <c r="I154" s="831">
        <v>75</v>
      </c>
      <c r="J154" s="831">
        <v>4</v>
      </c>
      <c r="K154" s="831">
        <v>304</v>
      </c>
      <c r="L154" s="831"/>
      <c r="M154" s="831">
        <v>76</v>
      </c>
      <c r="N154" s="831"/>
      <c r="O154" s="831"/>
      <c r="P154" s="827"/>
      <c r="Q154" s="832"/>
    </row>
    <row r="155" spans="1:17" ht="14.45" customHeight="1" x14ac:dyDescent="0.2">
      <c r="A155" s="821" t="s">
        <v>3155</v>
      </c>
      <c r="B155" s="822" t="s">
        <v>2935</v>
      </c>
      <c r="C155" s="822" t="s">
        <v>2929</v>
      </c>
      <c r="D155" s="822" t="s">
        <v>2932</v>
      </c>
      <c r="E155" s="822" t="s">
        <v>2933</v>
      </c>
      <c r="F155" s="831">
        <v>18</v>
      </c>
      <c r="G155" s="831">
        <v>12726</v>
      </c>
      <c r="H155" s="831"/>
      <c r="I155" s="831">
        <v>707</v>
      </c>
      <c r="J155" s="831">
        <v>3</v>
      </c>
      <c r="K155" s="831">
        <v>2133</v>
      </c>
      <c r="L155" s="831"/>
      <c r="M155" s="831">
        <v>711</v>
      </c>
      <c r="N155" s="831">
        <v>2</v>
      </c>
      <c r="O155" s="831">
        <v>1536</v>
      </c>
      <c r="P155" s="827"/>
      <c r="Q155" s="832">
        <v>768</v>
      </c>
    </row>
    <row r="156" spans="1:17" ht="14.45" customHeight="1" x14ac:dyDescent="0.2">
      <c r="A156" s="821" t="s">
        <v>3155</v>
      </c>
      <c r="B156" s="822" t="s">
        <v>3047</v>
      </c>
      <c r="C156" s="822" t="s">
        <v>2929</v>
      </c>
      <c r="D156" s="822" t="s">
        <v>3048</v>
      </c>
      <c r="E156" s="822" t="s">
        <v>3049</v>
      </c>
      <c r="F156" s="831"/>
      <c r="G156" s="831"/>
      <c r="H156" s="831"/>
      <c r="I156" s="831"/>
      <c r="J156" s="831">
        <v>10</v>
      </c>
      <c r="K156" s="831">
        <v>3520</v>
      </c>
      <c r="L156" s="831"/>
      <c r="M156" s="831">
        <v>352</v>
      </c>
      <c r="N156" s="831"/>
      <c r="O156" s="831"/>
      <c r="P156" s="827"/>
      <c r="Q156" s="832"/>
    </row>
    <row r="157" spans="1:17" ht="14.45" customHeight="1" x14ac:dyDescent="0.2">
      <c r="A157" s="821" t="s">
        <v>3156</v>
      </c>
      <c r="B157" s="822" t="s">
        <v>2935</v>
      </c>
      <c r="C157" s="822" t="s">
        <v>2929</v>
      </c>
      <c r="D157" s="822" t="s">
        <v>2963</v>
      </c>
      <c r="E157" s="822" t="s">
        <v>2964</v>
      </c>
      <c r="F157" s="831">
        <v>2</v>
      </c>
      <c r="G157" s="831">
        <v>76</v>
      </c>
      <c r="H157" s="831"/>
      <c r="I157" s="831">
        <v>38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3156</v>
      </c>
      <c r="B158" s="822" t="s">
        <v>2935</v>
      </c>
      <c r="C158" s="822" t="s">
        <v>2929</v>
      </c>
      <c r="D158" s="822" t="s">
        <v>2977</v>
      </c>
      <c r="E158" s="822" t="s">
        <v>2978</v>
      </c>
      <c r="F158" s="831">
        <v>1</v>
      </c>
      <c r="G158" s="831">
        <v>75</v>
      </c>
      <c r="H158" s="831"/>
      <c r="I158" s="831">
        <v>75</v>
      </c>
      <c r="J158" s="831">
        <v>3</v>
      </c>
      <c r="K158" s="831">
        <v>228</v>
      </c>
      <c r="L158" s="831"/>
      <c r="M158" s="831">
        <v>76</v>
      </c>
      <c r="N158" s="831">
        <v>1</v>
      </c>
      <c r="O158" s="831">
        <v>81</v>
      </c>
      <c r="P158" s="827"/>
      <c r="Q158" s="832">
        <v>81</v>
      </c>
    </row>
    <row r="159" spans="1:17" ht="14.45" customHeight="1" x14ac:dyDescent="0.2">
      <c r="A159" s="821" t="s">
        <v>3156</v>
      </c>
      <c r="B159" s="822" t="s">
        <v>2935</v>
      </c>
      <c r="C159" s="822" t="s">
        <v>2929</v>
      </c>
      <c r="D159" s="822" t="s">
        <v>2932</v>
      </c>
      <c r="E159" s="822" t="s">
        <v>2933</v>
      </c>
      <c r="F159" s="831">
        <v>34</v>
      </c>
      <c r="G159" s="831">
        <v>24038</v>
      </c>
      <c r="H159" s="831"/>
      <c r="I159" s="831">
        <v>707</v>
      </c>
      <c r="J159" s="831">
        <v>22</v>
      </c>
      <c r="K159" s="831">
        <v>15642</v>
      </c>
      <c r="L159" s="831"/>
      <c r="M159" s="831">
        <v>711</v>
      </c>
      <c r="N159" s="831">
        <v>3</v>
      </c>
      <c r="O159" s="831">
        <v>2304</v>
      </c>
      <c r="P159" s="827"/>
      <c r="Q159" s="832">
        <v>768</v>
      </c>
    </row>
    <row r="160" spans="1:17" ht="14.45" customHeight="1" x14ac:dyDescent="0.2">
      <c r="A160" s="821" t="s">
        <v>3156</v>
      </c>
      <c r="B160" s="822" t="s">
        <v>2935</v>
      </c>
      <c r="C160" s="822" t="s">
        <v>2929</v>
      </c>
      <c r="D160" s="822" t="s">
        <v>3003</v>
      </c>
      <c r="E160" s="822" t="s">
        <v>3004</v>
      </c>
      <c r="F160" s="831">
        <v>1</v>
      </c>
      <c r="G160" s="831">
        <v>354</v>
      </c>
      <c r="H160" s="831"/>
      <c r="I160" s="831">
        <v>354</v>
      </c>
      <c r="J160" s="831">
        <v>2</v>
      </c>
      <c r="K160" s="831">
        <v>712</v>
      </c>
      <c r="L160" s="831"/>
      <c r="M160" s="831">
        <v>356</v>
      </c>
      <c r="N160" s="831"/>
      <c r="O160" s="831"/>
      <c r="P160" s="827"/>
      <c r="Q160" s="832"/>
    </row>
    <row r="161" spans="1:17" ht="14.45" customHeight="1" x14ac:dyDescent="0.2">
      <c r="A161" s="821" t="s">
        <v>3157</v>
      </c>
      <c r="B161" s="822" t="s">
        <v>2935</v>
      </c>
      <c r="C161" s="822" t="s">
        <v>2929</v>
      </c>
      <c r="D161" s="822" t="s">
        <v>2977</v>
      </c>
      <c r="E161" s="822" t="s">
        <v>2978</v>
      </c>
      <c r="F161" s="831"/>
      <c r="G161" s="831"/>
      <c r="H161" s="831"/>
      <c r="I161" s="831"/>
      <c r="J161" s="831">
        <v>1</v>
      </c>
      <c r="K161" s="831">
        <v>76</v>
      </c>
      <c r="L161" s="831"/>
      <c r="M161" s="831">
        <v>76</v>
      </c>
      <c r="N161" s="831"/>
      <c r="O161" s="831"/>
      <c r="P161" s="827"/>
      <c r="Q161" s="832"/>
    </row>
    <row r="162" spans="1:17" ht="14.45" customHeight="1" x14ac:dyDescent="0.2">
      <c r="A162" s="821" t="s">
        <v>3157</v>
      </c>
      <c r="B162" s="822" t="s">
        <v>2935</v>
      </c>
      <c r="C162" s="822" t="s">
        <v>2929</v>
      </c>
      <c r="D162" s="822" t="s">
        <v>2932</v>
      </c>
      <c r="E162" s="822" t="s">
        <v>2933</v>
      </c>
      <c r="F162" s="831">
        <v>13</v>
      </c>
      <c r="G162" s="831">
        <v>9191</v>
      </c>
      <c r="H162" s="831"/>
      <c r="I162" s="831">
        <v>707</v>
      </c>
      <c r="J162" s="831">
        <v>13</v>
      </c>
      <c r="K162" s="831">
        <v>9243</v>
      </c>
      <c r="L162" s="831"/>
      <c r="M162" s="831">
        <v>711</v>
      </c>
      <c r="N162" s="831"/>
      <c r="O162" s="831"/>
      <c r="P162" s="827"/>
      <c r="Q162" s="832"/>
    </row>
    <row r="163" spans="1:17" ht="14.45" customHeight="1" x14ac:dyDescent="0.2">
      <c r="A163" s="821" t="s">
        <v>3158</v>
      </c>
      <c r="B163" s="822" t="s">
        <v>2935</v>
      </c>
      <c r="C163" s="822" t="s">
        <v>2929</v>
      </c>
      <c r="D163" s="822" t="s">
        <v>2932</v>
      </c>
      <c r="E163" s="822" t="s">
        <v>2933</v>
      </c>
      <c r="F163" s="831">
        <v>4</v>
      </c>
      <c r="G163" s="831">
        <v>2828</v>
      </c>
      <c r="H163" s="831"/>
      <c r="I163" s="831">
        <v>707</v>
      </c>
      <c r="J163" s="831">
        <v>4</v>
      </c>
      <c r="K163" s="831">
        <v>2844</v>
      </c>
      <c r="L163" s="831"/>
      <c r="M163" s="831">
        <v>711</v>
      </c>
      <c r="N163" s="831"/>
      <c r="O163" s="831"/>
      <c r="P163" s="827"/>
      <c r="Q163" s="832"/>
    </row>
    <row r="164" spans="1:17" ht="14.45" customHeight="1" x14ac:dyDescent="0.2">
      <c r="A164" s="821" t="s">
        <v>3159</v>
      </c>
      <c r="B164" s="822" t="s">
        <v>2935</v>
      </c>
      <c r="C164" s="822" t="s">
        <v>2929</v>
      </c>
      <c r="D164" s="822" t="s">
        <v>2963</v>
      </c>
      <c r="E164" s="822" t="s">
        <v>2964</v>
      </c>
      <c r="F164" s="831">
        <v>1</v>
      </c>
      <c r="G164" s="831">
        <v>38</v>
      </c>
      <c r="H164" s="831"/>
      <c r="I164" s="831">
        <v>38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3159</v>
      </c>
      <c r="B165" s="822" t="s">
        <v>2935</v>
      </c>
      <c r="C165" s="822" t="s">
        <v>2929</v>
      </c>
      <c r="D165" s="822" t="s">
        <v>2977</v>
      </c>
      <c r="E165" s="822" t="s">
        <v>2978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81</v>
      </c>
      <c r="P165" s="827"/>
      <c r="Q165" s="832">
        <v>81</v>
      </c>
    </row>
    <row r="166" spans="1:17" ht="14.45" customHeight="1" thickBot="1" x14ac:dyDescent="0.25">
      <c r="A166" s="813" t="s">
        <v>3159</v>
      </c>
      <c r="B166" s="814" t="s">
        <v>2935</v>
      </c>
      <c r="C166" s="814" t="s">
        <v>2929</v>
      </c>
      <c r="D166" s="814" t="s">
        <v>2932</v>
      </c>
      <c r="E166" s="814" t="s">
        <v>2933</v>
      </c>
      <c r="F166" s="833">
        <v>13</v>
      </c>
      <c r="G166" s="833">
        <v>9191</v>
      </c>
      <c r="H166" s="833"/>
      <c r="I166" s="833">
        <v>707</v>
      </c>
      <c r="J166" s="833">
        <v>7</v>
      </c>
      <c r="K166" s="833">
        <v>4977</v>
      </c>
      <c r="L166" s="833"/>
      <c r="M166" s="833">
        <v>711</v>
      </c>
      <c r="N166" s="833">
        <v>1</v>
      </c>
      <c r="O166" s="833">
        <v>768</v>
      </c>
      <c r="P166" s="819"/>
      <c r="Q166" s="834">
        <v>768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5474A06-E7AA-48E4-BD92-78244079D5A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82.796000000000006</v>
      </c>
      <c r="C5" s="114">
        <v>78.664000000000001</v>
      </c>
      <c r="D5" s="114">
        <v>79.191999999999993</v>
      </c>
      <c r="E5" s="423">
        <f>IF(OR(D5=0,B5=0),"",D5/B5)</f>
        <v>0.95647132711725191</v>
      </c>
      <c r="F5" s="129">
        <f>IF(OR(D5=0,C5=0),"",D5/C5)</f>
        <v>1.0067120919353196</v>
      </c>
      <c r="G5" s="130">
        <v>91</v>
      </c>
      <c r="H5" s="114">
        <v>97</v>
      </c>
      <c r="I5" s="114">
        <v>83</v>
      </c>
      <c r="J5" s="423">
        <f>IF(OR(I5=0,G5=0),"",I5/G5)</f>
        <v>0.91208791208791207</v>
      </c>
      <c r="K5" s="131">
        <f>IF(OR(I5=0,H5=0),"",I5/H5)</f>
        <v>0.85567010309278346</v>
      </c>
      <c r="L5" s="121"/>
      <c r="M5" s="121"/>
      <c r="N5" s="7">
        <f>D5-C5</f>
        <v>0.52799999999999159</v>
      </c>
      <c r="O5" s="8">
        <f>I5-H5</f>
        <v>-14</v>
      </c>
      <c r="P5" s="7">
        <f>D5-B5</f>
        <v>-3.6040000000000134</v>
      </c>
      <c r="Q5" s="8">
        <f>I5-G5</f>
        <v>-8</v>
      </c>
    </row>
    <row r="6" spans="1:17" ht="14.45" hidden="1" customHeight="1" outlineLevel="1" x14ac:dyDescent="0.2">
      <c r="A6" s="440" t="s">
        <v>168</v>
      </c>
      <c r="B6" s="120">
        <v>28.518999999999998</v>
      </c>
      <c r="C6" s="113">
        <v>20.599</v>
      </c>
      <c r="D6" s="113">
        <v>29.943999999999999</v>
      </c>
      <c r="E6" s="423">
        <f t="shared" ref="E6:E12" si="0">IF(OR(D6=0,B6=0),"",D6/B6)</f>
        <v>1.049966688874084</v>
      </c>
      <c r="F6" s="129">
        <f t="shared" ref="F6:F12" si="1">IF(OR(D6=0,C6=0),"",D6/C6)</f>
        <v>1.453662799165008</v>
      </c>
      <c r="G6" s="133">
        <v>29</v>
      </c>
      <c r="H6" s="113">
        <v>23</v>
      </c>
      <c r="I6" s="113">
        <v>29</v>
      </c>
      <c r="J6" s="424">
        <f t="shared" ref="J6:J12" si="2">IF(OR(I6=0,G6=0),"",I6/G6)</f>
        <v>1</v>
      </c>
      <c r="K6" s="134">
        <f t="shared" ref="K6:K12" si="3">IF(OR(I6=0,H6=0),"",I6/H6)</f>
        <v>1.2608695652173914</v>
      </c>
      <c r="L6" s="121"/>
      <c r="M6" s="121"/>
      <c r="N6" s="5">
        <f t="shared" ref="N6:N13" si="4">D6-C6</f>
        <v>9.3449999999999989</v>
      </c>
      <c r="O6" s="6">
        <f t="shared" ref="O6:O13" si="5">I6-H6</f>
        <v>6</v>
      </c>
      <c r="P6" s="5">
        <f t="shared" ref="P6:P13" si="6">D6-B6</f>
        <v>1.4250000000000007</v>
      </c>
      <c r="Q6" s="6">
        <f t="shared" ref="Q6:Q13" si="7">I6-G6</f>
        <v>0</v>
      </c>
    </row>
    <row r="7" spans="1:17" ht="14.45" hidden="1" customHeight="1" outlineLevel="1" x14ac:dyDescent="0.2">
      <c r="A7" s="440" t="s">
        <v>169</v>
      </c>
      <c r="B7" s="120">
        <v>93.457999999999998</v>
      </c>
      <c r="C7" s="113">
        <v>66.197000000000003</v>
      </c>
      <c r="D7" s="113">
        <v>66.825000000000003</v>
      </c>
      <c r="E7" s="423">
        <f t="shared" si="0"/>
        <v>0.71502707098375751</v>
      </c>
      <c r="F7" s="129">
        <f t="shared" si="1"/>
        <v>1.0094868347508195</v>
      </c>
      <c r="G7" s="133">
        <v>97</v>
      </c>
      <c r="H7" s="113">
        <v>77</v>
      </c>
      <c r="I7" s="113">
        <v>72</v>
      </c>
      <c r="J7" s="424">
        <f t="shared" si="2"/>
        <v>0.74226804123711343</v>
      </c>
      <c r="K7" s="134">
        <f t="shared" si="3"/>
        <v>0.93506493506493504</v>
      </c>
      <c r="L7" s="121"/>
      <c r="M7" s="121"/>
      <c r="N7" s="5">
        <f t="shared" si="4"/>
        <v>0.62800000000000011</v>
      </c>
      <c r="O7" s="6">
        <f t="shared" si="5"/>
        <v>-5</v>
      </c>
      <c r="P7" s="5">
        <f t="shared" si="6"/>
        <v>-26.632999999999996</v>
      </c>
      <c r="Q7" s="6">
        <f t="shared" si="7"/>
        <v>-25</v>
      </c>
    </row>
    <row r="8" spans="1:17" ht="14.45" hidden="1" customHeight="1" outlineLevel="1" x14ac:dyDescent="0.2">
      <c r="A8" s="440" t="s">
        <v>170</v>
      </c>
      <c r="B8" s="120">
        <v>14.628</v>
      </c>
      <c r="C8" s="113">
        <v>6.468</v>
      </c>
      <c r="D8" s="113">
        <v>12.795</v>
      </c>
      <c r="E8" s="423">
        <f t="shared" si="0"/>
        <v>0.87469237079573414</v>
      </c>
      <c r="F8" s="129">
        <f t="shared" si="1"/>
        <v>1.978200371057514</v>
      </c>
      <c r="G8" s="133">
        <v>15</v>
      </c>
      <c r="H8" s="113">
        <v>9</v>
      </c>
      <c r="I8" s="113">
        <v>12</v>
      </c>
      <c r="J8" s="424">
        <f t="shared" si="2"/>
        <v>0.8</v>
      </c>
      <c r="K8" s="134">
        <f t="shared" si="3"/>
        <v>1.3333333333333333</v>
      </c>
      <c r="L8" s="121"/>
      <c r="M8" s="121"/>
      <c r="N8" s="5">
        <f t="shared" si="4"/>
        <v>6.327</v>
      </c>
      <c r="O8" s="6">
        <f t="shared" si="5"/>
        <v>3</v>
      </c>
      <c r="P8" s="5">
        <f t="shared" si="6"/>
        <v>-1.8330000000000002</v>
      </c>
      <c r="Q8" s="6">
        <f t="shared" si="7"/>
        <v>-3</v>
      </c>
    </row>
    <row r="9" spans="1:17" ht="14.45" hidden="1" customHeight="1" outlineLevel="1" x14ac:dyDescent="0.2">
      <c r="A9" s="440" t="s">
        <v>171</v>
      </c>
      <c r="B9" s="120">
        <v>0.95899999999999996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-0.95899999999999996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36.052999999999997</v>
      </c>
      <c r="C10" s="113">
        <v>20.369</v>
      </c>
      <c r="D10" s="113">
        <v>31.638000000000002</v>
      </c>
      <c r="E10" s="423">
        <f t="shared" si="0"/>
        <v>0.87754139738718007</v>
      </c>
      <c r="F10" s="129">
        <f t="shared" si="1"/>
        <v>1.5532426726888902</v>
      </c>
      <c r="G10" s="133">
        <v>39</v>
      </c>
      <c r="H10" s="113">
        <v>27</v>
      </c>
      <c r="I10" s="113">
        <v>32</v>
      </c>
      <c r="J10" s="424">
        <f t="shared" si="2"/>
        <v>0.82051282051282048</v>
      </c>
      <c r="K10" s="134">
        <f t="shared" si="3"/>
        <v>1.1851851851851851</v>
      </c>
      <c r="L10" s="121"/>
      <c r="M10" s="121"/>
      <c r="N10" s="5">
        <f t="shared" si="4"/>
        <v>11.269000000000002</v>
      </c>
      <c r="O10" s="6">
        <f t="shared" si="5"/>
        <v>5</v>
      </c>
      <c r="P10" s="5">
        <f t="shared" si="6"/>
        <v>-4.4149999999999956</v>
      </c>
      <c r="Q10" s="6">
        <f t="shared" si="7"/>
        <v>-7</v>
      </c>
    </row>
    <row r="11" spans="1:17" ht="14.45" hidden="1" customHeight="1" outlineLevel="1" x14ac:dyDescent="0.2">
      <c r="A11" s="440" t="s">
        <v>173</v>
      </c>
      <c r="B11" s="120">
        <v>11.11</v>
      </c>
      <c r="C11" s="113">
        <v>13.375999999999999</v>
      </c>
      <c r="D11" s="113">
        <v>9.8819999999999997</v>
      </c>
      <c r="E11" s="423">
        <f t="shared" si="0"/>
        <v>0.88946894689468947</v>
      </c>
      <c r="F11" s="129">
        <f t="shared" si="1"/>
        <v>0.73878588516746413</v>
      </c>
      <c r="G11" s="133">
        <v>12</v>
      </c>
      <c r="H11" s="113">
        <v>19</v>
      </c>
      <c r="I11" s="113">
        <v>10</v>
      </c>
      <c r="J11" s="424">
        <f t="shared" si="2"/>
        <v>0.83333333333333337</v>
      </c>
      <c r="K11" s="134">
        <f t="shared" si="3"/>
        <v>0.52631578947368418</v>
      </c>
      <c r="L11" s="121"/>
      <c r="M11" s="121"/>
      <c r="N11" s="5">
        <f t="shared" si="4"/>
        <v>-3.4939999999999998</v>
      </c>
      <c r="O11" s="6">
        <f t="shared" si="5"/>
        <v>-9</v>
      </c>
      <c r="P11" s="5">
        <f t="shared" si="6"/>
        <v>-1.2279999999999998</v>
      </c>
      <c r="Q11" s="6">
        <f t="shared" si="7"/>
        <v>-2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267.52300000000002</v>
      </c>
      <c r="C13" s="116">
        <f>SUM(C5:C12)</f>
        <v>205.673</v>
      </c>
      <c r="D13" s="116">
        <f>SUM(D5:D12)</f>
        <v>230.27600000000001</v>
      </c>
      <c r="E13" s="419">
        <f>IF(OR(D13=0,B13=0),0,D13/B13)</f>
        <v>0.86077084960919248</v>
      </c>
      <c r="F13" s="135">
        <f>IF(OR(D13=0,C13=0),0,D13/C13)</f>
        <v>1.1196219241222718</v>
      </c>
      <c r="G13" s="136">
        <f>SUM(G5:G12)</f>
        <v>284</v>
      </c>
      <c r="H13" s="116">
        <f>SUM(H5:H12)</f>
        <v>252</v>
      </c>
      <c r="I13" s="116">
        <f>SUM(I5:I12)</f>
        <v>238</v>
      </c>
      <c r="J13" s="419">
        <f>IF(OR(I13=0,G13=0),0,I13/G13)</f>
        <v>0.8380281690140845</v>
      </c>
      <c r="K13" s="137">
        <f>IF(OR(I13=0,H13=0),0,I13/H13)</f>
        <v>0.94444444444444442</v>
      </c>
      <c r="L13" s="121"/>
      <c r="M13" s="121"/>
      <c r="N13" s="127">
        <f t="shared" si="4"/>
        <v>24.603000000000009</v>
      </c>
      <c r="O13" s="138">
        <f t="shared" si="5"/>
        <v>-14</v>
      </c>
      <c r="P13" s="127">
        <f t="shared" si="6"/>
        <v>-37.247000000000014</v>
      </c>
      <c r="Q13" s="138">
        <f t="shared" si="7"/>
        <v>-46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82.796000000000006</v>
      </c>
      <c r="C18" s="114">
        <v>78.664000000000001</v>
      </c>
      <c r="D18" s="114">
        <v>79.191999999999993</v>
      </c>
      <c r="E18" s="423">
        <f>IF(OR(D18=0,B18=0),"",D18/B18)</f>
        <v>0.95647132711725191</v>
      </c>
      <c r="F18" s="129">
        <f>IF(OR(D18=0,C18=0),"",D18/C18)</f>
        <v>1.0067120919353196</v>
      </c>
      <c r="G18" s="119">
        <v>91</v>
      </c>
      <c r="H18" s="114">
        <v>97</v>
      </c>
      <c r="I18" s="114">
        <v>83</v>
      </c>
      <c r="J18" s="423">
        <f>IF(OR(I18=0,G18=0),"",I18/G18)</f>
        <v>0.91208791208791207</v>
      </c>
      <c r="K18" s="131">
        <f>IF(OR(I18=0,H18=0),"",I18/H18)</f>
        <v>0.85567010309278346</v>
      </c>
      <c r="L18" s="649">
        <v>0.91871999999999998</v>
      </c>
      <c r="M18" s="650"/>
      <c r="N18" s="145">
        <f t="shared" ref="N18:N26" si="8">D18-C18</f>
        <v>0.52799999999999159</v>
      </c>
      <c r="O18" s="146">
        <f t="shared" ref="O18:O26" si="9">I18-H18</f>
        <v>-14</v>
      </c>
      <c r="P18" s="145">
        <f t="shared" ref="P18:P26" si="10">D18-B18</f>
        <v>-3.6040000000000134</v>
      </c>
      <c r="Q18" s="146">
        <f t="shared" ref="Q18:Q26" si="11">I18-G18</f>
        <v>-8</v>
      </c>
    </row>
    <row r="19" spans="1:17" ht="14.45" hidden="1" customHeight="1" outlineLevel="1" x14ac:dyDescent="0.2">
      <c r="A19" s="440" t="s">
        <v>168</v>
      </c>
      <c r="B19" s="120">
        <v>28.518999999999998</v>
      </c>
      <c r="C19" s="113">
        <v>20.599</v>
      </c>
      <c r="D19" s="113">
        <v>28.283999999999999</v>
      </c>
      <c r="E19" s="424">
        <f t="shared" ref="E19:E25" si="12">IF(OR(D19=0,B19=0),"",D19/B19)</f>
        <v>0.99175987937865984</v>
      </c>
      <c r="F19" s="132">
        <f t="shared" ref="F19:F25" si="13">IF(OR(D19=0,C19=0),"",D19/C19)</f>
        <v>1.3730763629302392</v>
      </c>
      <c r="G19" s="120">
        <v>29</v>
      </c>
      <c r="H19" s="113">
        <v>23</v>
      </c>
      <c r="I19" s="113">
        <v>28</v>
      </c>
      <c r="J19" s="424">
        <f t="shared" ref="J19:J25" si="14">IF(OR(I19=0,G19=0),"",I19/G19)</f>
        <v>0.96551724137931039</v>
      </c>
      <c r="K19" s="134">
        <f t="shared" ref="K19:K25" si="15">IF(OR(I19=0,H19=0),"",I19/H19)</f>
        <v>1.2173913043478262</v>
      </c>
      <c r="L19" s="649">
        <v>0.99456</v>
      </c>
      <c r="M19" s="650"/>
      <c r="N19" s="147">
        <f t="shared" si="8"/>
        <v>7.6849999999999987</v>
      </c>
      <c r="O19" s="148">
        <f t="shared" si="9"/>
        <v>5</v>
      </c>
      <c r="P19" s="147">
        <f t="shared" si="10"/>
        <v>-0.23499999999999943</v>
      </c>
      <c r="Q19" s="148">
        <f t="shared" si="11"/>
        <v>-1</v>
      </c>
    </row>
    <row r="20" spans="1:17" ht="14.45" hidden="1" customHeight="1" outlineLevel="1" x14ac:dyDescent="0.2">
      <c r="A20" s="440" t="s">
        <v>169</v>
      </c>
      <c r="B20" s="120">
        <v>93.457999999999998</v>
      </c>
      <c r="C20" s="113">
        <v>66.197000000000003</v>
      </c>
      <c r="D20" s="113">
        <v>66.825000000000003</v>
      </c>
      <c r="E20" s="424">
        <f t="shared" si="12"/>
        <v>0.71502707098375751</v>
      </c>
      <c r="F20" s="132">
        <f t="shared" si="13"/>
        <v>1.0094868347508195</v>
      </c>
      <c r="G20" s="120">
        <v>97</v>
      </c>
      <c r="H20" s="113">
        <v>77</v>
      </c>
      <c r="I20" s="113">
        <v>72</v>
      </c>
      <c r="J20" s="424">
        <f t="shared" si="14"/>
        <v>0.74226804123711343</v>
      </c>
      <c r="K20" s="134">
        <f t="shared" si="15"/>
        <v>0.93506493506493504</v>
      </c>
      <c r="L20" s="649">
        <v>0.96671999999999991</v>
      </c>
      <c r="M20" s="650"/>
      <c r="N20" s="147">
        <f t="shared" si="8"/>
        <v>0.62800000000000011</v>
      </c>
      <c r="O20" s="148">
        <f t="shared" si="9"/>
        <v>-5</v>
      </c>
      <c r="P20" s="147">
        <f t="shared" si="10"/>
        <v>-26.632999999999996</v>
      </c>
      <c r="Q20" s="148">
        <f t="shared" si="11"/>
        <v>-25</v>
      </c>
    </row>
    <row r="21" spans="1:17" ht="14.45" hidden="1" customHeight="1" outlineLevel="1" x14ac:dyDescent="0.2">
      <c r="A21" s="440" t="s">
        <v>170</v>
      </c>
      <c r="B21" s="120">
        <v>14.628</v>
      </c>
      <c r="C21" s="113">
        <v>6.468</v>
      </c>
      <c r="D21" s="113">
        <v>12.795</v>
      </c>
      <c r="E21" s="424">
        <f t="shared" si="12"/>
        <v>0.87469237079573414</v>
      </c>
      <c r="F21" s="132">
        <f t="shared" si="13"/>
        <v>1.978200371057514</v>
      </c>
      <c r="G21" s="120">
        <v>15</v>
      </c>
      <c r="H21" s="113">
        <v>9</v>
      </c>
      <c r="I21" s="113">
        <v>12</v>
      </c>
      <c r="J21" s="424">
        <f t="shared" si="14"/>
        <v>0.8</v>
      </c>
      <c r="K21" s="134">
        <f t="shared" si="15"/>
        <v>1.3333333333333333</v>
      </c>
      <c r="L21" s="649">
        <v>1.11744</v>
      </c>
      <c r="M21" s="650"/>
      <c r="N21" s="147">
        <f t="shared" si="8"/>
        <v>6.327</v>
      </c>
      <c r="O21" s="148">
        <f t="shared" si="9"/>
        <v>3</v>
      </c>
      <c r="P21" s="147">
        <f t="shared" si="10"/>
        <v>-1.8330000000000002</v>
      </c>
      <c r="Q21" s="148">
        <f t="shared" si="11"/>
        <v>-3</v>
      </c>
    </row>
    <row r="22" spans="1:17" ht="14.45" hidden="1" customHeight="1" outlineLevel="1" x14ac:dyDescent="0.2">
      <c r="A22" s="440" t="s">
        <v>171</v>
      </c>
      <c r="B22" s="120">
        <v>0.95899999999999996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-0.95899999999999996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36.052999999999997</v>
      </c>
      <c r="C23" s="113">
        <v>20.369</v>
      </c>
      <c r="D23" s="113">
        <v>31.638000000000002</v>
      </c>
      <c r="E23" s="424">
        <f t="shared" si="12"/>
        <v>0.87754139738718007</v>
      </c>
      <c r="F23" s="132">
        <f t="shared" si="13"/>
        <v>1.5532426726888902</v>
      </c>
      <c r="G23" s="120">
        <v>39</v>
      </c>
      <c r="H23" s="113">
        <v>27</v>
      </c>
      <c r="I23" s="113">
        <v>32</v>
      </c>
      <c r="J23" s="424">
        <f t="shared" si="14"/>
        <v>0.82051282051282048</v>
      </c>
      <c r="K23" s="134">
        <f t="shared" si="15"/>
        <v>1.1851851851851851</v>
      </c>
      <c r="L23" s="649">
        <v>0.98495999999999995</v>
      </c>
      <c r="M23" s="650"/>
      <c r="N23" s="147">
        <f t="shared" si="8"/>
        <v>11.269000000000002</v>
      </c>
      <c r="O23" s="148">
        <f t="shared" si="9"/>
        <v>5</v>
      </c>
      <c r="P23" s="147">
        <f t="shared" si="10"/>
        <v>-4.4149999999999956</v>
      </c>
      <c r="Q23" s="148">
        <f t="shared" si="11"/>
        <v>-7</v>
      </c>
    </row>
    <row r="24" spans="1:17" ht="14.45" hidden="1" customHeight="1" outlineLevel="1" x14ac:dyDescent="0.2">
      <c r="A24" s="440" t="s">
        <v>173</v>
      </c>
      <c r="B24" s="120">
        <v>11.11</v>
      </c>
      <c r="C24" s="113">
        <v>13.375999999999999</v>
      </c>
      <c r="D24" s="113">
        <v>9.8819999999999997</v>
      </c>
      <c r="E24" s="424">
        <f t="shared" si="12"/>
        <v>0.88946894689468947</v>
      </c>
      <c r="F24" s="132">
        <f t="shared" si="13"/>
        <v>0.73878588516746413</v>
      </c>
      <c r="G24" s="120">
        <v>12</v>
      </c>
      <c r="H24" s="113">
        <v>19</v>
      </c>
      <c r="I24" s="113">
        <v>10</v>
      </c>
      <c r="J24" s="424">
        <f t="shared" si="14"/>
        <v>0.83333333333333337</v>
      </c>
      <c r="K24" s="134">
        <f t="shared" si="15"/>
        <v>0.52631578947368418</v>
      </c>
      <c r="L24" s="649">
        <v>1.0147199999999998</v>
      </c>
      <c r="M24" s="650"/>
      <c r="N24" s="147">
        <f t="shared" si="8"/>
        <v>-3.4939999999999998</v>
      </c>
      <c r="O24" s="148">
        <f t="shared" si="9"/>
        <v>-9</v>
      </c>
      <c r="P24" s="147">
        <f t="shared" si="10"/>
        <v>-1.2279999999999998</v>
      </c>
      <c r="Q24" s="148">
        <f t="shared" si="11"/>
        <v>-2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267.52300000000002</v>
      </c>
      <c r="C26" s="150">
        <f>SUM(C18:C25)</f>
        <v>205.673</v>
      </c>
      <c r="D26" s="150">
        <f>SUM(D18:D25)</f>
        <v>228.61599999999999</v>
      </c>
      <c r="E26" s="420">
        <f>IF(OR(D26=0,B26=0),0,D26/B26)</f>
        <v>0.85456577565293435</v>
      </c>
      <c r="F26" s="151">
        <f>IF(OR(D26=0,C26=0),0,D26/C26)</f>
        <v>1.111550859860069</v>
      </c>
      <c r="G26" s="149">
        <f>SUM(G18:G25)</f>
        <v>284</v>
      </c>
      <c r="H26" s="150">
        <f>SUM(H18:H25)</f>
        <v>252</v>
      </c>
      <c r="I26" s="150">
        <f>SUM(I18:I25)</f>
        <v>237</v>
      </c>
      <c r="J26" s="420">
        <f>IF(OR(I26=0,G26=0),0,I26/G26)</f>
        <v>0.83450704225352113</v>
      </c>
      <c r="K26" s="152">
        <f>IF(OR(I26=0,H26=0),0,I26/H26)</f>
        <v>0.94047619047619047</v>
      </c>
      <c r="L26" s="121"/>
      <c r="M26" s="121"/>
      <c r="N26" s="143">
        <f t="shared" si="8"/>
        <v>22.942999999999984</v>
      </c>
      <c r="O26" s="153">
        <f t="shared" si="9"/>
        <v>-15</v>
      </c>
      <c r="P26" s="143">
        <f t="shared" si="10"/>
        <v>-38.907000000000039</v>
      </c>
      <c r="Q26" s="153">
        <f t="shared" si="11"/>
        <v>-47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1.66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1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1.66</v>
      </c>
      <c r="O45" s="148">
        <f t="shared" si="25"/>
        <v>1</v>
      </c>
      <c r="P45" s="147">
        <f t="shared" si="26"/>
        <v>1.66</v>
      </c>
      <c r="Q45" s="148">
        <f t="shared" si="27"/>
        <v>1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1.66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1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1.66</v>
      </c>
      <c r="O52" s="415">
        <f t="shared" si="25"/>
        <v>1</v>
      </c>
      <c r="P52" s="414">
        <f t="shared" si="26"/>
        <v>1.66</v>
      </c>
      <c r="Q52" s="415">
        <f t="shared" si="27"/>
        <v>1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B3E966D-0140-43A7-BB75-010A2632424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936</v>
      </c>
      <c r="C33" s="199">
        <v>941</v>
      </c>
      <c r="D33" s="84">
        <f>IF(C33="","",C33-B33)</f>
        <v>5</v>
      </c>
      <c r="E33" s="85">
        <f>IF(C33="","",C33/B33)</f>
        <v>1.0053418803418803</v>
      </c>
      <c r="F33" s="86">
        <v>268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1974</v>
      </c>
      <c r="C34" s="200">
        <v>2567</v>
      </c>
      <c r="D34" s="87">
        <f t="shared" ref="D34:D45" si="0">IF(C34="","",C34-B34)</f>
        <v>593</v>
      </c>
      <c r="E34" s="88">
        <f t="shared" ref="E34:E45" si="1">IF(C34="","",C34/B34)</f>
        <v>1.3004052684903749</v>
      </c>
      <c r="F34" s="89">
        <v>1096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2857</v>
      </c>
      <c r="C35" s="200">
        <v>3951</v>
      </c>
      <c r="D35" s="87">
        <f t="shared" si="0"/>
        <v>1094</v>
      </c>
      <c r="E35" s="88">
        <f t="shared" si="1"/>
        <v>1.3829191459572978</v>
      </c>
      <c r="F35" s="89">
        <v>1756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492D0CA-0D9F-4919-B519-52B0540CBA3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3262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3161</v>
      </c>
      <c r="B5" s="926">
        <v>4</v>
      </c>
      <c r="C5" s="927">
        <v>2.42</v>
      </c>
      <c r="D5" s="928">
        <v>8.5</v>
      </c>
      <c r="E5" s="929">
        <v>5</v>
      </c>
      <c r="F5" s="930">
        <v>3.03</v>
      </c>
      <c r="G5" s="931">
        <v>7.6</v>
      </c>
      <c r="H5" s="932">
        <v>3</v>
      </c>
      <c r="I5" s="933">
        <v>2.09</v>
      </c>
      <c r="J5" s="934">
        <v>13.3</v>
      </c>
      <c r="K5" s="935">
        <v>0.61</v>
      </c>
      <c r="L5" s="932">
        <v>2</v>
      </c>
      <c r="M5" s="932">
        <v>18</v>
      </c>
      <c r="N5" s="936">
        <v>6</v>
      </c>
      <c r="O5" s="932" t="s">
        <v>3162</v>
      </c>
      <c r="P5" s="937" t="s">
        <v>3163</v>
      </c>
      <c r="Q5" s="938">
        <f>H5-B5</f>
        <v>-1</v>
      </c>
      <c r="R5" s="954">
        <f>I5-C5</f>
        <v>-0.33000000000000007</v>
      </c>
      <c r="S5" s="938">
        <f>H5-E5</f>
        <v>-2</v>
      </c>
      <c r="T5" s="954">
        <f>I5-F5</f>
        <v>-0.94</v>
      </c>
      <c r="U5" s="964">
        <v>18</v>
      </c>
      <c r="V5" s="926">
        <v>39.900000000000006</v>
      </c>
      <c r="W5" s="926">
        <v>21.900000000000006</v>
      </c>
      <c r="X5" s="965">
        <v>2.2166666666666668</v>
      </c>
      <c r="Y5" s="966">
        <v>24</v>
      </c>
    </row>
    <row r="6" spans="1:25" ht="14.45" customHeight="1" x14ac:dyDescent="0.2">
      <c r="A6" s="923" t="s">
        <v>3164</v>
      </c>
      <c r="B6" s="896">
        <v>1</v>
      </c>
      <c r="C6" s="897">
        <v>0.49</v>
      </c>
      <c r="D6" s="898">
        <v>9</v>
      </c>
      <c r="E6" s="908"/>
      <c r="F6" s="891"/>
      <c r="G6" s="899"/>
      <c r="H6" s="890"/>
      <c r="I6" s="891"/>
      <c r="J6" s="899"/>
      <c r="K6" s="893">
        <v>0.49</v>
      </c>
      <c r="L6" s="890">
        <v>1</v>
      </c>
      <c r="M6" s="890">
        <v>12</v>
      </c>
      <c r="N6" s="894">
        <v>4</v>
      </c>
      <c r="O6" s="890" t="s">
        <v>3162</v>
      </c>
      <c r="P6" s="907" t="s">
        <v>3165</v>
      </c>
      <c r="Q6" s="895">
        <f t="shared" ref="Q6:R54" si="0">H6-B6</f>
        <v>-1</v>
      </c>
      <c r="R6" s="955">
        <f t="shared" si="0"/>
        <v>-0.49</v>
      </c>
      <c r="S6" s="895">
        <f t="shared" ref="S6:S54" si="1">H6-E6</f>
        <v>0</v>
      </c>
      <c r="T6" s="955">
        <f t="shared" ref="T6:T54" si="2">I6-F6</f>
        <v>0</v>
      </c>
      <c r="U6" s="962" t="s">
        <v>329</v>
      </c>
      <c r="V6" s="904" t="s">
        <v>329</v>
      </c>
      <c r="W6" s="904" t="s">
        <v>329</v>
      </c>
      <c r="X6" s="960" t="s">
        <v>329</v>
      </c>
      <c r="Y6" s="958"/>
    </row>
    <row r="7" spans="1:25" ht="14.45" customHeight="1" x14ac:dyDescent="0.2">
      <c r="A7" s="924" t="s">
        <v>3166</v>
      </c>
      <c r="B7" s="910">
        <v>2</v>
      </c>
      <c r="C7" s="911">
        <v>1.28</v>
      </c>
      <c r="D7" s="900">
        <v>8</v>
      </c>
      <c r="E7" s="912"/>
      <c r="F7" s="913"/>
      <c r="G7" s="901"/>
      <c r="H7" s="914"/>
      <c r="I7" s="913"/>
      <c r="J7" s="901"/>
      <c r="K7" s="915">
        <v>0.64</v>
      </c>
      <c r="L7" s="914">
        <v>2</v>
      </c>
      <c r="M7" s="914">
        <v>15</v>
      </c>
      <c r="N7" s="916">
        <v>5</v>
      </c>
      <c r="O7" s="914" t="s">
        <v>3162</v>
      </c>
      <c r="P7" s="917" t="s">
        <v>3167</v>
      </c>
      <c r="Q7" s="918">
        <f t="shared" si="0"/>
        <v>-2</v>
      </c>
      <c r="R7" s="956">
        <f t="shared" si="0"/>
        <v>-1.28</v>
      </c>
      <c r="S7" s="918">
        <f t="shared" si="1"/>
        <v>0</v>
      </c>
      <c r="T7" s="956">
        <f t="shared" si="2"/>
        <v>0</v>
      </c>
      <c r="U7" s="963" t="s">
        <v>329</v>
      </c>
      <c r="V7" s="919" t="s">
        <v>329</v>
      </c>
      <c r="W7" s="919" t="s">
        <v>329</v>
      </c>
      <c r="X7" s="961" t="s">
        <v>329</v>
      </c>
      <c r="Y7" s="959"/>
    </row>
    <row r="8" spans="1:25" ht="14.45" customHeight="1" x14ac:dyDescent="0.2">
      <c r="A8" s="923" t="s">
        <v>3168</v>
      </c>
      <c r="B8" s="904"/>
      <c r="C8" s="905"/>
      <c r="D8" s="906"/>
      <c r="E8" s="887">
        <v>1</v>
      </c>
      <c r="F8" s="888">
        <v>0.41</v>
      </c>
      <c r="G8" s="889">
        <v>6</v>
      </c>
      <c r="H8" s="890"/>
      <c r="I8" s="891"/>
      <c r="J8" s="899"/>
      <c r="K8" s="893">
        <v>0.41</v>
      </c>
      <c r="L8" s="890">
        <v>1</v>
      </c>
      <c r="M8" s="890">
        <v>12</v>
      </c>
      <c r="N8" s="894">
        <v>4</v>
      </c>
      <c r="O8" s="890" t="s">
        <v>3162</v>
      </c>
      <c r="P8" s="907" t="s">
        <v>3169</v>
      </c>
      <c r="Q8" s="895">
        <f t="shared" si="0"/>
        <v>0</v>
      </c>
      <c r="R8" s="955">
        <f t="shared" si="0"/>
        <v>0</v>
      </c>
      <c r="S8" s="895">
        <f t="shared" si="1"/>
        <v>-1</v>
      </c>
      <c r="T8" s="955">
        <f t="shared" si="2"/>
        <v>-0.41</v>
      </c>
      <c r="U8" s="962" t="s">
        <v>329</v>
      </c>
      <c r="V8" s="904" t="s">
        <v>329</v>
      </c>
      <c r="W8" s="904" t="s">
        <v>329</v>
      </c>
      <c r="X8" s="960" t="s">
        <v>329</v>
      </c>
      <c r="Y8" s="958"/>
    </row>
    <row r="9" spans="1:25" ht="14.45" customHeight="1" x14ac:dyDescent="0.2">
      <c r="A9" s="923" t="s">
        <v>3170</v>
      </c>
      <c r="B9" s="904"/>
      <c r="C9" s="905"/>
      <c r="D9" s="906"/>
      <c r="E9" s="908"/>
      <c r="F9" s="891"/>
      <c r="G9" s="899"/>
      <c r="H9" s="887">
        <v>1</v>
      </c>
      <c r="I9" s="888">
        <v>1.1200000000000001</v>
      </c>
      <c r="J9" s="892">
        <v>22</v>
      </c>
      <c r="K9" s="893">
        <v>1.1200000000000001</v>
      </c>
      <c r="L9" s="890">
        <v>3</v>
      </c>
      <c r="M9" s="890">
        <v>27</v>
      </c>
      <c r="N9" s="894">
        <v>9</v>
      </c>
      <c r="O9" s="890" t="s">
        <v>3162</v>
      </c>
      <c r="P9" s="907" t="s">
        <v>3171</v>
      </c>
      <c r="Q9" s="895">
        <f t="shared" si="0"/>
        <v>1</v>
      </c>
      <c r="R9" s="955">
        <f t="shared" si="0"/>
        <v>1.1200000000000001</v>
      </c>
      <c r="S9" s="895">
        <f t="shared" si="1"/>
        <v>1</v>
      </c>
      <c r="T9" s="955">
        <f t="shared" si="2"/>
        <v>1.1200000000000001</v>
      </c>
      <c r="U9" s="962">
        <v>9</v>
      </c>
      <c r="V9" s="904">
        <v>22</v>
      </c>
      <c r="W9" s="904">
        <v>13</v>
      </c>
      <c r="X9" s="960">
        <v>2.4444444444444446</v>
      </c>
      <c r="Y9" s="958">
        <v>13</v>
      </c>
    </row>
    <row r="10" spans="1:25" ht="14.45" customHeight="1" x14ac:dyDescent="0.2">
      <c r="A10" s="923" t="s">
        <v>3172</v>
      </c>
      <c r="B10" s="896">
        <v>1</v>
      </c>
      <c r="C10" s="897">
        <v>2.12</v>
      </c>
      <c r="D10" s="898">
        <v>4</v>
      </c>
      <c r="E10" s="908"/>
      <c r="F10" s="891"/>
      <c r="G10" s="899"/>
      <c r="H10" s="890"/>
      <c r="I10" s="891"/>
      <c r="J10" s="899"/>
      <c r="K10" s="893">
        <v>2.12</v>
      </c>
      <c r="L10" s="890">
        <v>3</v>
      </c>
      <c r="M10" s="890">
        <v>24</v>
      </c>
      <c r="N10" s="894">
        <v>8</v>
      </c>
      <c r="O10" s="890" t="s">
        <v>3162</v>
      </c>
      <c r="P10" s="907" t="s">
        <v>3173</v>
      </c>
      <c r="Q10" s="895">
        <f t="shared" si="0"/>
        <v>-1</v>
      </c>
      <c r="R10" s="955">
        <f t="shared" si="0"/>
        <v>-2.12</v>
      </c>
      <c r="S10" s="895">
        <f t="shared" si="1"/>
        <v>0</v>
      </c>
      <c r="T10" s="955">
        <f t="shared" si="2"/>
        <v>0</v>
      </c>
      <c r="U10" s="962" t="s">
        <v>329</v>
      </c>
      <c r="V10" s="904" t="s">
        <v>329</v>
      </c>
      <c r="W10" s="904" t="s">
        <v>329</v>
      </c>
      <c r="X10" s="960" t="s">
        <v>329</v>
      </c>
      <c r="Y10" s="958"/>
    </row>
    <row r="11" spans="1:25" ht="14.45" customHeight="1" x14ac:dyDescent="0.2">
      <c r="A11" s="923" t="s">
        <v>3174</v>
      </c>
      <c r="B11" s="904"/>
      <c r="C11" s="905"/>
      <c r="D11" s="906"/>
      <c r="E11" s="908"/>
      <c r="F11" s="891"/>
      <c r="G11" s="899"/>
      <c r="H11" s="887">
        <v>1</v>
      </c>
      <c r="I11" s="888">
        <v>1</v>
      </c>
      <c r="J11" s="889">
        <v>2</v>
      </c>
      <c r="K11" s="893">
        <v>1</v>
      </c>
      <c r="L11" s="890">
        <v>1</v>
      </c>
      <c r="M11" s="890">
        <v>12</v>
      </c>
      <c r="N11" s="894">
        <v>4</v>
      </c>
      <c r="O11" s="890" t="s">
        <v>3162</v>
      </c>
      <c r="P11" s="907" t="s">
        <v>3175</v>
      </c>
      <c r="Q11" s="895">
        <f t="shared" si="0"/>
        <v>1</v>
      </c>
      <c r="R11" s="955">
        <f t="shared" si="0"/>
        <v>1</v>
      </c>
      <c r="S11" s="895">
        <f t="shared" si="1"/>
        <v>1</v>
      </c>
      <c r="T11" s="955">
        <f t="shared" si="2"/>
        <v>1</v>
      </c>
      <c r="U11" s="962">
        <v>4</v>
      </c>
      <c r="V11" s="904">
        <v>2</v>
      </c>
      <c r="W11" s="904">
        <v>-2</v>
      </c>
      <c r="X11" s="960">
        <v>0.5</v>
      </c>
      <c r="Y11" s="958"/>
    </row>
    <row r="12" spans="1:25" ht="14.45" customHeight="1" x14ac:dyDescent="0.2">
      <c r="A12" s="923" t="s">
        <v>3176</v>
      </c>
      <c r="B12" s="904"/>
      <c r="C12" s="905"/>
      <c r="D12" s="906"/>
      <c r="E12" s="887">
        <v>1</v>
      </c>
      <c r="F12" s="888">
        <v>0.81</v>
      </c>
      <c r="G12" s="889">
        <v>23</v>
      </c>
      <c r="H12" s="890"/>
      <c r="I12" s="891"/>
      <c r="J12" s="899"/>
      <c r="K12" s="893">
        <v>0.42</v>
      </c>
      <c r="L12" s="890">
        <v>2</v>
      </c>
      <c r="M12" s="890">
        <v>15</v>
      </c>
      <c r="N12" s="894">
        <v>5</v>
      </c>
      <c r="O12" s="890" t="s">
        <v>3162</v>
      </c>
      <c r="P12" s="907" t="s">
        <v>3177</v>
      </c>
      <c r="Q12" s="895">
        <f t="shared" si="0"/>
        <v>0</v>
      </c>
      <c r="R12" s="955">
        <f t="shared" si="0"/>
        <v>0</v>
      </c>
      <c r="S12" s="895">
        <f t="shared" si="1"/>
        <v>-1</v>
      </c>
      <c r="T12" s="955">
        <f t="shared" si="2"/>
        <v>-0.81</v>
      </c>
      <c r="U12" s="962" t="s">
        <v>329</v>
      </c>
      <c r="V12" s="904" t="s">
        <v>329</v>
      </c>
      <c r="W12" s="904" t="s">
        <v>329</v>
      </c>
      <c r="X12" s="960" t="s">
        <v>329</v>
      </c>
      <c r="Y12" s="958"/>
    </row>
    <row r="13" spans="1:25" ht="14.45" customHeight="1" x14ac:dyDescent="0.2">
      <c r="A13" s="923" t="s">
        <v>3178</v>
      </c>
      <c r="B13" s="896">
        <v>1</v>
      </c>
      <c r="C13" s="897">
        <v>2.69</v>
      </c>
      <c r="D13" s="898">
        <v>8</v>
      </c>
      <c r="E13" s="908"/>
      <c r="F13" s="891"/>
      <c r="G13" s="899"/>
      <c r="H13" s="890"/>
      <c r="I13" s="891"/>
      <c r="J13" s="899"/>
      <c r="K13" s="893">
        <v>2.69</v>
      </c>
      <c r="L13" s="890">
        <v>3</v>
      </c>
      <c r="M13" s="890">
        <v>30</v>
      </c>
      <c r="N13" s="894">
        <v>10</v>
      </c>
      <c r="O13" s="890" t="s">
        <v>3162</v>
      </c>
      <c r="P13" s="907" t="s">
        <v>3179</v>
      </c>
      <c r="Q13" s="895">
        <f t="shared" si="0"/>
        <v>-1</v>
      </c>
      <c r="R13" s="955">
        <f t="shared" si="0"/>
        <v>-2.69</v>
      </c>
      <c r="S13" s="895">
        <f t="shared" si="1"/>
        <v>0</v>
      </c>
      <c r="T13" s="955">
        <f t="shared" si="2"/>
        <v>0</v>
      </c>
      <c r="U13" s="962" t="s">
        <v>329</v>
      </c>
      <c r="V13" s="904" t="s">
        <v>329</v>
      </c>
      <c r="W13" s="904" t="s">
        <v>329</v>
      </c>
      <c r="X13" s="960" t="s">
        <v>329</v>
      </c>
      <c r="Y13" s="958"/>
    </row>
    <row r="14" spans="1:25" ht="14.45" customHeight="1" x14ac:dyDescent="0.2">
      <c r="A14" s="923" t="s">
        <v>3180</v>
      </c>
      <c r="B14" s="896">
        <v>1</v>
      </c>
      <c r="C14" s="897">
        <v>0.46</v>
      </c>
      <c r="D14" s="898">
        <v>13</v>
      </c>
      <c r="E14" s="908"/>
      <c r="F14" s="891"/>
      <c r="G14" s="899"/>
      <c r="H14" s="890"/>
      <c r="I14" s="891"/>
      <c r="J14" s="899"/>
      <c r="K14" s="893">
        <v>0.46</v>
      </c>
      <c r="L14" s="890">
        <v>2</v>
      </c>
      <c r="M14" s="890">
        <v>15</v>
      </c>
      <c r="N14" s="894">
        <v>5</v>
      </c>
      <c r="O14" s="890" t="s">
        <v>3162</v>
      </c>
      <c r="P14" s="907" t="s">
        <v>3181</v>
      </c>
      <c r="Q14" s="895">
        <f t="shared" si="0"/>
        <v>-1</v>
      </c>
      <c r="R14" s="955">
        <f t="shared" si="0"/>
        <v>-0.46</v>
      </c>
      <c r="S14" s="895">
        <f t="shared" si="1"/>
        <v>0</v>
      </c>
      <c r="T14" s="955">
        <f t="shared" si="2"/>
        <v>0</v>
      </c>
      <c r="U14" s="962" t="s">
        <v>329</v>
      </c>
      <c r="V14" s="904" t="s">
        <v>329</v>
      </c>
      <c r="W14" s="904" t="s">
        <v>329</v>
      </c>
      <c r="X14" s="960" t="s">
        <v>329</v>
      </c>
      <c r="Y14" s="958"/>
    </row>
    <row r="15" spans="1:25" ht="14.45" customHeight="1" x14ac:dyDescent="0.2">
      <c r="A15" s="923" t="s">
        <v>3182</v>
      </c>
      <c r="B15" s="896">
        <v>1</v>
      </c>
      <c r="C15" s="897">
        <v>0.73</v>
      </c>
      <c r="D15" s="898">
        <v>21</v>
      </c>
      <c r="E15" s="908"/>
      <c r="F15" s="891"/>
      <c r="G15" s="899"/>
      <c r="H15" s="890"/>
      <c r="I15" s="891"/>
      <c r="J15" s="899"/>
      <c r="K15" s="893">
        <v>0.42</v>
      </c>
      <c r="L15" s="890">
        <v>2</v>
      </c>
      <c r="M15" s="890">
        <v>15</v>
      </c>
      <c r="N15" s="894">
        <v>5</v>
      </c>
      <c r="O15" s="890" t="s">
        <v>3162</v>
      </c>
      <c r="P15" s="907" t="s">
        <v>3183</v>
      </c>
      <c r="Q15" s="895">
        <f t="shared" si="0"/>
        <v>-1</v>
      </c>
      <c r="R15" s="955">
        <f t="shared" si="0"/>
        <v>-0.73</v>
      </c>
      <c r="S15" s="895">
        <f t="shared" si="1"/>
        <v>0</v>
      </c>
      <c r="T15" s="955">
        <f t="shared" si="2"/>
        <v>0</v>
      </c>
      <c r="U15" s="962" t="s">
        <v>329</v>
      </c>
      <c r="V15" s="904" t="s">
        <v>329</v>
      </c>
      <c r="W15" s="904" t="s">
        <v>329</v>
      </c>
      <c r="X15" s="960" t="s">
        <v>329</v>
      </c>
      <c r="Y15" s="958"/>
    </row>
    <row r="16" spans="1:25" ht="14.45" customHeight="1" x14ac:dyDescent="0.2">
      <c r="A16" s="923" t="s">
        <v>3184</v>
      </c>
      <c r="B16" s="896">
        <v>1</v>
      </c>
      <c r="C16" s="897">
        <v>0.78</v>
      </c>
      <c r="D16" s="898">
        <v>14</v>
      </c>
      <c r="E16" s="908"/>
      <c r="F16" s="891"/>
      <c r="G16" s="899"/>
      <c r="H16" s="890"/>
      <c r="I16" s="891"/>
      <c r="J16" s="899"/>
      <c r="K16" s="893">
        <v>0.78</v>
      </c>
      <c r="L16" s="890">
        <v>3</v>
      </c>
      <c r="M16" s="890">
        <v>27</v>
      </c>
      <c r="N16" s="894">
        <v>9</v>
      </c>
      <c r="O16" s="890" t="s">
        <v>3162</v>
      </c>
      <c r="P16" s="907" t="s">
        <v>3185</v>
      </c>
      <c r="Q16" s="895">
        <f t="shared" si="0"/>
        <v>-1</v>
      </c>
      <c r="R16" s="955">
        <f t="shared" si="0"/>
        <v>-0.78</v>
      </c>
      <c r="S16" s="895">
        <f t="shared" si="1"/>
        <v>0</v>
      </c>
      <c r="T16" s="955">
        <f t="shared" si="2"/>
        <v>0</v>
      </c>
      <c r="U16" s="962" t="s">
        <v>329</v>
      </c>
      <c r="V16" s="904" t="s">
        <v>329</v>
      </c>
      <c r="W16" s="904" t="s">
        <v>329</v>
      </c>
      <c r="X16" s="960" t="s">
        <v>329</v>
      </c>
      <c r="Y16" s="958"/>
    </row>
    <row r="17" spans="1:25" ht="14.45" customHeight="1" x14ac:dyDescent="0.2">
      <c r="A17" s="923" t="s">
        <v>3186</v>
      </c>
      <c r="B17" s="896">
        <v>1</v>
      </c>
      <c r="C17" s="897">
        <v>0.53</v>
      </c>
      <c r="D17" s="898">
        <v>23</v>
      </c>
      <c r="E17" s="908"/>
      <c r="F17" s="891"/>
      <c r="G17" s="899"/>
      <c r="H17" s="890"/>
      <c r="I17" s="891"/>
      <c r="J17" s="899"/>
      <c r="K17" s="893">
        <v>0.53</v>
      </c>
      <c r="L17" s="890">
        <v>3</v>
      </c>
      <c r="M17" s="890">
        <v>24</v>
      </c>
      <c r="N17" s="894">
        <v>8</v>
      </c>
      <c r="O17" s="890" t="s">
        <v>3162</v>
      </c>
      <c r="P17" s="907" t="s">
        <v>3187</v>
      </c>
      <c r="Q17" s="895">
        <f t="shared" si="0"/>
        <v>-1</v>
      </c>
      <c r="R17" s="955">
        <f t="shared" si="0"/>
        <v>-0.53</v>
      </c>
      <c r="S17" s="895">
        <f t="shared" si="1"/>
        <v>0</v>
      </c>
      <c r="T17" s="955">
        <f t="shared" si="2"/>
        <v>0</v>
      </c>
      <c r="U17" s="962" t="s">
        <v>329</v>
      </c>
      <c r="V17" s="904" t="s">
        <v>329</v>
      </c>
      <c r="W17" s="904" t="s">
        <v>329</v>
      </c>
      <c r="X17" s="960" t="s">
        <v>329</v>
      </c>
      <c r="Y17" s="958"/>
    </row>
    <row r="18" spans="1:25" ht="14.45" customHeight="1" x14ac:dyDescent="0.2">
      <c r="A18" s="923" t="s">
        <v>3188</v>
      </c>
      <c r="B18" s="904"/>
      <c r="C18" s="905"/>
      <c r="D18" s="906"/>
      <c r="E18" s="908"/>
      <c r="F18" s="891"/>
      <c r="G18" s="899"/>
      <c r="H18" s="887">
        <v>1</v>
      </c>
      <c r="I18" s="888">
        <v>0.83</v>
      </c>
      <c r="J18" s="892">
        <v>25</v>
      </c>
      <c r="K18" s="893">
        <v>0.38</v>
      </c>
      <c r="L18" s="890">
        <v>2</v>
      </c>
      <c r="M18" s="890">
        <v>15</v>
      </c>
      <c r="N18" s="894">
        <v>5</v>
      </c>
      <c r="O18" s="890" t="s">
        <v>3162</v>
      </c>
      <c r="P18" s="907" t="s">
        <v>3189</v>
      </c>
      <c r="Q18" s="895">
        <f t="shared" si="0"/>
        <v>1</v>
      </c>
      <c r="R18" s="955">
        <f t="shared" si="0"/>
        <v>0.83</v>
      </c>
      <c r="S18" s="895">
        <f t="shared" si="1"/>
        <v>1</v>
      </c>
      <c r="T18" s="955">
        <f t="shared" si="2"/>
        <v>0.83</v>
      </c>
      <c r="U18" s="962">
        <v>5</v>
      </c>
      <c r="V18" s="904">
        <v>25</v>
      </c>
      <c r="W18" s="904">
        <v>20</v>
      </c>
      <c r="X18" s="960">
        <v>5</v>
      </c>
      <c r="Y18" s="958">
        <v>20</v>
      </c>
    </row>
    <row r="19" spans="1:25" ht="14.45" customHeight="1" x14ac:dyDescent="0.2">
      <c r="A19" s="923" t="s">
        <v>3190</v>
      </c>
      <c r="B19" s="904"/>
      <c r="C19" s="905"/>
      <c r="D19" s="906"/>
      <c r="E19" s="887">
        <v>1</v>
      </c>
      <c r="F19" s="888">
        <v>1.46</v>
      </c>
      <c r="G19" s="889">
        <v>4</v>
      </c>
      <c r="H19" s="890"/>
      <c r="I19" s="891"/>
      <c r="J19" s="899"/>
      <c r="K19" s="893">
        <v>1.46</v>
      </c>
      <c r="L19" s="890">
        <v>2</v>
      </c>
      <c r="M19" s="890">
        <v>21</v>
      </c>
      <c r="N19" s="894">
        <v>7</v>
      </c>
      <c r="O19" s="890" t="s">
        <v>3162</v>
      </c>
      <c r="P19" s="907" t="s">
        <v>3191</v>
      </c>
      <c r="Q19" s="895">
        <f t="shared" si="0"/>
        <v>0</v>
      </c>
      <c r="R19" s="955">
        <f t="shared" si="0"/>
        <v>0</v>
      </c>
      <c r="S19" s="895">
        <f t="shared" si="1"/>
        <v>-1</v>
      </c>
      <c r="T19" s="955">
        <f t="shared" si="2"/>
        <v>-1.46</v>
      </c>
      <c r="U19" s="962" t="s">
        <v>329</v>
      </c>
      <c r="V19" s="904" t="s">
        <v>329</v>
      </c>
      <c r="W19" s="904" t="s">
        <v>329</v>
      </c>
      <c r="X19" s="960" t="s">
        <v>329</v>
      </c>
      <c r="Y19" s="958"/>
    </row>
    <row r="20" spans="1:25" ht="14.45" customHeight="1" x14ac:dyDescent="0.2">
      <c r="A20" s="923" t="s">
        <v>3192</v>
      </c>
      <c r="B20" s="904"/>
      <c r="C20" s="905"/>
      <c r="D20" s="906"/>
      <c r="E20" s="908"/>
      <c r="F20" s="891"/>
      <c r="G20" s="899"/>
      <c r="H20" s="887">
        <v>1</v>
      </c>
      <c r="I20" s="888">
        <v>1.66</v>
      </c>
      <c r="J20" s="892">
        <v>15</v>
      </c>
      <c r="K20" s="893">
        <v>1.58</v>
      </c>
      <c r="L20" s="890">
        <v>3</v>
      </c>
      <c r="M20" s="890">
        <v>24</v>
      </c>
      <c r="N20" s="894">
        <v>8</v>
      </c>
      <c r="O20" s="890" t="s">
        <v>3193</v>
      </c>
      <c r="P20" s="907" t="s">
        <v>3194</v>
      </c>
      <c r="Q20" s="895">
        <f t="shared" si="0"/>
        <v>1</v>
      </c>
      <c r="R20" s="955">
        <f t="shared" si="0"/>
        <v>1.66</v>
      </c>
      <c r="S20" s="895">
        <f t="shared" si="1"/>
        <v>1</v>
      </c>
      <c r="T20" s="955">
        <f t="shared" si="2"/>
        <v>1.66</v>
      </c>
      <c r="U20" s="962">
        <v>8</v>
      </c>
      <c r="V20" s="904">
        <v>15</v>
      </c>
      <c r="W20" s="904">
        <v>7</v>
      </c>
      <c r="X20" s="960">
        <v>1.875</v>
      </c>
      <c r="Y20" s="958">
        <v>7</v>
      </c>
    </row>
    <row r="21" spans="1:25" ht="14.45" customHeight="1" x14ac:dyDescent="0.2">
      <c r="A21" s="923" t="s">
        <v>3195</v>
      </c>
      <c r="B21" s="896">
        <v>1</v>
      </c>
      <c r="C21" s="897">
        <v>4.47</v>
      </c>
      <c r="D21" s="898">
        <v>52</v>
      </c>
      <c r="E21" s="908"/>
      <c r="F21" s="891"/>
      <c r="G21" s="899"/>
      <c r="H21" s="890"/>
      <c r="I21" s="891"/>
      <c r="J21" s="899"/>
      <c r="K21" s="893">
        <v>4.33</v>
      </c>
      <c r="L21" s="890">
        <v>6</v>
      </c>
      <c r="M21" s="890">
        <v>51</v>
      </c>
      <c r="N21" s="894">
        <v>17</v>
      </c>
      <c r="O21" s="890" t="s">
        <v>3162</v>
      </c>
      <c r="P21" s="907" t="s">
        <v>3196</v>
      </c>
      <c r="Q21" s="895">
        <f t="shared" si="0"/>
        <v>-1</v>
      </c>
      <c r="R21" s="955">
        <f t="shared" si="0"/>
        <v>-4.47</v>
      </c>
      <c r="S21" s="895">
        <f t="shared" si="1"/>
        <v>0</v>
      </c>
      <c r="T21" s="955">
        <f t="shared" si="2"/>
        <v>0</v>
      </c>
      <c r="U21" s="962" t="s">
        <v>329</v>
      </c>
      <c r="V21" s="904" t="s">
        <v>329</v>
      </c>
      <c r="W21" s="904" t="s">
        <v>329</v>
      </c>
      <c r="X21" s="960" t="s">
        <v>329</v>
      </c>
      <c r="Y21" s="958"/>
    </row>
    <row r="22" spans="1:25" ht="14.45" customHeight="1" x14ac:dyDescent="0.2">
      <c r="A22" s="923" t="s">
        <v>3197</v>
      </c>
      <c r="B22" s="896">
        <v>28</v>
      </c>
      <c r="C22" s="897">
        <v>36.04</v>
      </c>
      <c r="D22" s="898">
        <v>15.8</v>
      </c>
      <c r="E22" s="908">
        <v>21</v>
      </c>
      <c r="F22" s="891">
        <v>25.03</v>
      </c>
      <c r="G22" s="899">
        <v>10.199999999999999</v>
      </c>
      <c r="H22" s="890">
        <v>22</v>
      </c>
      <c r="I22" s="891">
        <v>27.55</v>
      </c>
      <c r="J22" s="899">
        <v>14.2</v>
      </c>
      <c r="K22" s="893">
        <v>1.38</v>
      </c>
      <c r="L22" s="890">
        <v>6</v>
      </c>
      <c r="M22" s="890">
        <v>57</v>
      </c>
      <c r="N22" s="894">
        <v>19</v>
      </c>
      <c r="O22" s="890" t="s">
        <v>3162</v>
      </c>
      <c r="P22" s="907" t="s">
        <v>3198</v>
      </c>
      <c r="Q22" s="895">
        <f t="shared" si="0"/>
        <v>-6</v>
      </c>
      <c r="R22" s="955">
        <f t="shared" si="0"/>
        <v>-8.4899999999999984</v>
      </c>
      <c r="S22" s="895">
        <f t="shared" si="1"/>
        <v>1</v>
      </c>
      <c r="T22" s="955">
        <f t="shared" si="2"/>
        <v>2.5199999999999996</v>
      </c>
      <c r="U22" s="962">
        <v>418</v>
      </c>
      <c r="V22" s="904">
        <v>312.39999999999998</v>
      </c>
      <c r="W22" s="904">
        <v>-105.60000000000002</v>
      </c>
      <c r="X22" s="960">
        <v>0.74736842105263157</v>
      </c>
      <c r="Y22" s="958">
        <v>32</v>
      </c>
    </row>
    <row r="23" spans="1:25" ht="14.45" customHeight="1" x14ac:dyDescent="0.2">
      <c r="A23" s="924" t="s">
        <v>3199</v>
      </c>
      <c r="B23" s="910">
        <v>2</v>
      </c>
      <c r="C23" s="911">
        <v>2.83</v>
      </c>
      <c r="D23" s="900">
        <v>20.5</v>
      </c>
      <c r="E23" s="912">
        <v>2</v>
      </c>
      <c r="F23" s="913">
        <v>2.83</v>
      </c>
      <c r="G23" s="901">
        <v>14</v>
      </c>
      <c r="H23" s="914">
        <v>2</v>
      </c>
      <c r="I23" s="913">
        <v>2.83</v>
      </c>
      <c r="J23" s="901">
        <v>11.5</v>
      </c>
      <c r="K23" s="915">
        <v>1.42</v>
      </c>
      <c r="L23" s="914">
        <v>6</v>
      </c>
      <c r="M23" s="914">
        <v>54</v>
      </c>
      <c r="N23" s="916">
        <v>18</v>
      </c>
      <c r="O23" s="914" t="s">
        <v>3162</v>
      </c>
      <c r="P23" s="917" t="s">
        <v>3200</v>
      </c>
      <c r="Q23" s="918">
        <f t="shared" si="0"/>
        <v>0</v>
      </c>
      <c r="R23" s="956">
        <f t="shared" si="0"/>
        <v>0</v>
      </c>
      <c r="S23" s="918">
        <f t="shared" si="1"/>
        <v>0</v>
      </c>
      <c r="T23" s="956">
        <f t="shared" si="2"/>
        <v>0</v>
      </c>
      <c r="U23" s="963">
        <v>36</v>
      </c>
      <c r="V23" s="919">
        <v>23</v>
      </c>
      <c r="W23" s="919">
        <v>-13</v>
      </c>
      <c r="X23" s="961">
        <v>0.63888888888888884</v>
      </c>
      <c r="Y23" s="959"/>
    </row>
    <row r="24" spans="1:25" ht="14.45" customHeight="1" x14ac:dyDescent="0.2">
      <c r="A24" s="924" t="s">
        <v>3201</v>
      </c>
      <c r="B24" s="910">
        <v>3</v>
      </c>
      <c r="C24" s="911">
        <v>4.93</v>
      </c>
      <c r="D24" s="900">
        <v>15</v>
      </c>
      <c r="E24" s="912">
        <v>1</v>
      </c>
      <c r="F24" s="913">
        <v>0.95</v>
      </c>
      <c r="G24" s="901">
        <v>4</v>
      </c>
      <c r="H24" s="914">
        <v>2</v>
      </c>
      <c r="I24" s="913">
        <v>2.59</v>
      </c>
      <c r="J24" s="901">
        <v>15</v>
      </c>
      <c r="K24" s="915">
        <v>1.64</v>
      </c>
      <c r="L24" s="914">
        <v>7</v>
      </c>
      <c r="M24" s="914">
        <v>63</v>
      </c>
      <c r="N24" s="916">
        <v>21</v>
      </c>
      <c r="O24" s="914" t="s">
        <v>3162</v>
      </c>
      <c r="P24" s="917" t="s">
        <v>3202</v>
      </c>
      <c r="Q24" s="918">
        <f t="shared" si="0"/>
        <v>-1</v>
      </c>
      <c r="R24" s="956">
        <f t="shared" si="0"/>
        <v>-2.34</v>
      </c>
      <c r="S24" s="918">
        <f t="shared" si="1"/>
        <v>1</v>
      </c>
      <c r="T24" s="956">
        <f t="shared" si="2"/>
        <v>1.64</v>
      </c>
      <c r="U24" s="963">
        <v>42</v>
      </c>
      <c r="V24" s="919">
        <v>30</v>
      </c>
      <c r="W24" s="919">
        <v>-12</v>
      </c>
      <c r="X24" s="961">
        <v>0.7142857142857143</v>
      </c>
      <c r="Y24" s="959">
        <v>5</v>
      </c>
    </row>
    <row r="25" spans="1:25" ht="14.45" customHeight="1" x14ac:dyDescent="0.2">
      <c r="A25" s="923" t="s">
        <v>3203</v>
      </c>
      <c r="B25" s="904">
        <v>7</v>
      </c>
      <c r="C25" s="905">
        <v>8.2899999999999991</v>
      </c>
      <c r="D25" s="906">
        <v>18.3</v>
      </c>
      <c r="E25" s="887">
        <v>10</v>
      </c>
      <c r="F25" s="888">
        <v>11.61</v>
      </c>
      <c r="G25" s="889">
        <v>11.8</v>
      </c>
      <c r="H25" s="890">
        <v>7</v>
      </c>
      <c r="I25" s="891">
        <v>7.58</v>
      </c>
      <c r="J25" s="892">
        <v>18.899999999999999</v>
      </c>
      <c r="K25" s="893">
        <v>1.18</v>
      </c>
      <c r="L25" s="890">
        <v>5</v>
      </c>
      <c r="M25" s="890">
        <v>48</v>
      </c>
      <c r="N25" s="894">
        <v>16</v>
      </c>
      <c r="O25" s="890" t="s">
        <v>3162</v>
      </c>
      <c r="P25" s="907" t="s">
        <v>3204</v>
      </c>
      <c r="Q25" s="895">
        <f t="shared" si="0"/>
        <v>0</v>
      </c>
      <c r="R25" s="955">
        <f t="shared" si="0"/>
        <v>-0.70999999999999908</v>
      </c>
      <c r="S25" s="895">
        <f t="shared" si="1"/>
        <v>-3</v>
      </c>
      <c r="T25" s="955">
        <f t="shared" si="2"/>
        <v>-4.0299999999999994</v>
      </c>
      <c r="U25" s="962">
        <v>112</v>
      </c>
      <c r="V25" s="904">
        <v>132.29999999999998</v>
      </c>
      <c r="W25" s="904">
        <v>20.299999999999983</v>
      </c>
      <c r="X25" s="960">
        <v>1.1812499999999999</v>
      </c>
      <c r="Y25" s="958">
        <v>43</v>
      </c>
    </row>
    <row r="26" spans="1:25" ht="14.45" customHeight="1" x14ac:dyDescent="0.2">
      <c r="A26" s="924" t="s">
        <v>3205</v>
      </c>
      <c r="B26" s="919">
        <v>6</v>
      </c>
      <c r="C26" s="920">
        <v>7.11</v>
      </c>
      <c r="D26" s="909">
        <v>13.2</v>
      </c>
      <c r="E26" s="921">
        <v>2</v>
      </c>
      <c r="F26" s="922">
        <v>2.37</v>
      </c>
      <c r="G26" s="902">
        <v>12.5</v>
      </c>
      <c r="H26" s="914">
        <v>3</v>
      </c>
      <c r="I26" s="913">
        <v>3.55</v>
      </c>
      <c r="J26" s="901">
        <v>13</v>
      </c>
      <c r="K26" s="915">
        <v>1.18</v>
      </c>
      <c r="L26" s="914">
        <v>5</v>
      </c>
      <c r="M26" s="914">
        <v>48</v>
      </c>
      <c r="N26" s="916">
        <v>16</v>
      </c>
      <c r="O26" s="914" t="s">
        <v>3162</v>
      </c>
      <c r="P26" s="917" t="s">
        <v>3206</v>
      </c>
      <c r="Q26" s="918">
        <f t="shared" si="0"/>
        <v>-3</v>
      </c>
      <c r="R26" s="956">
        <f t="shared" si="0"/>
        <v>-3.5600000000000005</v>
      </c>
      <c r="S26" s="918">
        <f t="shared" si="1"/>
        <v>1</v>
      </c>
      <c r="T26" s="956">
        <f t="shared" si="2"/>
        <v>1.1799999999999997</v>
      </c>
      <c r="U26" s="963">
        <v>48</v>
      </c>
      <c r="V26" s="919">
        <v>39</v>
      </c>
      <c r="W26" s="919">
        <v>-9</v>
      </c>
      <c r="X26" s="961">
        <v>0.8125</v>
      </c>
      <c r="Y26" s="959"/>
    </row>
    <row r="27" spans="1:25" ht="14.45" customHeight="1" x14ac:dyDescent="0.2">
      <c r="A27" s="924" t="s">
        <v>3207</v>
      </c>
      <c r="B27" s="919"/>
      <c r="C27" s="920"/>
      <c r="D27" s="909"/>
      <c r="E27" s="921">
        <v>2</v>
      </c>
      <c r="F27" s="922">
        <v>2.29</v>
      </c>
      <c r="G27" s="902">
        <v>7</v>
      </c>
      <c r="H27" s="914"/>
      <c r="I27" s="913"/>
      <c r="J27" s="901"/>
      <c r="K27" s="915">
        <v>1.27</v>
      </c>
      <c r="L27" s="914">
        <v>5</v>
      </c>
      <c r="M27" s="914">
        <v>42</v>
      </c>
      <c r="N27" s="916">
        <v>14</v>
      </c>
      <c r="O27" s="914" t="s">
        <v>3162</v>
      </c>
      <c r="P27" s="917" t="s">
        <v>3208</v>
      </c>
      <c r="Q27" s="918">
        <f t="shared" si="0"/>
        <v>0</v>
      </c>
      <c r="R27" s="956">
        <f t="shared" si="0"/>
        <v>0</v>
      </c>
      <c r="S27" s="918">
        <f t="shared" si="1"/>
        <v>-2</v>
      </c>
      <c r="T27" s="956">
        <f t="shared" si="2"/>
        <v>-2.29</v>
      </c>
      <c r="U27" s="963" t="s">
        <v>329</v>
      </c>
      <c r="V27" s="919" t="s">
        <v>329</v>
      </c>
      <c r="W27" s="919" t="s">
        <v>329</v>
      </c>
      <c r="X27" s="961" t="s">
        <v>329</v>
      </c>
      <c r="Y27" s="959"/>
    </row>
    <row r="28" spans="1:25" ht="14.45" customHeight="1" x14ac:dyDescent="0.2">
      <c r="A28" s="923" t="s">
        <v>3209</v>
      </c>
      <c r="B28" s="904">
        <v>22</v>
      </c>
      <c r="C28" s="905">
        <v>18.88</v>
      </c>
      <c r="D28" s="906">
        <v>21.6</v>
      </c>
      <c r="E28" s="908">
        <v>19</v>
      </c>
      <c r="F28" s="891">
        <v>16.100000000000001</v>
      </c>
      <c r="G28" s="899">
        <v>16.5</v>
      </c>
      <c r="H28" s="887">
        <v>26</v>
      </c>
      <c r="I28" s="888">
        <v>21.84</v>
      </c>
      <c r="J28" s="892">
        <v>16.2</v>
      </c>
      <c r="K28" s="893">
        <v>0.93</v>
      </c>
      <c r="L28" s="890">
        <v>5</v>
      </c>
      <c r="M28" s="890">
        <v>42</v>
      </c>
      <c r="N28" s="894">
        <v>14</v>
      </c>
      <c r="O28" s="890" t="s">
        <v>3162</v>
      </c>
      <c r="P28" s="907" t="s">
        <v>3210</v>
      </c>
      <c r="Q28" s="895">
        <f t="shared" si="0"/>
        <v>4</v>
      </c>
      <c r="R28" s="955">
        <f t="shared" si="0"/>
        <v>2.9600000000000009</v>
      </c>
      <c r="S28" s="895">
        <f t="shared" si="1"/>
        <v>7</v>
      </c>
      <c r="T28" s="955">
        <f t="shared" si="2"/>
        <v>5.7399999999999984</v>
      </c>
      <c r="U28" s="962">
        <v>364</v>
      </c>
      <c r="V28" s="904">
        <v>421.2</v>
      </c>
      <c r="W28" s="904">
        <v>57.199999999999989</v>
      </c>
      <c r="X28" s="960">
        <v>1.157142857142857</v>
      </c>
      <c r="Y28" s="958">
        <v>165</v>
      </c>
    </row>
    <row r="29" spans="1:25" ht="14.45" customHeight="1" x14ac:dyDescent="0.2">
      <c r="A29" s="924" t="s">
        <v>3211</v>
      </c>
      <c r="B29" s="919">
        <v>2</v>
      </c>
      <c r="C29" s="920">
        <v>1.92</v>
      </c>
      <c r="D29" s="909">
        <v>17.5</v>
      </c>
      <c r="E29" s="912">
        <v>1</v>
      </c>
      <c r="F29" s="913">
        <v>0.96</v>
      </c>
      <c r="G29" s="901">
        <v>11</v>
      </c>
      <c r="H29" s="921"/>
      <c r="I29" s="922"/>
      <c r="J29" s="902"/>
      <c r="K29" s="915">
        <v>0.96</v>
      </c>
      <c r="L29" s="914">
        <v>4</v>
      </c>
      <c r="M29" s="914">
        <v>39</v>
      </c>
      <c r="N29" s="916">
        <v>13</v>
      </c>
      <c r="O29" s="914" t="s">
        <v>3162</v>
      </c>
      <c r="P29" s="917" t="s">
        <v>3212</v>
      </c>
      <c r="Q29" s="918">
        <f t="shared" si="0"/>
        <v>-2</v>
      </c>
      <c r="R29" s="956">
        <f t="shared" si="0"/>
        <v>-1.92</v>
      </c>
      <c r="S29" s="918">
        <f t="shared" si="1"/>
        <v>-1</v>
      </c>
      <c r="T29" s="956">
        <f t="shared" si="2"/>
        <v>-0.96</v>
      </c>
      <c r="U29" s="963" t="s">
        <v>329</v>
      </c>
      <c r="V29" s="919" t="s">
        <v>329</v>
      </c>
      <c r="W29" s="919" t="s">
        <v>329</v>
      </c>
      <c r="X29" s="961" t="s">
        <v>329</v>
      </c>
      <c r="Y29" s="959"/>
    </row>
    <row r="30" spans="1:25" ht="14.45" customHeight="1" x14ac:dyDescent="0.2">
      <c r="A30" s="923" t="s">
        <v>3213</v>
      </c>
      <c r="B30" s="904">
        <v>17</v>
      </c>
      <c r="C30" s="905">
        <v>25.24</v>
      </c>
      <c r="D30" s="906">
        <v>19.600000000000001</v>
      </c>
      <c r="E30" s="908">
        <v>10</v>
      </c>
      <c r="F30" s="891">
        <v>15.1</v>
      </c>
      <c r="G30" s="899">
        <v>16.899999999999999</v>
      </c>
      <c r="H30" s="887">
        <v>19</v>
      </c>
      <c r="I30" s="888">
        <v>26.32</v>
      </c>
      <c r="J30" s="889">
        <v>16</v>
      </c>
      <c r="K30" s="893">
        <v>1.51</v>
      </c>
      <c r="L30" s="890">
        <v>7</v>
      </c>
      <c r="M30" s="890">
        <v>66</v>
      </c>
      <c r="N30" s="894">
        <v>22</v>
      </c>
      <c r="O30" s="890" t="s">
        <v>3162</v>
      </c>
      <c r="P30" s="907" t="s">
        <v>3214</v>
      </c>
      <c r="Q30" s="895">
        <f t="shared" si="0"/>
        <v>2</v>
      </c>
      <c r="R30" s="955">
        <f t="shared" si="0"/>
        <v>1.0800000000000018</v>
      </c>
      <c r="S30" s="895">
        <f t="shared" si="1"/>
        <v>9</v>
      </c>
      <c r="T30" s="955">
        <f t="shared" si="2"/>
        <v>11.22</v>
      </c>
      <c r="U30" s="962">
        <v>418</v>
      </c>
      <c r="V30" s="904">
        <v>304</v>
      </c>
      <c r="W30" s="904">
        <v>-114</v>
      </c>
      <c r="X30" s="960">
        <v>0.72727272727272729</v>
      </c>
      <c r="Y30" s="958">
        <v>32</v>
      </c>
    </row>
    <row r="31" spans="1:25" ht="14.45" customHeight="1" x14ac:dyDescent="0.2">
      <c r="A31" s="924" t="s">
        <v>3215</v>
      </c>
      <c r="B31" s="919">
        <v>2</v>
      </c>
      <c r="C31" s="920">
        <v>3.02</v>
      </c>
      <c r="D31" s="909">
        <v>23</v>
      </c>
      <c r="E31" s="912">
        <v>1</v>
      </c>
      <c r="F31" s="913">
        <v>1.51</v>
      </c>
      <c r="G31" s="901">
        <v>28</v>
      </c>
      <c r="H31" s="921">
        <v>1</v>
      </c>
      <c r="I31" s="922">
        <v>1.51</v>
      </c>
      <c r="J31" s="903">
        <v>23</v>
      </c>
      <c r="K31" s="915">
        <v>1.51</v>
      </c>
      <c r="L31" s="914">
        <v>7</v>
      </c>
      <c r="M31" s="914">
        <v>66</v>
      </c>
      <c r="N31" s="916">
        <v>22</v>
      </c>
      <c r="O31" s="914" t="s">
        <v>3162</v>
      </c>
      <c r="P31" s="917" t="s">
        <v>3216</v>
      </c>
      <c r="Q31" s="918">
        <f t="shared" si="0"/>
        <v>-1</v>
      </c>
      <c r="R31" s="956">
        <f t="shared" si="0"/>
        <v>-1.51</v>
      </c>
      <c r="S31" s="918">
        <f t="shared" si="1"/>
        <v>0</v>
      </c>
      <c r="T31" s="956">
        <f t="shared" si="2"/>
        <v>0</v>
      </c>
      <c r="U31" s="963">
        <v>22</v>
      </c>
      <c r="V31" s="919">
        <v>23</v>
      </c>
      <c r="W31" s="919">
        <v>1</v>
      </c>
      <c r="X31" s="961">
        <v>1.0454545454545454</v>
      </c>
      <c r="Y31" s="959">
        <v>1</v>
      </c>
    </row>
    <row r="32" spans="1:25" ht="14.45" customHeight="1" x14ac:dyDescent="0.2">
      <c r="A32" s="924" t="s">
        <v>3217</v>
      </c>
      <c r="B32" s="919">
        <v>1</v>
      </c>
      <c r="C32" s="920">
        <v>1.51</v>
      </c>
      <c r="D32" s="909">
        <v>16</v>
      </c>
      <c r="E32" s="912"/>
      <c r="F32" s="913"/>
      <c r="G32" s="901"/>
      <c r="H32" s="921"/>
      <c r="I32" s="922"/>
      <c r="J32" s="902"/>
      <c r="K32" s="915">
        <v>1.51</v>
      </c>
      <c r="L32" s="914">
        <v>7</v>
      </c>
      <c r="M32" s="914">
        <v>66</v>
      </c>
      <c r="N32" s="916">
        <v>22</v>
      </c>
      <c r="O32" s="914" t="s">
        <v>3162</v>
      </c>
      <c r="P32" s="917" t="s">
        <v>3218</v>
      </c>
      <c r="Q32" s="918">
        <f t="shared" si="0"/>
        <v>-1</v>
      </c>
      <c r="R32" s="956">
        <f t="shared" si="0"/>
        <v>-1.51</v>
      </c>
      <c r="S32" s="918">
        <f t="shared" si="1"/>
        <v>0</v>
      </c>
      <c r="T32" s="956">
        <f t="shared" si="2"/>
        <v>0</v>
      </c>
      <c r="U32" s="963" t="s">
        <v>329</v>
      </c>
      <c r="V32" s="919" t="s">
        <v>329</v>
      </c>
      <c r="W32" s="919" t="s">
        <v>329</v>
      </c>
      <c r="X32" s="961" t="s">
        <v>329</v>
      </c>
      <c r="Y32" s="959"/>
    </row>
    <row r="33" spans="1:25" ht="14.45" customHeight="1" x14ac:dyDescent="0.2">
      <c r="A33" s="923" t="s">
        <v>3219</v>
      </c>
      <c r="B33" s="904">
        <v>43</v>
      </c>
      <c r="C33" s="905">
        <v>41.68</v>
      </c>
      <c r="D33" s="906">
        <v>19.100000000000001</v>
      </c>
      <c r="E33" s="887">
        <v>45</v>
      </c>
      <c r="F33" s="888">
        <v>41</v>
      </c>
      <c r="G33" s="889">
        <v>10.4</v>
      </c>
      <c r="H33" s="890">
        <v>22</v>
      </c>
      <c r="I33" s="891">
        <v>20.86</v>
      </c>
      <c r="J33" s="892">
        <v>19.8</v>
      </c>
      <c r="K33" s="893">
        <v>0.97</v>
      </c>
      <c r="L33" s="890">
        <v>4</v>
      </c>
      <c r="M33" s="890">
        <v>39</v>
      </c>
      <c r="N33" s="894">
        <v>13</v>
      </c>
      <c r="O33" s="890" t="s">
        <v>3162</v>
      </c>
      <c r="P33" s="907" t="s">
        <v>3220</v>
      </c>
      <c r="Q33" s="895">
        <f t="shared" si="0"/>
        <v>-21</v>
      </c>
      <c r="R33" s="955">
        <f t="shared" si="0"/>
        <v>-20.82</v>
      </c>
      <c r="S33" s="895">
        <f t="shared" si="1"/>
        <v>-23</v>
      </c>
      <c r="T33" s="955">
        <f t="shared" si="2"/>
        <v>-20.14</v>
      </c>
      <c r="U33" s="962">
        <v>286</v>
      </c>
      <c r="V33" s="904">
        <v>435.6</v>
      </c>
      <c r="W33" s="904">
        <v>149.60000000000002</v>
      </c>
      <c r="X33" s="960">
        <v>1.5230769230769232</v>
      </c>
      <c r="Y33" s="958">
        <v>192</v>
      </c>
    </row>
    <row r="34" spans="1:25" ht="14.45" customHeight="1" x14ac:dyDescent="0.2">
      <c r="A34" s="924" t="s">
        <v>3221</v>
      </c>
      <c r="B34" s="919">
        <v>2</v>
      </c>
      <c r="C34" s="920">
        <v>2.17</v>
      </c>
      <c r="D34" s="909">
        <v>19.5</v>
      </c>
      <c r="E34" s="921">
        <v>2</v>
      </c>
      <c r="F34" s="922">
        <v>1.94</v>
      </c>
      <c r="G34" s="902">
        <v>18</v>
      </c>
      <c r="H34" s="914"/>
      <c r="I34" s="913"/>
      <c r="J34" s="901"/>
      <c r="K34" s="915">
        <v>0.97</v>
      </c>
      <c r="L34" s="914">
        <v>4</v>
      </c>
      <c r="M34" s="914">
        <v>39</v>
      </c>
      <c r="N34" s="916">
        <v>13</v>
      </c>
      <c r="O34" s="914" t="s">
        <v>3162</v>
      </c>
      <c r="P34" s="917" t="s">
        <v>3222</v>
      </c>
      <c r="Q34" s="918">
        <f t="shared" si="0"/>
        <v>-2</v>
      </c>
      <c r="R34" s="956">
        <f t="shared" si="0"/>
        <v>-2.17</v>
      </c>
      <c r="S34" s="918">
        <f t="shared" si="1"/>
        <v>-2</v>
      </c>
      <c r="T34" s="956">
        <f t="shared" si="2"/>
        <v>-1.94</v>
      </c>
      <c r="U34" s="963" t="s">
        <v>329</v>
      </c>
      <c r="V34" s="919" t="s">
        <v>329</v>
      </c>
      <c r="W34" s="919" t="s">
        <v>329</v>
      </c>
      <c r="X34" s="961" t="s">
        <v>329</v>
      </c>
      <c r="Y34" s="959"/>
    </row>
    <row r="35" spans="1:25" ht="14.45" customHeight="1" x14ac:dyDescent="0.2">
      <c r="A35" s="924" t="s">
        <v>3223</v>
      </c>
      <c r="B35" s="919">
        <v>1</v>
      </c>
      <c r="C35" s="920">
        <v>1.37</v>
      </c>
      <c r="D35" s="909">
        <v>15</v>
      </c>
      <c r="E35" s="921"/>
      <c r="F35" s="922"/>
      <c r="G35" s="902"/>
      <c r="H35" s="914"/>
      <c r="I35" s="913"/>
      <c r="J35" s="901"/>
      <c r="K35" s="915">
        <v>1.37</v>
      </c>
      <c r="L35" s="914">
        <v>5</v>
      </c>
      <c r="M35" s="914">
        <v>48</v>
      </c>
      <c r="N35" s="916">
        <v>16</v>
      </c>
      <c r="O35" s="914" t="s">
        <v>3162</v>
      </c>
      <c r="P35" s="917" t="s">
        <v>3224</v>
      </c>
      <c r="Q35" s="918">
        <f t="shared" si="0"/>
        <v>-1</v>
      </c>
      <c r="R35" s="956">
        <f t="shared" si="0"/>
        <v>-1.37</v>
      </c>
      <c r="S35" s="918">
        <f t="shared" si="1"/>
        <v>0</v>
      </c>
      <c r="T35" s="956">
        <f t="shared" si="2"/>
        <v>0</v>
      </c>
      <c r="U35" s="963" t="s">
        <v>329</v>
      </c>
      <c r="V35" s="919" t="s">
        <v>329</v>
      </c>
      <c r="W35" s="919" t="s">
        <v>329</v>
      </c>
      <c r="X35" s="961" t="s">
        <v>329</v>
      </c>
      <c r="Y35" s="959"/>
    </row>
    <row r="36" spans="1:25" ht="14.45" customHeight="1" x14ac:dyDescent="0.2">
      <c r="A36" s="923" t="s">
        <v>3225</v>
      </c>
      <c r="B36" s="904">
        <v>37</v>
      </c>
      <c r="C36" s="905">
        <v>34.549999999999997</v>
      </c>
      <c r="D36" s="906">
        <v>24.6</v>
      </c>
      <c r="E36" s="908">
        <v>38</v>
      </c>
      <c r="F36" s="891">
        <v>28.08</v>
      </c>
      <c r="G36" s="899">
        <v>15.3</v>
      </c>
      <c r="H36" s="887">
        <v>39</v>
      </c>
      <c r="I36" s="888">
        <v>38.79</v>
      </c>
      <c r="J36" s="892">
        <v>25.9</v>
      </c>
      <c r="K36" s="893">
        <v>0.56000000000000005</v>
      </c>
      <c r="L36" s="890">
        <v>2</v>
      </c>
      <c r="M36" s="890">
        <v>21</v>
      </c>
      <c r="N36" s="894">
        <v>7</v>
      </c>
      <c r="O36" s="890" t="s">
        <v>3162</v>
      </c>
      <c r="P36" s="907" t="s">
        <v>3226</v>
      </c>
      <c r="Q36" s="895">
        <f t="shared" si="0"/>
        <v>2</v>
      </c>
      <c r="R36" s="955">
        <f t="shared" si="0"/>
        <v>4.240000000000002</v>
      </c>
      <c r="S36" s="895">
        <f t="shared" si="1"/>
        <v>1</v>
      </c>
      <c r="T36" s="955">
        <f t="shared" si="2"/>
        <v>10.71</v>
      </c>
      <c r="U36" s="962">
        <v>273</v>
      </c>
      <c r="V36" s="904">
        <v>1010.0999999999999</v>
      </c>
      <c r="W36" s="904">
        <v>737.09999999999991</v>
      </c>
      <c r="X36" s="960">
        <v>3.6999999999999997</v>
      </c>
      <c r="Y36" s="958">
        <v>748</v>
      </c>
    </row>
    <row r="37" spans="1:25" ht="14.45" customHeight="1" x14ac:dyDescent="0.2">
      <c r="A37" s="924" t="s">
        <v>3227</v>
      </c>
      <c r="B37" s="919">
        <v>4</v>
      </c>
      <c r="C37" s="920">
        <v>5.69</v>
      </c>
      <c r="D37" s="909">
        <v>31.5</v>
      </c>
      <c r="E37" s="912">
        <v>3</v>
      </c>
      <c r="F37" s="913">
        <v>2.94</v>
      </c>
      <c r="G37" s="901">
        <v>19.3</v>
      </c>
      <c r="H37" s="921">
        <v>4</v>
      </c>
      <c r="I37" s="922">
        <v>3.64</v>
      </c>
      <c r="J37" s="903">
        <v>20.5</v>
      </c>
      <c r="K37" s="915">
        <v>0.57999999999999996</v>
      </c>
      <c r="L37" s="914">
        <v>2</v>
      </c>
      <c r="M37" s="914">
        <v>18</v>
      </c>
      <c r="N37" s="916">
        <v>6</v>
      </c>
      <c r="O37" s="914" t="s">
        <v>3162</v>
      </c>
      <c r="P37" s="917" t="s">
        <v>3226</v>
      </c>
      <c r="Q37" s="918">
        <f t="shared" si="0"/>
        <v>0</v>
      </c>
      <c r="R37" s="956">
        <f t="shared" si="0"/>
        <v>-2.0500000000000003</v>
      </c>
      <c r="S37" s="918">
        <f t="shared" si="1"/>
        <v>1</v>
      </c>
      <c r="T37" s="956">
        <f t="shared" si="2"/>
        <v>0.70000000000000018</v>
      </c>
      <c r="U37" s="963">
        <v>24</v>
      </c>
      <c r="V37" s="919">
        <v>82</v>
      </c>
      <c r="W37" s="919">
        <v>58</v>
      </c>
      <c r="X37" s="961">
        <v>3.4166666666666665</v>
      </c>
      <c r="Y37" s="959">
        <v>58</v>
      </c>
    </row>
    <row r="38" spans="1:25" ht="14.45" customHeight="1" x14ac:dyDescent="0.2">
      <c r="A38" s="923" t="s">
        <v>3228</v>
      </c>
      <c r="B38" s="896">
        <v>23</v>
      </c>
      <c r="C38" s="897">
        <v>17.190000000000001</v>
      </c>
      <c r="D38" s="898">
        <v>10.7</v>
      </c>
      <c r="E38" s="908">
        <v>17</v>
      </c>
      <c r="F38" s="891">
        <v>12.82</v>
      </c>
      <c r="G38" s="899">
        <v>12.8</v>
      </c>
      <c r="H38" s="890">
        <v>11</v>
      </c>
      <c r="I38" s="891">
        <v>8.2200000000000006</v>
      </c>
      <c r="J38" s="892">
        <v>11.1</v>
      </c>
      <c r="K38" s="893">
        <v>0.75</v>
      </c>
      <c r="L38" s="890">
        <v>3</v>
      </c>
      <c r="M38" s="890">
        <v>30</v>
      </c>
      <c r="N38" s="894">
        <v>10</v>
      </c>
      <c r="O38" s="890" t="s">
        <v>3162</v>
      </c>
      <c r="P38" s="907" t="s">
        <v>3229</v>
      </c>
      <c r="Q38" s="895">
        <f t="shared" si="0"/>
        <v>-12</v>
      </c>
      <c r="R38" s="955">
        <f t="shared" si="0"/>
        <v>-8.9700000000000006</v>
      </c>
      <c r="S38" s="895">
        <f t="shared" si="1"/>
        <v>-6</v>
      </c>
      <c r="T38" s="955">
        <f t="shared" si="2"/>
        <v>-4.5999999999999996</v>
      </c>
      <c r="U38" s="962">
        <v>110</v>
      </c>
      <c r="V38" s="904">
        <v>122.1</v>
      </c>
      <c r="W38" s="904">
        <v>12.099999999999994</v>
      </c>
      <c r="X38" s="960">
        <v>1.1099999999999999</v>
      </c>
      <c r="Y38" s="958">
        <v>34</v>
      </c>
    </row>
    <row r="39" spans="1:25" ht="14.45" customHeight="1" x14ac:dyDescent="0.2">
      <c r="A39" s="924" t="s">
        <v>3230</v>
      </c>
      <c r="B39" s="910">
        <v>6</v>
      </c>
      <c r="C39" s="911">
        <v>4.49</v>
      </c>
      <c r="D39" s="900">
        <v>12.2</v>
      </c>
      <c r="E39" s="912">
        <v>8</v>
      </c>
      <c r="F39" s="913">
        <v>6.34</v>
      </c>
      <c r="G39" s="901">
        <v>14.3</v>
      </c>
      <c r="H39" s="914">
        <v>6</v>
      </c>
      <c r="I39" s="913">
        <v>3.99</v>
      </c>
      <c r="J39" s="903">
        <v>12.2</v>
      </c>
      <c r="K39" s="915">
        <v>0.75</v>
      </c>
      <c r="L39" s="914">
        <v>3</v>
      </c>
      <c r="M39" s="914">
        <v>30</v>
      </c>
      <c r="N39" s="916">
        <v>10</v>
      </c>
      <c r="O39" s="914" t="s">
        <v>3162</v>
      </c>
      <c r="P39" s="917" t="s">
        <v>3231</v>
      </c>
      <c r="Q39" s="918">
        <f t="shared" si="0"/>
        <v>0</v>
      </c>
      <c r="R39" s="956">
        <f t="shared" si="0"/>
        <v>-0.5</v>
      </c>
      <c r="S39" s="918">
        <f t="shared" si="1"/>
        <v>-2</v>
      </c>
      <c r="T39" s="956">
        <f t="shared" si="2"/>
        <v>-2.3499999999999996</v>
      </c>
      <c r="U39" s="963">
        <v>60</v>
      </c>
      <c r="V39" s="919">
        <v>73.199999999999989</v>
      </c>
      <c r="W39" s="919">
        <v>13.199999999999989</v>
      </c>
      <c r="X39" s="961">
        <v>1.2199999999999998</v>
      </c>
      <c r="Y39" s="959">
        <v>25</v>
      </c>
    </row>
    <row r="40" spans="1:25" ht="14.45" customHeight="1" x14ac:dyDescent="0.2">
      <c r="A40" s="924" t="s">
        <v>3232</v>
      </c>
      <c r="B40" s="910">
        <v>3</v>
      </c>
      <c r="C40" s="911">
        <v>2.65</v>
      </c>
      <c r="D40" s="900">
        <v>24.7</v>
      </c>
      <c r="E40" s="912"/>
      <c r="F40" s="913"/>
      <c r="G40" s="901"/>
      <c r="H40" s="914">
        <v>1</v>
      </c>
      <c r="I40" s="913">
        <v>0.84</v>
      </c>
      <c r="J40" s="903">
        <v>19</v>
      </c>
      <c r="K40" s="915">
        <v>0.84</v>
      </c>
      <c r="L40" s="914">
        <v>4</v>
      </c>
      <c r="M40" s="914">
        <v>36</v>
      </c>
      <c r="N40" s="916">
        <v>12</v>
      </c>
      <c r="O40" s="914" t="s">
        <v>3162</v>
      </c>
      <c r="P40" s="917" t="s">
        <v>3233</v>
      </c>
      <c r="Q40" s="918">
        <f t="shared" si="0"/>
        <v>-2</v>
      </c>
      <c r="R40" s="956">
        <f t="shared" si="0"/>
        <v>-1.81</v>
      </c>
      <c r="S40" s="918">
        <f t="shared" si="1"/>
        <v>1</v>
      </c>
      <c r="T40" s="956">
        <f t="shared" si="2"/>
        <v>0.84</v>
      </c>
      <c r="U40" s="963">
        <v>12</v>
      </c>
      <c r="V40" s="919">
        <v>19</v>
      </c>
      <c r="W40" s="919">
        <v>7</v>
      </c>
      <c r="X40" s="961">
        <v>1.5833333333333333</v>
      </c>
      <c r="Y40" s="959">
        <v>7</v>
      </c>
    </row>
    <row r="41" spans="1:25" ht="14.45" customHeight="1" x14ac:dyDescent="0.2">
      <c r="A41" s="923" t="s">
        <v>3234</v>
      </c>
      <c r="B41" s="904">
        <v>1</v>
      </c>
      <c r="C41" s="905">
        <v>0.91</v>
      </c>
      <c r="D41" s="906">
        <v>14</v>
      </c>
      <c r="E41" s="887">
        <v>2</v>
      </c>
      <c r="F41" s="888">
        <v>1.82</v>
      </c>
      <c r="G41" s="889">
        <v>11</v>
      </c>
      <c r="H41" s="890">
        <v>1</v>
      </c>
      <c r="I41" s="891">
        <v>0.91</v>
      </c>
      <c r="J41" s="899">
        <v>5</v>
      </c>
      <c r="K41" s="893">
        <v>0.91</v>
      </c>
      <c r="L41" s="890">
        <v>3</v>
      </c>
      <c r="M41" s="890">
        <v>24</v>
      </c>
      <c r="N41" s="894">
        <v>8</v>
      </c>
      <c r="O41" s="890" t="s">
        <v>3162</v>
      </c>
      <c r="P41" s="907" t="s">
        <v>3235</v>
      </c>
      <c r="Q41" s="895">
        <f t="shared" si="0"/>
        <v>0</v>
      </c>
      <c r="R41" s="955">
        <f t="shared" si="0"/>
        <v>0</v>
      </c>
      <c r="S41" s="895">
        <f t="shared" si="1"/>
        <v>-1</v>
      </c>
      <c r="T41" s="955">
        <f t="shared" si="2"/>
        <v>-0.91</v>
      </c>
      <c r="U41" s="962">
        <v>8</v>
      </c>
      <c r="V41" s="904">
        <v>5</v>
      </c>
      <c r="W41" s="904">
        <v>-3</v>
      </c>
      <c r="X41" s="960">
        <v>0.625</v>
      </c>
      <c r="Y41" s="958"/>
    </row>
    <row r="42" spans="1:25" ht="14.45" customHeight="1" x14ac:dyDescent="0.2">
      <c r="A42" s="923" t="s">
        <v>3236</v>
      </c>
      <c r="B42" s="904"/>
      <c r="C42" s="905"/>
      <c r="D42" s="906"/>
      <c r="E42" s="908"/>
      <c r="F42" s="891"/>
      <c r="G42" s="899"/>
      <c r="H42" s="887">
        <v>2</v>
      </c>
      <c r="I42" s="888">
        <v>4.18</v>
      </c>
      <c r="J42" s="889">
        <v>19.5</v>
      </c>
      <c r="K42" s="893">
        <v>2.09</v>
      </c>
      <c r="L42" s="890">
        <v>8</v>
      </c>
      <c r="M42" s="890">
        <v>69</v>
      </c>
      <c r="N42" s="894">
        <v>23</v>
      </c>
      <c r="O42" s="890" t="s">
        <v>3162</v>
      </c>
      <c r="P42" s="907" t="s">
        <v>3237</v>
      </c>
      <c r="Q42" s="895">
        <f t="shared" si="0"/>
        <v>2</v>
      </c>
      <c r="R42" s="955">
        <f t="shared" si="0"/>
        <v>4.18</v>
      </c>
      <c r="S42" s="895">
        <f t="shared" si="1"/>
        <v>2</v>
      </c>
      <c r="T42" s="955">
        <f t="shared" si="2"/>
        <v>4.18</v>
      </c>
      <c r="U42" s="962">
        <v>46</v>
      </c>
      <c r="V42" s="904">
        <v>39</v>
      </c>
      <c r="W42" s="904">
        <v>-7</v>
      </c>
      <c r="X42" s="960">
        <v>0.84782608695652173</v>
      </c>
      <c r="Y42" s="958"/>
    </row>
    <row r="43" spans="1:25" ht="14.45" customHeight="1" x14ac:dyDescent="0.2">
      <c r="A43" s="923" t="s">
        <v>3238</v>
      </c>
      <c r="B43" s="904">
        <v>3</v>
      </c>
      <c r="C43" s="905">
        <v>3.15</v>
      </c>
      <c r="D43" s="906">
        <v>17</v>
      </c>
      <c r="E43" s="908">
        <v>3</v>
      </c>
      <c r="F43" s="891">
        <v>2.58</v>
      </c>
      <c r="G43" s="899">
        <v>12</v>
      </c>
      <c r="H43" s="887">
        <v>3</v>
      </c>
      <c r="I43" s="888">
        <v>1.45</v>
      </c>
      <c r="J43" s="892">
        <v>6.7</v>
      </c>
      <c r="K43" s="893">
        <v>0.4</v>
      </c>
      <c r="L43" s="890">
        <v>1</v>
      </c>
      <c r="M43" s="890">
        <v>9</v>
      </c>
      <c r="N43" s="894">
        <v>3</v>
      </c>
      <c r="O43" s="890" t="s">
        <v>3162</v>
      </c>
      <c r="P43" s="907" t="s">
        <v>3239</v>
      </c>
      <c r="Q43" s="895">
        <f t="shared" si="0"/>
        <v>0</v>
      </c>
      <c r="R43" s="955">
        <f t="shared" si="0"/>
        <v>-1.7</v>
      </c>
      <c r="S43" s="895">
        <f t="shared" si="1"/>
        <v>0</v>
      </c>
      <c r="T43" s="955">
        <f t="shared" si="2"/>
        <v>-1.1300000000000001</v>
      </c>
      <c r="U43" s="962">
        <v>9</v>
      </c>
      <c r="V43" s="904">
        <v>20.100000000000001</v>
      </c>
      <c r="W43" s="904">
        <v>11.100000000000001</v>
      </c>
      <c r="X43" s="960">
        <v>2.2333333333333334</v>
      </c>
      <c r="Y43" s="958">
        <v>12</v>
      </c>
    </row>
    <row r="44" spans="1:25" ht="14.45" customHeight="1" x14ac:dyDescent="0.2">
      <c r="A44" s="923" t="s">
        <v>3240</v>
      </c>
      <c r="B44" s="904">
        <v>1</v>
      </c>
      <c r="C44" s="905">
        <v>3.02</v>
      </c>
      <c r="D44" s="906">
        <v>28</v>
      </c>
      <c r="E44" s="908"/>
      <c r="F44" s="891"/>
      <c r="G44" s="899"/>
      <c r="H44" s="887">
        <v>8</v>
      </c>
      <c r="I44" s="888">
        <v>24.18</v>
      </c>
      <c r="J44" s="889">
        <v>25.6</v>
      </c>
      <c r="K44" s="893">
        <v>3.02</v>
      </c>
      <c r="L44" s="890">
        <v>13</v>
      </c>
      <c r="M44" s="890">
        <v>114</v>
      </c>
      <c r="N44" s="894">
        <v>38</v>
      </c>
      <c r="O44" s="890" t="s">
        <v>3162</v>
      </c>
      <c r="P44" s="907" t="s">
        <v>3241</v>
      </c>
      <c r="Q44" s="895">
        <f t="shared" si="0"/>
        <v>7</v>
      </c>
      <c r="R44" s="955">
        <f t="shared" si="0"/>
        <v>21.16</v>
      </c>
      <c r="S44" s="895">
        <f t="shared" si="1"/>
        <v>8</v>
      </c>
      <c r="T44" s="955">
        <f t="shared" si="2"/>
        <v>24.18</v>
      </c>
      <c r="U44" s="962">
        <v>304</v>
      </c>
      <c r="V44" s="904">
        <v>204.8</v>
      </c>
      <c r="W44" s="904">
        <v>-99.199999999999989</v>
      </c>
      <c r="X44" s="960">
        <v>0.67368421052631577</v>
      </c>
      <c r="Y44" s="958"/>
    </row>
    <row r="45" spans="1:25" ht="14.45" customHeight="1" x14ac:dyDescent="0.2">
      <c r="A45" s="923" t="s">
        <v>3242</v>
      </c>
      <c r="B45" s="904">
        <v>1</v>
      </c>
      <c r="C45" s="905">
        <v>0.56000000000000005</v>
      </c>
      <c r="D45" s="906">
        <v>4</v>
      </c>
      <c r="E45" s="908">
        <v>1</v>
      </c>
      <c r="F45" s="891">
        <v>0.81</v>
      </c>
      <c r="G45" s="899">
        <v>15</v>
      </c>
      <c r="H45" s="887"/>
      <c r="I45" s="888"/>
      <c r="J45" s="889"/>
      <c r="K45" s="893">
        <v>0.56000000000000005</v>
      </c>
      <c r="L45" s="890">
        <v>1</v>
      </c>
      <c r="M45" s="890">
        <v>12</v>
      </c>
      <c r="N45" s="894">
        <v>4</v>
      </c>
      <c r="O45" s="890" t="s">
        <v>3162</v>
      </c>
      <c r="P45" s="907" t="s">
        <v>3243</v>
      </c>
      <c r="Q45" s="895">
        <f t="shared" si="0"/>
        <v>-1</v>
      </c>
      <c r="R45" s="955">
        <f t="shared" si="0"/>
        <v>-0.56000000000000005</v>
      </c>
      <c r="S45" s="895">
        <f t="shared" si="1"/>
        <v>-1</v>
      </c>
      <c r="T45" s="955">
        <f t="shared" si="2"/>
        <v>-0.81</v>
      </c>
      <c r="U45" s="962" t="s">
        <v>329</v>
      </c>
      <c r="V45" s="904" t="s">
        <v>329</v>
      </c>
      <c r="W45" s="904" t="s">
        <v>329</v>
      </c>
      <c r="X45" s="960" t="s">
        <v>329</v>
      </c>
      <c r="Y45" s="958"/>
    </row>
    <row r="46" spans="1:25" ht="14.45" customHeight="1" x14ac:dyDescent="0.2">
      <c r="A46" s="924" t="s">
        <v>3244</v>
      </c>
      <c r="B46" s="919"/>
      <c r="C46" s="920"/>
      <c r="D46" s="909"/>
      <c r="E46" s="912"/>
      <c r="F46" s="913"/>
      <c r="G46" s="901"/>
      <c r="H46" s="921">
        <v>1</v>
      </c>
      <c r="I46" s="922">
        <v>0.6</v>
      </c>
      <c r="J46" s="903">
        <v>13</v>
      </c>
      <c r="K46" s="915">
        <v>0.6</v>
      </c>
      <c r="L46" s="914">
        <v>2</v>
      </c>
      <c r="M46" s="914">
        <v>18</v>
      </c>
      <c r="N46" s="916">
        <v>6</v>
      </c>
      <c r="O46" s="914" t="s">
        <v>3162</v>
      </c>
      <c r="P46" s="917" t="s">
        <v>3245</v>
      </c>
      <c r="Q46" s="918">
        <f t="shared" si="0"/>
        <v>1</v>
      </c>
      <c r="R46" s="956">
        <f t="shared" si="0"/>
        <v>0.6</v>
      </c>
      <c r="S46" s="918">
        <f t="shared" si="1"/>
        <v>1</v>
      </c>
      <c r="T46" s="956">
        <f t="shared" si="2"/>
        <v>0.6</v>
      </c>
      <c r="U46" s="963">
        <v>6</v>
      </c>
      <c r="V46" s="919">
        <v>13</v>
      </c>
      <c r="W46" s="919">
        <v>7</v>
      </c>
      <c r="X46" s="961">
        <v>2.1666666666666665</v>
      </c>
      <c r="Y46" s="959">
        <v>7</v>
      </c>
    </row>
    <row r="47" spans="1:25" ht="14.45" customHeight="1" x14ac:dyDescent="0.2">
      <c r="A47" s="923" t="s">
        <v>3246</v>
      </c>
      <c r="B47" s="904">
        <v>24</v>
      </c>
      <c r="C47" s="905">
        <v>8.73</v>
      </c>
      <c r="D47" s="906">
        <v>8.1</v>
      </c>
      <c r="E47" s="887">
        <v>24</v>
      </c>
      <c r="F47" s="888">
        <v>8.01</v>
      </c>
      <c r="G47" s="889">
        <v>7.2</v>
      </c>
      <c r="H47" s="890">
        <v>26</v>
      </c>
      <c r="I47" s="891">
        <v>10.119999999999999</v>
      </c>
      <c r="J47" s="892">
        <v>9.1999999999999993</v>
      </c>
      <c r="K47" s="893">
        <v>0.31</v>
      </c>
      <c r="L47" s="890">
        <v>1</v>
      </c>
      <c r="M47" s="890">
        <v>9</v>
      </c>
      <c r="N47" s="894">
        <v>3</v>
      </c>
      <c r="O47" s="890" t="s">
        <v>3162</v>
      </c>
      <c r="P47" s="907" t="s">
        <v>3247</v>
      </c>
      <c r="Q47" s="895">
        <f t="shared" si="0"/>
        <v>2</v>
      </c>
      <c r="R47" s="955">
        <f t="shared" si="0"/>
        <v>1.3899999999999988</v>
      </c>
      <c r="S47" s="895">
        <f t="shared" si="1"/>
        <v>2</v>
      </c>
      <c r="T47" s="955">
        <f t="shared" si="2"/>
        <v>2.1099999999999994</v>
      </c>
      <c r="U47" s="962">
        <v>78</v>
      </c>
      <c r="V47" s="904">
        <v>239.2</v>
      </c>
      <c r="W47" s="904">
        <v>161.19999999999999</v>
      </c>
      <c r="X47" s="960">
        <v>3.0666666666666664</v>
      </c>
      <c r="Y47" s="958">
        <v>162</v>
      </c>
    </row>
    <row r="48" spans="1:25" ht="14.45" customHeight="1" x14ac:dyDescent="0.2">
      <c r="A48" s="924" t="s">
        <v>3248</v>
      </c>
      <c r="B48" s="919">
        <v>7</v>
      </c>
      <c r="C48" s="920">
        <v>2.73</v>
      </c>
      <c r="D48" s="909">
        <v>9</v>
      </c>
      <c r="E48" s="921">
        <v>14</v>
      </c>
      <c r="F48" s="922">
        <v>5.52</v>
      </c>
      <c r="G48" s="902">
        <v>8.9</v>
      </c>
      <c r="H48" s="914">
        <v>3</v>
      </c>
      <c r="I48" s="913">
        <v>1.29</v>
      </c>
      <c r="J48" s="903">
        <v>10.7</v>
      </c>
      <c r="K48" s="915">
        <v>0.39</v>
      </c>
      <c r="L48" s="914">
        <v>1</v>
      </c>
      <c r="M48" s="914">
        <v>12</v>
      </c>
      <c r="N48" s="916">
        <v>4</v>
      </c>
      <c r="O48" s="914" t="s">
        <v>3162</v>
      </c>
      <c r="P48" s="917" t="s">
        <v>3249</v>
      </c>
      <c r="Q48" s="918">
        <f t="shared" si="0"/>
        <v>-4</v>
      </c>
      <c r="R48" s="956">
        <f t="shared" si="0"/>
        <v>-1.44</v>
      </c>
      <c r="S48" s="918">
        <f t="shared" si="1"/>
        <v>-11</v>
      </c>
      <c r="T48" s="956">
        <f t="shared" si="2"/>
        <v>-4.2299999999999995</v>
      </c>
      <c r="U48" s="963">
        <v>12</v>
      </c>
      <c r="V48" s="919">
        <v>32.099999999999994</v>
      </c>
      <c r="W48" s="919">
        <v>20.099999999999994</v>
      </c>
      <c r="X48" s="961">
        <v>2.6749999999999994</v>
      </c>
      <c r="Y48" s="959">
        <v>20</v>
      </c>
    </row>
    <row r="49" spans="1:25" ht="14.45" customHeight="1" x14ac:dyDescent="0.2">
      <c r="A49" s="924" t="s">
        <v>3250</v>
      </c>
      <c r="B49" s="919">
        <v>4</v>
      </c>
      <c r="C49" s="920">
        <v>2.54</v>
      </c>
      <c r="D49" s="909">
        <v>8.8000000000000007</v>
      </c>
      <c r="E49" s="921"/>
      <c r="F49" s="922"/>
      <c r="G49" s="902"/>
      <c r="H49" s="914">
        <v>1</v>
      </c>
      <c r="I49" s="913">
        <v>0.92</v>
      </c>
      <c r="J49" s="903">
        <v>15</v>
      </c>
      <c r="K49" s="915">
        <v>0.64</v>
      </c>
      <c r="L49" s="914">
        <v>1</v>
      </c>
      <c r="M49" s="914">
        <v>12</v>
      </c>
      <c r="N49" s="916">
        <v>4</v>
      </c>
      <c r="O49" s="914" t="s">
        <v>3162</v>
      </c>
      <c r="P49" s="917" t="s">
        <v>3251</v>
      </c>
      <c r="Q49" s="918">
        <f t="shared" si="0"/>
        <v>-3</v>
      </c>
      <c r="R49" s="956">
        <f t="shared" si="0"/>
        <v>-1.62</v>
      </c>
      <c r="S49" s="918">
        <f t="shared" si="1"/>
        <v>1</v>
      </c>
      <c r="T49" s="956">
        <f t="shared" si="2"/>
        <v>0.92</v>
      </c>
      <c r="U49" s="963">
        <v>4</v>
      </c>
      <c r="V49" s="919">
        <v>15</v>
      </c>
      <c r="W49" s="919">
        <v>11</v>
      </c>
      <c r="X49" s="961">
        <v>3.75</v>
      </c>
      <c r="Y49" s="959">
        <v>11</v>
      </c>
    </row>
    <row r="50" spans="1:25" ht="14.45" customHeight="1" x14ac:dyDescent="0.2">
      <c r="A50" s="923" t="s">
        <v>3252</v>
      </c>
      <c r="B50" s="904">
        <v>16</v>
      </c>
      <c r="C50" s="905">
        <v>8.26</v>
      </c>
      <c r="D50" s="906">
        <v>8.6</v>
      </c>
      <c r="E50" s="908">
        <v>14</v>
      </c>
      <c r="F50" s="891">
        <v>7.01</v>
      </c>
      <c r="G50" s="899">
        <v>9</v>
      </c>
      <c r="H50" s="887">
        <v>18</v>
      </c>
      <c r="I50" s="888">
        <v>9.31</v>
      </c>
      <c r="J50" s="892">
        <v>13.1</v>
      </c>
      <c r="K50" s="893">
        <v>0.5</v>
      </c>
      <c r="L50" s="890">
        <v>2</v>
      </c>
      <c r="M50" s="890">
        <v>18</v>
      </c>
      <c r="N50" s="894">
        <v>6</v>
      </c>
      <c r="O50" s="890" t="s">
        <v>3162</v>
      </c>
      <c r="P50" s="907" t="s">
        <v>3253</v>
      </c>
      <c r="Q50" s="895">
        <f t="shared" si="0"/>
        <v>2</v>
      </c>
      <c r="R50" s="955">
        <f t="shared" si="0"/>
        <v>1.0500000000000007</v>
      </c>
      <c r="S50" s="895">
        <f t="shared" si="1"/>
        <v>4</v>
      </c>
      <c r="T50" s="955">
        <f t="shared" si="2"/>
        <v>2.3000000000000007</v>
      </c>
      <c r="U50" s="962">
        <v>108</v>
      </c>
      <c r="V50" s="904">
        <v>235.79999999999998</v>
      </c>
      <c r="W50" s="904">
        <v>127.79999999999998</v>
      </c>
      <c r="X50" s="960">
        <v>2.1833333333333331</v>
      </c>
      <c r="Y50" s="958">
        <v>132</v>
      </c>
    </row>
    <row r="51" spans="1:25" ht="14.45" customHeight="1" x14ac:dyDescent="0.2">
      <c r="A51" s="924" t="s">
        <v>3254</v>
      </c>
      <c r="B51" s="919">
        <v>1</v>
      </c>
      <c r="C51" s="920">
        <v>0.61</v>
      </c>
      <c r="D51" s="909">
        <v>14</v>
      </c>
      <c r="E51" s="912">
        <v>2</v>
      </c>
      <c r="F51" s="913">
        <v>1.22</v>
      </c>
      <c r="G51" s="901">
        <v>9</v>
      </c>
      <c r="H51" s="921"/>
      <c r="I51" s="922"/>
      <c r="J51" s="902"/>
      <c r="K51" s="915">
        <v>0.61</v>
      </c>
      <c r="L51" s="914">
        <v>2</v>
      </c>
      <c r="M51" s="914">
        <v>18</v>
      </c>
      <c r="N51" s="916">
        <v>6</v>
      </c>
      <c r="O51" s="914" t="s">
        <v>3162</v>
      </c>
      <c r="P51" s="917" t="s">
        <v>3255</v>
      </c>
      <c r="Q51" s="918">
        <f t="shared" si="0"/>
        <v>-1</v>
      </c>
      <c r="R51" s="956">
        <f t="shared" si="0"/>
        <v>-0.61</v>
      </c>
      <c r="S51" s="918">
        <f t="shared" si="1"/>
        <v>-2</v>
      </c>
      <c r="T51" s="956">
        <f t="shared" si="2"/>
        <v>-1.22</v>
      </c>
      <c r="U51" s="963" t="s">
        <v>329</v>
      </c>
      <c r="V51" s="919" t="s">
        <v>329</v>
      </c>
      <c r="W51" s="919" t="s">
        <v>329</v>
      </c>
      <c r="X51" s="961" t="s">
        <v>329</v>
      </c>
      <c r="Y51" s="959"/>
    </row>
    <row r="52" spans="1:25" ht="14.45" customHeight="1" x14ac:dyDescent="0.2">
      <c r="A52" s="923" t="s">
        <v>3256</v>
      </c>
      <c r="B52" s="896">
        <v>2</v>
      </c>
      <c r="C52" s="897">
        <v>1.26</v>
      </c>
      <c r="D52" s="898">
        <v>9</v>
      </c>
      <c r="E52" s="908">
        <v>1</v>
      </c>
      <c r="F52" s="891">
        <v>0.53</v>
      </c>
      <c r="G52" s="899">
        <v>8</v>
      </c>
      <c r="H52" s="890"/>
      <c r="I52" s="891"/>
      <c r="J52" s="899"/>
      <c r="K52" s="893">
        <v>0.33</v>
      </c>
      <c r="L52" s="890">
        <v>1</v>
      </c>
      <c r="M52" s="890">
        <v>6</v>
      </c>
      <c r="N52" s="894">
        <v>2</v>
      </c>
      <c r="O52" s="890" t="s">
        <v>3162</v>
      </c>
      <c r="P52" s="907" t="s">
        <v>3257</v>
      </c>
      <c r="Q52" s="895">
        <f t="shared" si="0"/>
        <v>-2</v>
      </c>
      <c r="R52" s="955">
        <f t="shared" si="0"/>
        <v>-1.26</v>
      </c>
      <c r="S52" s="895">
        <f t="shared" si="1"/>
        <v>-1</v>
      </c>
      <c r="T52" s="955">
        <f t="shared" si="2"/>
        <v>-0.53</v>
      </c>
      <c r="U52" s="962" t="s">
        <v>329</v>
      </c>
      <c r="V52" s="904" t="s">
        <v>329</v>
      </c>
      <c r="W52" s="904" t="s">
        <v>329</v>
      </c>
      <c r="X52" s="960" t="s">
        <v>329</v>
      </c>
      <c r="Y52" s="958"/>
    </row>
    <row r="53" spans="1:25" ht="14.45" customHeight="1" x14ac:dyDescent="0.2">
      <c r="A53" s="923" t="s">
        <v>3258</v>
      </c>
      <c r="B53" s="904"/>
      <c r="C53" s="905"/>
      <c r="D53" s="906"/>
      <c r="E53" s="908">
        <v>1</v>
      </c>
      <c r="F53" s="891">
        <v>0.6</v>
      </c>
      <c r="G53" s="899">
        <v>16</v>
      </c>
      <c r="H53" s="887">
        <v>1</v>
      </c>
      <c r="I53" s="888">
        <v>0.26</v>
      </c>
      <c r="J53" s="892">
        <v>9</v>
      </c>
      <c r="K53" s="893">
        <v>0.26</v>
      </c>
      <c r="L53" s="890">
        <v>1</v>
      </c>
      <c r="M53" s="890">
        <v>9</v>
      </c>
      <c r="N53" s="894">
        <v>3</v>
      </c>
      <c r="O53" s="890" t="s">
        <v>3162</v>
      </c>
      <c r="P53" s="907" t="s">
        <v>3259</v>
      </c>
      <c r="Q53" s="895">
        <f t="shared" si="0"/>
        <v>1</v>
      </c>
      <c r="R53" s="955">
        <f t="shared" si="0"/>
        <v>0.26</v>
      </c>
      <c r="S53" s="895">
        <f t="shared" si="1"/>
        <v>0</v>
      </c>
      <c r="T53" s="955">
        <f t="shared" si="2"/>
        <v>-0.33999999999999997</v>
      </c>
      <c r="U53" s="962">
        <v>3</v>
      </c>
      <c r="V53" s="904">
        <v>9</v>
      </c>
      <c r="W53" s="904">
        <v>6</v>
      </c>
      <c r="X53" s="960">
        <v>3</v>
      </c>
      <c r="Y53" s="958">
        <v>6</v>
      </c>
    </row>
    <row r="54" spans="1:25" ht="14.45" customHeight="1" thickBot="1" x14ac:dyDescent="0.25">
      <c r="A54" s="939" t="s">
        <v>3260</v>
      </c>
      <c r="B54" s="940">
        <v>1</v>
      </c>
      <c r="C54" s="941">
        <v>0.2</v>
      </c>
      <c r="D54" s="942">
        <v>22</v>
      </c>
      <c r="E54" s="943"/>
      <c r="F54" s="944"/>
      <c r="G54" s="945"/>
      <c r="H54" s="946">
        <v>2</v>
      </c>
      <c r="I54" s="947">
        <v>0.22</v>
      </c>
      <c r="J54" s="948">
        <v>4</v>
      </c>
      <c r="K54" s="949">
        <v>0.11</v>
      </c>
      <c r="L54" s="950">
        <v>2</v>
      </c>
      <c r="M54" s="950">
        <v>15</v>
      </c>
      <c r="N54" s="951">
        <v>5</v>
      </c>
      <c r="O54" s="950" t="s">
        <v>3162</v>
      </c>
      <c r="P54" s="952" t="s">
        <v>3261</v>
      </c>
      <c r="Q54" s="953">
        <f t="shared" si="0"/>
        <v>1</v>
      </c>
      <c r="R54" s="957">
        <f t="shared" si="0"/>
        <v>1.999999999999999E-2</v>
      </c>
      <c r="S54" s="953">
        <f t="shared" si="1"/>
        <v>2</v>
      </c>
      <c r="T54" s="957">
        <f t="shared" si="2"/>
        <v>0.22</v>
      </c>
      <c r="U54" s="967">
        <v>10</v>
      </c>
      <c r="V54" s="940">
        <v>8</v>
      </c>
      <c r="W54" s="940">
        <v>-2</v>
      </c>
      <c r="X54" s="968">
        <v>0.8</v>
      </c>
      <c r="Y54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5:Q1048576">
    <cfRule type="cellIs" dxfId="14" priority="11" stopIfTrue="1" operator="lessThan">
      <formula>0</formula>
    </cfRule>
  </conditionalFormatting>
  <conditionalFormatting sqref="W55:W1048576">
    <cfRule type="cellIs" dxfId="13" priority="10" stopIfTrue="1" operator="greaterThan">
      <formula>0</formula>
    </cfRule>
  </conditionalFormatting>
  <conditionalFormatting sqref="X55:X1048576">
    <cfRule type="cellIs" dxfId="12" priority="9" stopIfTrue="1" operator="greaterThan">
      <formula>1</formula>
    </cfRule>
  </conditionalFormatting>
  <conditionalFormatting sqref="X55:X1048576">
    <cfRule type="cellIs" dxfId="11" priority="6" stopIfTrue="1" operator="greaterThan">
      <formula>1</formula>
    </cfRule>
  </conditionalFormatting>
  <conditionalFormatting sqref="W55:W1048576">
    <cfRule type="cellIs" dxfId="10" priority="7" stopIfTrue="1" operator="greaterThan">
      <formula>0</formula>
    </cfRule>
  </conditionalFormatting>
  <conditionalFormatting sqref="Q5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4">
    <cfRule type="cellIs" dxfId="7" priority="4" stopIfTrue="1" operator="lessThan">
      <formula>0</formula>
    </cfRule>
  </conditionalFormatting>
  <conditionalFormatting sqref="X5:X54">
    <cfRule type="cellIs" dxfId="6" priority="2" stopIfTrue="1" operator="greaterThan">
      <formula>1</formula>
    </cfRule>
  </conditionalFormatting>
  <conditionalFormatting sqref="W5:W54">
    <cfRule type="cellIs" dxfId="5" priority="3" stopIfTrue="1" operator="greaterThan">
      <formula>0</formula>
    </cfRule>
  </conditionalFormatting>
  <conditionalFormatting sqref="S5:S54">
    <cfRule type="cellIs" dxfId="4" priority="1" stopIfTrue="1" operator="lessThan">
      <formula>0</formula>
    </cfRule>
  </conditionalFormatting>
  <hyperlinks>
    <hyperlink ref="A2" location="Obsah!A1" display="Zpět na Obsah  KL 01  1.-4.měsíc" xr:uid="{3481EC3D-2E0A-44E9-8860-9BF96FA9439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1130601</v>
      </c>
      <c r="C3" s="343">
        <f t="shared" ref="C3:L3" si="0">SUBTOTAL(9,C6:C1048576)</f>
        <v>0</v>
      </c>
      <c r="D3" s="343">
        <f t="shared" si="0"/>
        <v>1660697</v>
      </c>
      <c r="E3" s="343">
        <f t="shared" si="0"/>
        <v>0</v>
      </c>
      <c r="F3" s="343">
        <f t="shared" si="0"/>
        <v>546796</v>
      </c>
      <c r="G3" s="346">
        <f>IF(D3&lt;&gt;0,F3/D3,"")</f>
        <v>0.3292569324807596</v>
      </c>
      <c r="H3" s="342">
        <f t="shared" si="0"/>
        <v>11934.79</v>
      </c>
      <c r="I3" s="343">
        <f t="shared" si="0"/>
        <v>0</v>
      </c>
      <c r="J3" s="343">
        <f t="shared" si="0"/>
        <v>2779.3199999999997</v>
      </c>
      <c r="K3" s="343">
        <f t="shared" si="0"/>
        <v>0</v>
      </c>
      <c r="L3" s="343">
        <f t="shared" si="0"/>
        <v>2782.5699999999997</v>
      </c>
      <c r="M3" s="344">
        <f>IF(J3&lt;&gt;0,L3/J3,"")</f>
        <v>1.001169350776449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3091</v>
      </c>
      <c r="B6" s="863"/>
      <c r="C6" s="807"/>
      <c r="D6" s="863">
        <v>151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3263</v>
      </c>
      <c r="B7" s="865">
        <v>14515</v>
      </c>
      <c r="C7" s="822"/>
      <c r="D7" s="865"/>
      <c r="E7" s="822"/>
      <c r="F7" s="865">
        <v>2446</v>
      </c>
      <c r="G7" s="827"/>
      <c r="H7" s="865">
        <v>9144.16</v>
      </c>
      <c r="I7" s="822"/>
      <c r="J7" s="865"/>
      <c r="K7" s="822"/>
      <c r="L7" s="865">
        <v>1095</v>
      </c>
      <c r="M7" s="828"/>
    </row>
    <row r="8" spans="1:13" ht="14.45" customHeight="1" x14ac:dyDescent="0.2">
      <c r="A8" s="836" t="s">
        <v>3098</v>
      </c>
      <c r="B8" s="865">
        <v>116404</v>
      </c>
      <c r="C8" s="822"/>
      <c r="D8" s="865">
        <v>126265</v>
      </c>
      <c r="E8" s="822"/>
      <c r="F8" s="865">
        <v>35430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3264</v>
      </c>
      <c r="B9" s="865">
        <v>637140</v>
      </c>
      <c r="C9" s="822"/>
      <c r="D9" s="865">
        <v>760267</v>
      </c>
      <c r="E9" s="822"/>
      <c r="F9" s="865">
        <v>173311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3265</v>
      </c>
      <c r="B10" s="865">
        <v>289540</v>
      </c>
      <c r="C10" s="822"/>
      <c r="D10" s="865">
        <v>323790</v>
      </c>
      <c r="E10" s="822"/>
      <c r="F10" s="865">
        <v>99997</v>
      </c>
      <c r="G10" s="827"/>
      <c r="H10" s="865">
        <v>2790.63</v>
      </c>
      <c r="I10" s="822"/>
      <c r="J10" s="865">
        <v>2779.3199999999997</v>
      </c>
      <c r="K10" s="822"/>
      <c r="L10" s="865">
        <v>1687.57</v>
      </c>
      <c r="M10" s="828"/>
    </row>
    <row r="11" spans="1:13" ht="14.45" customHeight="1" x14ac:dyDescent="0.2">
      <c r="A11" s="836" t="s">
        <v>3266</v>
      </c>
      <c r="B11" s="865">
        <v>530</v>
      </c>
      <c r="C11" s="822"/>
      <c r="D11" s="865">
        <v>532</v>
      </c>
      <c r="E11" s="822"/>
      <c r="F11" s="865"/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3267</v>
      </c>
      <c r="B12" s="865">
        <v>1964</v>
      </c>
      <c r="C12" s="822"/>
      <c r="D12" s="865">
        <v>5124</v>
      </c>
      <c r="E12" s="822"/>
      <c r="F12" s="865">
        <v>2908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3268</v>
      </c>
      <c r="B13" s="865">
        <v>69104</v>
      </c>
      <c r="C13" s="822"/>
      <c r="D13" s="865">
        <v>399620</v>
      </c>
      <c r="E13" s="822"/>
      <c r="F13" s="865">
        <v>232704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3269</v>
      </c>
      <c r="B14" s="865">
        <v>1404</v>
      </c>
      <c r="C14" s="822"/>
      <c r="D14" s="865">
        <v>3423</v>
      </c>
      <c r="E14" s="822"/>
      <c r="F14" s="865"/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3270</v>
      </c>
      <c r="B15" s="867"/>
      <c r="C15" s="814"/>
      <c r="D15" s="867">
        <v>41525</v>
      </c>
      <c r="E15" s="814"/>
      <c r="F15" s="867"/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E0B1B44-997D-4CF5-A452-3BB2CA33923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3761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8490.23</v>
      </c>
      <c r="G3" s="211">
        <f t="shared" si="0"/>
        <v>1142535.79</v>
      </c>
      <c r="H3" s="212"/>
      <c r="I3" s="212"/>
      <c r="J3" s="207">
        <f t="shared" si="0"/>
        <v>9154.2800000000007</v>
      </c>
      <c r="K3" s="211">
        <f t="shared" si="0"/>
        <v>1663476.32</v>
      </c>
      <c r="L3" s="212"/>
      <c r="M3" s="212"/>
      <c r="N3" s="207">
        <f t="shared" si="0"/>
        <v>2104.2799999999997</v>
      </c>
      <c r="O3" s="211">
        <f t="shared" si="0"/>
        <v>549578.57000000007</v>
      </c>
      <c r="P3" s="177">
        <f>IF(K3=0,"",O3/K3)</f>
        <v>0.33037955719141227</v>
      </c>
      <c r="Q3" s="209">
        <f>IF(N3=0,"",O3/N3)</f>
        <v>261.1717879749844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3116</v>
      </c>
      <c r="B6" s="807" t="s">
        <v>3271</v>
      </c>
      <c r="C6" s="807" t="s">
        <v>2929</v>
      </c>
      <c r="D6" s="807" t="s">
        <v>3272</v>
      </c>
      <c r="E6" s="807" t="s">
        <v>3273</v>
      </c>
      <c r="F6" s="225"/>
      <c r="G6" s="225"/>
      <c r="H6" s="225"/>
      <c r="I6" s="225"/>
      <c r="J6" s="225">
        <v>1</v>
      </c>
      <c r="K6" s="225">
        <v>151</v>
      </c>
      <c r="L6" s="225"/>
      <c r="M6" s="225">
        <v>151</v>
      </c>
      <c r="N6" s="225"/>
      <c r="O6" s="225"/>
      <c r="P6" s="812"/>
      <c r="Q6" s="830"/>
    </row>
    <row r="7" spans="1:17" ht="14.45" customHeight="1" x14ac:dyDescent="0.2">
      <c r="A7" s="821" t="s">
        <v>3274</v>
      </c>
      <c r="B7" s="822" t="s">
        <v>3275</v>
      </c>
      <c r="C7" s="822" t="s">
        <v>3276</v>
      </c>
      <c r="D7" s="822" t="s">
        <v>3277</v>
      </c>
      <c r="E7" s="822" t="s">
        <v>3278</v>
      </c>
      <c r="F7" s="831"/>
      <c r="G7" s="831"/>
      <c r="H7" s="831"/>
      <c r="I7" s="831"/>
      <c r="J7" s="831"/>
      <c r="K7" s="831"/>
      <c r="L7" s="831"/>
      <c r="M7" s="831"/>
      <c r="N7" s="831">
        <v>150</v>
      </c>
      <c r="O7" s="831">
        <v>1095</v>
      </c>
      <c r="P7" s="827"/>
      <c r="Q7" s="832">
        <v>7.3</v>
      </c>
    </row>
    <row r="8" spans="1:17" ht="14.45" customHeight="1" x14ac:dyDescent="0.2">
      <c r="A8" s="821" t="s">
        <v>3274</v>
      </c>
      <c r="B8" s="822" t="s">
        <v>3275</v>
      </c>
      <c r="C8" s="822" t="s">
        <v>3276</v>
      </c>
      <c r="D8" s="822" t="s">
        <v>3279</v>
      </c>
      <c r="E8" s="822" t="s">
        <v>3280</v>
      </c>
      <c r="F8" s="831">
        <v>268</v>
      </c>
      <c r="G8" s="831">
        <v>9144.16</v>
      </c>
      <c r="H8" s="831"/>
      <c r="I8" s="831">
        <v>34.119999999999997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3274</v>
      </c>
      <c r="B9" s="822" t="s">
        <v>3275</v>
      </c>
      <c r="C9" s="822" t="s">
        <v>2929</v>
      </c>
      <c r="D9" s="822" t="s">
        <v>3281</v>
      </c>
      <c r="E9" s="822" t="s">
        <v>3282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1909</v>
      </c>
      <c r="P9" s="827"/>
      <c r="Q9" s="832">
        <v>1909</v>
      </c>
    </row>
    <row r="10" spans="1:17" ht="14.45" customHeight="1" x14ac:dyDescent="0.2">
      <c r="A10" s="821" t="s">
        <v>3274</v>
      </c>
      <c r="B10" s="822" t="s">
        <v>3275</v>
      </c>
      <c r="C10" s="822" t="s">
        <v>2929</v>
      </c>
      <c r="D10" s="822" t="s">
        <v>3283</v>
      </c>
      <c r="E10" s="822" t="s">
        <v>3284</v>
      </c>
      <c r="F10" s="831">
        <v>1</v>
      </c>
      <c r="G10" s="831">
        <v>14515</v>
      </c>
      <c r="H10" s="831"/>
      <c r="I10" s="831">
        <v>14515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3274</v>
      </c>
      <c r="B11" s="822" t="s">
        <v>3275</v>
      </c>
      <c r="C11" s="822" t="s">
        <v>2929</v>
      </c>
      <c r="D11" s="822" t="s">
        <v>3285</v>
      </c>
      <c r="E11" s="822" t="s">
        <v>3286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537</v>
      </c>
      <c r="P11" s="827"/>
      <c r="Q11" s="832">
        <v>537</v>
      </c>
    </row>
    <row r="12" spans="1:17" ht="14.45" customHeight="1" x14ac:dyDescent="0.2">
      <c r="A12" s="821" t="s">
        <v>3157</v>
      </c>
      <c r="B12" s="822" t="s">
        <v>3287</v>
      </c>
      <c r="C12" s="822" t="s">
        <v>2929</v>
      </c>
      <c r="D12" s="822" t="s">
        <v>3288</v>
      </c>
      <c r="E12" s="822" t="s">
        <v>3289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1610</v>
      </c>
      <c r="P12" s="827"/>
      <c r="Q12" s="832">
        <v>1610</v>
      </c>
    </row>
    <row r="13" spans="1:17" ht="14.45" customHeight="1" x14ac:dyDescent="0.2">
      <c r="A13" s="821" t="s">
        <v>3157</v>
      </c>
      <c r="B13" s="822" t="s">
        <v>3287</v>
      </c>
      <c r="C13" s="822" t="s">
        <v>2929</v>
      </c>
      <c r="D13" s="822" t="s">
        <v>3290</v>
      </c>
      <c r="E13" s="822" t="s">
        <v>3291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1610</v>
      </c>
      <c r="P13" s="827"/>
      <c r="Q13" s="832">
        <v>1610</v>
      </c>
    </row>
    <row r="14" spans="1:17" ht="14.45" customHeight="1" x14ac:dyDescent="0.2">
      <c r="A14" s="821" t="s">
        <v>3157</v>
      </c>
      <c r="B14" s="822" t="s">
        <v>3292</v>
      </c>
      <c r="C14" s="822" t="s">
        <v>2929</v>
      </c>
      <c r="D14" s="822" t="s">
        <v>3293</v>
      </c>
      <c r="E14" s="822" t="s">
        <v>3294</v>
      </c>
      <c r="F14" s="831">
        <v>2</v>
      </c>
      <c r="G14" s="831">
        <v>710</v>
      </c>
      <c r="H14" s="831"/>
      <c r="I14" s="831">
        <v>355</v>
      </c>
      <c r="J14" s="831"/>
      <c r="K14" s="831"/>
      <c r="L14" s="831"/>
      <c r="M14" s="831"/>
      <c r="N14" s="831">
        <v>1</v>
      </c>
      <c r="O14" s="831">
        <v>358</v>
      </c>
      <c r="P14" s="827"/>
      <c r="Q14" s="832">
        <v>358</v>
      </c>
    </row>
    <row r="15" spans="1:17" ht="14.45" customHeight="1" x14ac:dyDescent="0.2">
      <c r="A15" s="821" t="s">
        <v>3157</v>
      </c>
      <c r="B15" s="822" t="s">
        <v>3292</v>
      </c>
      <c r="C15" s="822" t="s">
        <v>2929</v>
      </c>
      <c r="D15" s="822" t="s">
        <v>3295</v>
      </c>
      <c r="E15" s="822" t="s">
        <v>3296</v>
      </c>
      <c r="F15" s="831">
        <v>1135</v>
      </c>
      <c r="G15" s="831">
        <v>73775</v>
      </c>
      <c r="H15" s="831"/>
      <c r="I15" s="831">
        <v>65</v>
      </c>
      <c r="J15" s="831">
        <v>1094</v>
      </c>
      <c r="K15" s="831">
        <v>72204</v>
      </c>
      <c r="L15" s="831"/>
      <c r="M15" s="831">
        <v>66</v>
      </c>
      <c r="N15" s="831">
        <v>210</v>
      </c>
      <c r="O15" s="831">
        <v>13860</v>
      </c>
      <c r="P15" s="827"/>
      <c r="Q15" s="832">
        <v>66</v>
      </c>
    </row>
    <row r="16" spans="1:17" ht="14.45" customHeight="1" x14ac:dyDescent="0.2">
      <c r="A16" s="821" t="s">
        <v>3157</v>
      </c>
      <c r="B16" s="822" t="s">
        <v>3292</v>
      </c>
      <c r="C16" s="822" t="s">
        <v>2929</v>
      </c>
      <c r="D16" s="822" t="s">
        <v>3297</v>
      </c>
      <c r="E16" s="822" t="s">
        <v>3298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597</v>
      </c>
      <c r="P16" s="827"/>
      <c r="Q16" s="832">
        <v>597</v>
      </c>
    </row>
    <row r="17" spans="1:17" ht="14.45" customHeight="1" x14ac:dyDescent="0.2">
      <c r="A17" s="821" t="s">
        <v>3157</v>
      </c>
      <c r="B17" s="822" t="s">
        <v>3292</v>
      </c>
      <c r="C17" s="822" t="s">
        <v>2929</v>
      </c>
      <c r="D17" s="822" t="s">
        <v>3299</v>
      </c>
      <c r="E17" s="822" t="s">
        <v>3300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621</v>
      </c>
      <c r="P17" s="827"/>
      <c r="Q17" s="832">
        <v>621</v>
      </c>
    </row>
    <row r="18" spans="1:17" ht="14.45" customHeight="1" x14ac:dyDescent="0.2">
      <c r="A18" s="821" t="s">
        <v>3157</v>
      </c>
      <c r="B18" s="822" t="s">
        <v>3292</v>
      </c>
      <c r="C18" s="822" t="s">
        <v>2929</v>
      </c>
      <c r="D18" s="822" t="s">
        <v>3301</v>
      </c>
      <c r="E18" s="822" t="s">
        <v>3302</v>
      </c>
      <c r="F18" s="831"/>
      <c r="G18" s="831"/>
      <c r="H18" s="831"/>
      <c r="I18" s="831"/>
      <c r="J18" s="831"/>
      <c r="K18" s="831"/>
      <c r="L18" s="831"/>
      <c r="M18" s="831"/>
      <c r="N18" s="831">
        <v>2</v>
      </c>
      <c r="O18" s="831">
        <v>314</v>
      </c>
      <c r="P18" s="827"/>
      <c r="Q18" s="832">
        <v>157</v>
      </c>
    </row>
    <row r="19" spans="1:17" ht="14.45" customHeight="1" x14ac:dyDescent="0.2">
      <c r="A19" s="821" t="s">
        <v>3157</v>
      </c>
      <c r="B19" s="822" t="s">
        <v>3292</v>
      </c>
      <c r="C19" s="822" t="s">
        <v>2929</v>
      </c>
      <c r="D19" s="822" t="s">
        <v>3303</v>
      </c>
      <c r="E19" s="822" t="s">
        <v>3304</v>
      </c>
      <c r="F19" s="831">
        <v>7</v>
      </c>
      <c r="G19" s="831">
        <v>182</v>
      </c>
      <c r="H19" s="831"/>
      <c r="I19" s="831">
        <v>26</v>
      </c>
      <c r="J19" s="831">
        <v>16</v>
      </c>
      <c r="K19" s="831">
        <v>416</v>
      </c>
      <c r="L19" s="831"/>
      <c r="M19" s="831">
        <v>26</v>
      </c>
      <c r="N19" s="831">
        <v>1</v>
      </c>
      <c r="O19" s="831">
        <v>26</v>
      </c>
      <c r="P19" s="827"/>
      <c r="Q19" s="832">
        <v>26</v>
      </c>
    </row>
    <row r="20" spans="1:17" ht="14.45" customHeight="1" x14ac:dyDescent="0.2">
      <c r="A20" s="821" t="s">
        <v>3157</v>
      </c>
      <c r="B20" s="822" t="s">
        <v>3292</v>
      </c>
      <c r="C20" s="822" t="s">
        <v>2929</v>
      </c>
      <c r="D20" s="822" t="s">
        <v>3305</v>
      </c>
      <c r="E20" s="822" t="s">
        <v>3306</v>
      </c>
      <c r="F20" s="831">
        <v>16</v>
      </c>
      <c r="G20" s="831">
        <v>880</v>
      </c>
      <c r="H20" s="831"/>
      <c r="I20" s="831">
        <v>55</v>
      </c>
      <c r="J20" s="831">
        <v>19</v>
      </c>
      <c r="K20" s="831">
        <v>1045</v>
      </c>
      <c r="L20" s="831"/>
      <c r="M20" s="831">
        <v>55</v>
      </c>
      <c r="N20" s="831">
        <v>5</v>
      </c>
      <c r="O20" s="831">
        <v>280</v>
      </c>
      <c r="P20" s="827"/>
      <c r="Q20" s="832">
        <v>56</v>
      </c>
    </row>
    <row r="21" spans="1:17" ht="14.45" customHeight="1" x14ac:dyDescent="0.2">
      <c r="A21" s="821" t="s">
        <v>3157</v>
      </c>
      <c r="B21" s="822" t="s">
        <v>3292</v>
      </c>
      <c r="C21" s="822" t="s">
        <v>2929</v>
      </c>
      <c r="D21" s="822" t="s">
        <v>3307</v>
      </c>
      <c r="E21" s="822" t="s">
        <v>3308</v>
      </c>
      <c r="F21" s="831">
        <v>232</v>
      </c>
      <c r="G21" s="831">
        <v>18096</v>
      </c>
      <c r="H21" s="831"/>
      <c r="I21" s="831">
        <v>78</v>
      </c>
      <c r="J21" s="831">
        <v>225</v>
      </c>
      <c r="K21" s="831">
        <v>17550</v>
      </c>
      <c r="L21" s="831"/>
      <c r="M21" s="831">
        <v>78</v>
      </c>
      <c r="N21" s="831">
        <v>29</v>
      </c>
      <c r="O21" s="831">
        <v>2262</v>
      </c>
      <c r="P21" s="827"/>
      <c r="Q21" s="832">
        <v>78</v>
      </c>
    </row>
    <row r="22" spans="1:17" ht="14.45" customHeight="1" x14ac:dyDescent="0.2">
      <c r="A22" s="821" t="s">
        <v>3157</v>
      </c>
      <c r="B22" s="822" t="s">
        <v>3292</v>
      </c>
      <c r="C22" s="822" t="s">
        <v>2929</v>
      </c>
      <c r="D22" s="822" t="s">
        <v>3309</v>
      </c>
      <c r="E22" s="822" t="s">
        <v>3310</v>
      </c>
      <c r="F22" s="831">
        <v>88</v>
      </c>
      <c r="G22" s="831">
        <v>2112</v>
      </c>
      <c r="H22" s="831"/>
      <c r="I22" s="831">
        <v>24</v>
      </c>
      <c r="J22" s="831">
        <v>69</v>
      </c>
      <c r="K22" s="831">
        <v>1725</v>
      </c>
      <c r="L22" s="831"/>
      <c r="M22" s="831">
        <v>25</v>
      </c>
      <c r="N22" s="831">
        <v>21</v>
      </c>
      <c r="O22" s="831">
        <v>546</v>
      </c>
      <c r="P22" s="827"/>
      <c r="Q22" s="832">
        <v>26</v>
      </c>
    </row>
    <row r="23" spans="1:17" ht="14.45" customHeight="1" x14ac:dyDescent="0.2">
      <c r="A23" s="821" t="s">
        <v>3157</v>
      </c>
      <c r="B23" s="822" t="s">
        <v>3292</v>
      </c>
      <c r="C23" s="822" t="s">
        <v>2929</v>
      </c>
      <c r="D23" s="822" t="s">
        <v>3311</v>
      </c>
      <c r="E23" s="822" t="s">
        <v>3312</v>
      </c>
      <c r="F23" s="831"/>
      <c r="G23" s="831"/>
      <c r="H23" s="831"/>
      <c r="I23" s="831"/>
      <c r="J23" s="831">
        <v>2</v>
      </c>
      <c r="K23" s="831">
        <v>1264</v>
      </c>
      <c r="L23" s="831"/>
      <c r="M23" s="831">
        <v>632</v>
      </c>
      <c r="N23" s="831"/>
      <c r="O23" s="831"/>
      <c r="P23" s="827"/>
      <c r="Q23" s="832"/>
    </row>
    <row r="24" spans="1:17" ht="14.45" customHeight="1" x14ac:dyDescent="0.2">
      <c r="A24" s="821" t="s">
        <v>3157</v>
      </c>
      <c r="B24" s="822" t="s">
        <v>3292</v>
      </c>
      <c r="C24" s="822" t="s">
        <v>2929</v>
      </c>
      <c r="D24" s="822" t="s">
        <v>3313</v>
      </c>
      <c r="E24" s="822" t="s">
        <v>3314</v>
      </c>
      <c r="F24" s="831">
        <v>3</v>
      </c>
      <c r="G24" s="831">
        <v>198</v>
      </c>
      <c r="H24" s="831"/>
      <c r="I24" s="831">
        <v>66</v>
      </c>
      <c r="J24" s="831">
        <v>7</v>
      </c>
      <c r="K24" s="831">
        <v>462</v>
      </c>
      <c r="L24" s="831"/>
      <c r="M24" s="831">
        <v>66</v>
      </c>
      <c r="N24" s="831">
        <v>2</v>
      </c>
      <c r="O24" s="831">
        <v>134</v>
      </c>
      <c r="P24" s="827"/>
      <c r="Q24" s="832">
        <v>67</v>
      </c>
    </row>
    <row r="25" spans="1:17" ht="14.45" customHeight="1" x14ac:dyDescent="0.2">
      <c r="A25" s="821" t="s">
        <v>3157</v>
      </c>
      <c r="B25" s="822" t="s">
        <v>3292</v>
      </c>
      <c r="C25" s="822" t="s">
        <v>2929</v>
      </c>
      <c r="D25" s="822" t="s">
        <v>3315</v>
      </c>
      <c r="E25" s="822" t="s">
        <v>3316</v>
      </c>
      <c r="F25" s="831">
        <v>11</v>
      </c>
      <c r="G25" s="831">
        <v>3861</v>
      </c>
      <c r="H25" s="831"/>
      <c r="I25" s="831">
        <v>351</v>
      </c>
      <c r="J25" s="831">
        <v>16</v>
      </c>
      <c r="K25" s="831">
        <v>5632</v>
      </c>
      <c r="L25" s="831"/>
      <c r="M25" s="831">
        <v>352</v>
      </c>
      <c r="N25" s="831"/>
      <c r="O25" s="831"/>
      <c r="P25" s="827"/>
      <c r="Q25" s="832"/>
    </row>
    <row r="26" spans="1:17" ht="14.45" customHeight="1" x14ac:dyDescent="0.2">
      <c r="A26" s="821" t="s">
        <v>3157</v>
      </c>
      <c r="B26" s="822" t="s">
        <v>3292</v>
      </c>
      <c r="C26" s="822" t="s">
        <v>2929</v>
      </c>
      <c r="D26" s="822" t="s">
        <v>3317</v>
      </c>
      <c r="E26" s="822" t="s">
        <v>3318</v>
      </c>
      <c r="F26" s="831">
        <v>76</v>
      </c>
      <c r="G26" s="831">
        <v>1900</v>
      </c>
      <c r="H26" s="831"/>
      <c r="I26" s="831">
        <v>25</v>
      </c>
      <c r="J26" s="831">
        <v>46</v>
      </c>
      <c r="K26" s="831">
        <v>1196</v>
      </c>
      <c r="L26" s="831"/>
      <c r="M26" s="831">
        <v>26</v>
      </c>
      <c r="N26" s="831">
        <v>17</v>
      </c>
      <c r="O26" s="831">
        <v>459</v>
      </c>
      <c r="P26" s="827"/>
      <c r="Q26" s="832">
        <v>27</v>
      </c>
    </row>
    <row r="27" spans="1:17" ht="14.45" customHeight="1" x14ac:dyDescent="0.2">
      <c r="A27" s="821" t="s">
        <v>3157</v>
      </c>
      <c r="B27" s="822" t="s">
        <v>3292</v>
      </c>
      <c r="C27" s="822" t="s">
        <v>2929</v>
      </c>
      <c r="D27" s="822" t="s">
        <v>3319</v>
      </c>
      <c r="E27" s="822" t="s">
        <v>3320</v>
      </c>
      <c r="F27" s="831"/>
      <c r="G27" s="831"/>
      <c r="H27" s="831"/>
      <c r="I27" s="831"/>
      <c r="J27" s="831">
        <v>7</v>
      </c>
      <c r="K27" s="831">
        <v>1267</v>
      </c>
      <c r="L27" s="831"/>
      <c r="M27" s="831">
        <v>181</v>
      </c>
      <c r="N27" s="831">
        <v>2</v>
      </c>
      <c r="O27" s="831">
        <v>366</v>
      </c>
      <c r="P27" s="827"/>
      <c r="Q27" s="832">
        <v>183</v>
      </c>
    </row>
    <row r="28" spans="1:17" ht="14.45" customHeight="1" x14ac:dyDescent="0.2">
      <c r="A28" s="821" t="s">
        <v>3157</v>
      </c>
      <c r="B28" s="822" t="s">
        <v>3292</v>
      </c>
      <c r="C28" s="822" t="s">
        <v>2929</v>
      </c>
      <c r="D28" s="822" t="s">
        <v>3321</v>
      </c>
      <c r="E28" s="822" t="s">
        <v>3322</v>
      </c>
      <c r="F28" s="831">
        <v>50</v>
      </c>
      <c r="G28" s="831">
        <v>12700</v>
      </c>
      <c r="H28" s="831"/>
      <c r="I28" s="831">
        <v>254</v>
      </c>
      <c r="J28" s="831">
        <v>75</v>
      </c>
      <c r="K28" s="831">
        <v>19050</v>
      </c>
      <c r="L28" s="831"/>
      <c r="M28" s="831">
        <v>254</v>
      </c>
      <c r="N28" s="831">
        <v>15</v>
      </c>
      <c r="O28" s="831">
        <v>3840</v>
      </c>
      <c r="P28" s="827"/>
      <c r="Q28" s="832">
        <v>256</v>
      </c>
    </row>
    <row r="29" spans="1:17" ht="14.45" customHeight="1" x14ac:dyDescent="0.2">
      <c r="A29" s="821" t="s">
        <v>3157</v>
      </c>
      <c r="B29" s="822" t="s">
        <v>3292</v>
      </c>
      <c r="C29" s="822" t="s">
        <v>2929</v>
      </c>
      <c r="D29" s="822" t="s">
        <v>3323</v>
      </c>
      <c r="E29" s="822" t="s">
        <v>3324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272</v>
      </c>
      <c r="P29" s="827"/>
      <c r="Q29" s="832">
        <v>272</v>
      </c>
    </row>
    <row r="30" spans="1:17" ht="14.45" customHeight="1" x14ac:dyDescent="0.2">
      <c r="A30" s="821" t="s">
        <v>3157</v>
      </c>
      <c r="B30" s="822" t="s">
        <v>3292</v>
      </c>
      <c r="C30" s="822" t="s">
        <v>2929</v>
      </c>
      <c r="D30" s="822" t="s">
        <v>3325</v>
      </c>
      <c r="E30" s="822" t="s">
        <v>3326</v>
      </c>
      <c r="F30" s="831">
        <v>9</v>
      </c>
      <c r="G30" s="831">
        <v>1953</v>
      </c>
      <c r="H30" s="831"/>
      <c r="I30" s="831">
        <v>217</v>
      </c>
      <c r="J30" s="831">
        <v>18</v>
      </c>
      <c r="K30" s="831">
        <v>3906</v>
      </c>
      <c r="L30" s="831"/>
      <c r="M30" s="831">
        <v>217</v>
      </c>
      <c r="N30" s="831">
        <v>5</v>
      </c>
      <c r="O30" s="831">
        <v>1095</v>
      </c>
      <c r="P30" s="827"/>
      <c r="Q30" s="832">
        <v>219</v>
      </c>
    </row>
    <row r="31" spans="1:17" ht="14.45" customHeight="1" x14ac:dyDescent="0.2">
      <c r="A31" s="821" t="s">
        <v>3157</v>
      </c>
      <c r="B31" s="822" t="s">
        <v>3292</v>
      </c>
      <c r="C31" s="822" t="s">
        <v>2929</v>
      </c>
      <c r="D31" s="822" t="s">
        <v>3327</v>
      </c>
      <c r="E31" s="822" t="s">
        <v>3328</v>
      </c>
      <c r="F31" s="831">
        <v>1</v>
      </c>
      <c r="G31" s="831">
        <v>37</v>
      </c>
      <c r="H31" s="831"/>
      <c r="I31" s="831">
        <v>37</v>
      </c>
      <c r="J31" s="831">
        <v>3</v>
      </c>
      <c r="K31" s="831">
        <v>111</v>
      </c>
      <c r="L31" s="831"/>
      <c r="M31" s="831">
        <v>37</v>
      </c>
      <c r="N31" s="831"/>
      <c r="O31" s="831"/>
      <c r="P31" s="827"/>
      <c r="Q31" s="832"/>
    </row>
    <row r="32" spans="1:17" ht="14.45" customHeight="1" x14ac:dyDescent="0.2">
      <c r="A32" s="821" t="s">
        <v>3157</v>
      </c>
      <c r="B32" s="822" t="s">
        <v>3292</v>
      </c>
      <c r="C32" s="822" t="s">
        <v>2929</v>
      </c>
      <c r="D32" s="822" t="s">
        <v>3329</v>
      </c>
      <c r="E32" s="822" t="s">
        <v>3330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597</v>
      </c>
      <c r="P32" s="827"/>
      <c r="Q32" s="832">
        <v>597</v>
      </c>
    </row>
    <row r="33" spans="1:17" ht="14.45" customHeight="1" x14ac:dyDescent="0.2">
      <c r="A33" s="821" t="s">
        <v>3157</v>
      </c>
      <c r="B33" s="822" t="s">
        <v>3292</v>
      </c>
      <c r="C33" s="822" t="s">
        <v>2929</v>
      </c>
      <c r="D33" s="822" t="s">
        <v>3331</v>
      </c>
      <c r="E33" s="822" t="s">
        <v>3332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551</v>
      </c>
      <c r="P33" s="827"/>
      <c r="Q33" s="832">
        <v>551</v>
      </c>
    </row>
    <row r="34" spans="1:17" ht="14.45" customHeight="1" x14ac:dyDescent="0.2">
      <c r="A34" s="821" t="s">
        <v>3157</v>
      </c>
      <c r="B34" s="822" t="s">
        <v>3292</v>
      </c>
      <c r="C34" s="822" t="s">
        <v>2929</v>
      </c>
      <c r="D34" s="822" t="s">
        <v>3333</v>
      </c>
      <c r="E34" s="822" t="s">
        <v>3334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738</v>
      </c>
      <c r="P34" s="827"/>
      <c r="Q34" s="832">
        <v>738</v>
      </c>
    </row>
    <row r="35" spans="1:17" ht="14.45" customHeight="1" x14ac:dyDescent="0.2">
      <c r="A35" s="821" t="s">
        <v>3157</v>
      </c>
      <c r="B35" s="822" t="s">
        <v>3292</v>
      </c>
      <c r="C35" s="822" t="s">
        <v>2929</v>
      </c>
      <c r="D35" s="822" t="s">
        <v>3335</v>
      </c>
      <c r="E35" s="822" t="s">
        <v>3336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349</v>
      </c>
      <c r="P35" s="827"/>
      <c r="Q35" s="832">
        <v>349</v>
      </c>
    </row>
    <row r="36" spans="1:17" ht="14.45" customHeight="1" x14ac:dyDescent="0.2">
      <c r="A36" s="821" t="s">
        <v>3157</v>
      </c>
      <c r="B36" s="822" t="s">
        <v>3292</v>
      </c>
      <c r="C36" s="822" t="s">
        <v>2929</v>
      </c>
      <c r="D36" s="822" t="s">
        <v>3337</v>
      </c>
      <c r="E36" s="822" t="s">
        <v>3338</v>
      </c>
      <c r="F36" s="831"/>
      <c r="G36" s="831"/>
      <c r="H36" s="831"/>
      <c r="I36" s="831"/>
      <c r="J36" s="831">
        <v>1</v>
      </c>
      <c r="K36" s="831">
        <v>233</v>
      </c>
      <c r="L36" s="831"/>
      <c r="M36" s="831">
        <v>233</v>
      </c>
      <c r="N36" s="831"/>
      <c r="O36" s="831"/>
      <c r="P36" s="827"/>
      <c r="Q36" s="832"/>
    </row>
    <row r="37" spans="1:17" ht="14.45" customHeight="1" x14ac:dyDescent="0.2">
      <c r="A37" s="821" t="s">
        <v>3157</v>
      </c>
      <c r="B37" s="822" t="s">
        <v>3292</v>
      </c>
      <c r="C37" s="822" t="s">
        <v>2929</v>
      </c>
      <c r="D37" s="822" t="s">
        <v>3339</v>
      </c>
      <c r="E37" s="822" t="s">
        <v>3340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237</v>
      </c>
      <c r="P37" s="827"/>
      <c r="Q37" s="832">
        <v>237</v>
      </c>
    </row>
    <row r="38" spans="1:17" ht="14.45" customHeight="1" x14ac:dyDescent="0.2">
      <c r="A38" s="821" t="s">
        <v>3157</v>
      </c>
      <c r="B38" s="822" t="s">
        <v>3292</v>
      </c>
      <c r="C38" s="822" t="s">
        <v>2929</v>
      </c>
      <c r="D38" s="822" t="s">
        <v>3341</v>
      </c>
      <c r="E38" s="822" t="s">
        <v>3342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414</v>
      </c>
      <c r="P38" s="827"/>
      <c r="Q38" s="832">
        <v>414</v>
      </c>
    </row>
    <row r="39" spans="1:17" ht="14.45" customHeight="1" x14ac:dyDescent="0.2">
      <c r="A39" s="821" t="s">
        <v>3157</v>
      </c>
      <c r="B39" s="822" t="s">
        <v>3292</v>
      </c>
      <c r="C39" s="822" t="s">
        <v>2929</v>
      </c>
      <c r="D39" s="822" t="s">
        <v>3343</v>
      </c>
      <c r="E39" s="822" t="s">
        <v>3344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596</v>
      </c>
      <c r="P39" s="827"/>
      <c r="Q39" s="832">
        <v>596</v>
      </c>
    </row>
    <row r="40" spans="1:17" ht="14.45" customHeight="1" x14ac:dyDescent="0.2">
      <c r="A40" s="821" t="s">
        <v>3157</v>
      </c>
      <c r="B40" s="822" t="s">
        <v>3292</v>
      </c>
      <c r="C40" s="822" t="s">
        <v>2929</v>
      </c>
      <c r="D40" s="822" t="s">
        <v>3345</v>
      </c>
      <c r="E40" s="822" t="s">
        <v>3346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391</v>
      </c>
      <c r="P40" s="827"/>
      <c r="Q40" s="832">
        <v>391</v>
      </c>
    </row>
    <row r="41" spans="1:17" ht="14.45" customHeight="1" x14ac:dyDescent="0.2">
      <c r="A41" s="821" t="s">
        <v>3157</v>
      </c>
      <c r="B41" s="822" t="s">
        <v>3292</v>
      </c>
      <c r="C41" s="822" t="s">
        <v>2929</v>
      </c>
      <c r="D41" s="822" t="s">
        <v>3347</v>
      </c>
      <c r="E41" s="822" t="s">
        <v>3348</v>
      </c>
      <c r="F41" s="831"/>
      <c r="G41" s="831"/>
      <c r="H41" s="831"/>
      <c r="I41" s="831"/>
      <c r="J41" s="831">
        <v>1</v>
      </c>
      <c r="K41" s="831">
        <v>204</v>
      </c>
      <c r="L41" s="831"/>
      <c r="M41" s="831">
        <v>204</v>
      </c>
      <c r="N41" s="831"/>
      <c r="O41" s="831"/>
      <c r="P41" s="827"/>
      <c r="Q41" s="832"/>
    </row>
    <row r="42" spans="1:17" ht="14.45" customHeight="1" x14ac:dyDescent="0.2">
      <c r="A42" s="821" t="s">
        <v>3157</v>
      </c>
      <c r="B42" s="822" t="s">
        <v>3292</v>
      </c>
      <c r="C42" s="822" t="s">
        <v>2929</v>
      </c>
      <c r="D42" s="822" t="s">
        <v>3349</v>
      </c>
      <c r="E42" s="822" t="s">
        <v>3350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3242</v>
      </c>
      <c r="P42" s="827"/>
      <c r="Q42" s="832">
        <v>3242</v>
      </c>
    </row>
    <row r="43" spans="1:17" ht="14.45" customHeight="1" x14ac:dyDescent="0.2">
      <c r="A43" s="821" t="s">
        <v>3157</v>
      </c>
      <c r="B43" s="822" t="s">
        <v>3292</v>
      </c>
      <c r="C43" s="822" t="s">
        <v>2929</v>
      </c>
      <c r="D43" s="822" t="s">
        <v>3351</v>
      </c>
      <c r="E43" s="822" t="s">
        <v>3352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65</v>
      </c>
      <c r="P43" s="827"/>
      <c r="Q43" s="832">
        <v>65</v>
      </c>
    </row>
    <row r="44" spans="1:17" ht="14.45" customHeight="1" x14ac:dyDescent="0.2">
      <c r="A44" s="821" t="s">
        <v>3353</v>
      </c>
      <c r="B44" s="822" t="s">
        <v>3354</v>
      </c>
      <c r="C44" s="822" t="s">
        <v>2929</v>
      </c>
      <c r="D44" s="822" t="s">
        <v>3355</v>
      </c>
      <c r="E44" s="822" t="s">
        <v>3356</v>
      </c>
      <c r="F44" s="831">
        <v>169</v>
      </c>
      <c r="G44" s="831">
        <v>4732</v>
      </c>
      <c r="H44" s="831"/>
      <c r="I44" s="831">
        <v>28</v>
      </c>
      <c r="J44" s="831">
        <v>166</v>
      </c>
      <c r="K44" s="831">
        <v>4648</v>
      </c>
      <c r="L44" s="831"/>
      <c r="M44" s="831">
        <v>28</v>
      </c>
      <c r="N44" s="831">
        <v>34</v>
      </c>
      <c r="O44" s="831">
        <v>986</v>
      </c>
      <c r="P44" s="827"/>
      <c r="Q44" s="832">
        <v>29</v>
      </c>
    </row>
    <row r="45" spans="1:17" ht="14.45" customHeight="1" x14ac:dyDescent="0.2">
      <c r="A45" s="821" t="s">
        <v>3353</v>
      </c>
      <c r="B45" s="822" t="s">
        <v>3354</v>
      </c>
      <c r="C45" s="822" t="s">
        <v>2929</v>
      </c>
      <c r="D45" s="822" t="s">
        <v>3357</v>
      </c>
      <c r="E45" s="822" t="s">
        <v>3358</v>
      </c>
      <c r="F45" s="831">
        <v>42</v>
      </c>
      <c r="G45" s="831">
        <v>2268</v>
      </c>
      <c r="H45" s="831"/>
      <c r="I45" s="831">
        <v>54</v>
      </c>
      <c r="J45" s="831">
        <v>45</v>
      </c>
      <c r="K45" s="831">
        <v>2430</v>
      </c>
      <c r="L45" s="831"/>
      <c r="M45" s="831">
        <v>54</v>
      </c>
      <c r="N45" s="831">
        <v>8</v>
      </c>
      <c r="O45" s="831">
        <v>440</v>
      </c>
      <c r="P45" s="827"/>
      <c r="Q45" s="832">
        <v>55</v>
      </c>
    </row>
    <row r="46" spans="1:17" ht="14.45" customHeight="1" x14ac:dyDescent="0.2">
      <c r="A46" s="821" t="s">
        <v>3353</v>
      </c>
      <c r="B46" s="822" t="s">
        <v>3354</v>
      </c>
      <c r="C46" s="822" t="s">
        <v>2929</v>
      </c>
      <c r="D46" s="822" t="s">
        <v>3359</v>
      </c>
      <c r="E46" s="822" t="s">
        <v>3360</v>
      </c>
      <c r="F46" s="831">
        <v>85</v>
      </c>
      <c r="G46" s="831">
        <v>2040</v>
      </c>
      <c r="H46" s="831"/>
      <c r="I46" s="831">
        <v>24</v>
      </c>
      <c r="J46" s="831">
        <v>105</v>
      </c>
      <c r="K46" s="831">
        <v>2520</v>
      </c>
      <c r="L46" s="831"/>
      <c r="M46" s="831">
        <v>24</v>
      </c>
      <c r="N46" s="831">
        <v>25</v>
      </c>
      <c r="O46" s="831">
        <v>625</v>
      </c>
      <c r="P46" s="827"/>
      <c r="Q46" s="832">
        <v>25</v>
      </c>
    </row>
    <row r="47" spans="1:17" ht="14.45" customHeight="1" x14ac:dyDescent="0.2">
      <c r="A47" s="821" t="s">
        <v>3353</v>
      </c>
      <c r="B47" s="822" t="s">
        <v>3354</v>
      </c>
      <c r="C47" s="822" t="s">
        <v>2929</v>
      </c>
      <c r="D47" s="822" t="s">
        <v>3361</v>
      </c>
      <c r="E47" s="822" t="s">
        <v>3362</v>
      </c>
      <c r="F47" s="831">
        <v>183</v>
      </c>
      <c r="G47" s="831">
        <v>4941</v>
      </c>
      <c r="H47" s="831"/>
      <c r="I47" s="831">
        <v>27</v>
      </c>
      <c r="J47" s="831">
        <v>173</v>
      </c>
      <c r="K47" s="831">
        <v>4671</v>
      </c>
      <c r="L47" s="831"/>
      <c r="M47" s="831">
        <v>27</v>
      </c>
      <c r="N47" s="831">
        <v>36</v>
      </c>
      <c r="O47" s="831">
        <v>1008</v>
      </c>
      <c r="P47" s="827"/>
      <c r="Q47" s="832">
        <v>28</v>
      </c>
    </row>
    <row r="48" spans="1:17" ht="14.45" customHeight="1" x14ac:dyDescent="0.2">
      <c r="A48" s="821" t="s">
        <v>3353</v>
      </c>
      <c r="B48" s="822" t="s">
        <v>3354</v>
      </c>
      <c r="C48" s="822" t="s">
        <v>2929</v>
      </c>
      <c r="D48" s="822" t="s">
        <v>3363</v>
      </c>
      <c r="E48" s="822" t="s">
        <v>3364</v>
      </c>
      <c r="F48" s="831">
        <v>101</v>
      </c>
      <c r="G48" s="831">
        <v>2727</v>
      </c>
      <c r="H48" s="831"/>
      <c r="I48" s="831">
        <v>27</v>
      </c>
      <c r="J48" s="831">
        <v>104</v>
      </c>
      <c r="K48" s="831">
        <v>2808</v>
      </c>
      <c r="L48" s="831"/>
      <c r="M48" s="831">
        <v>27</v>
      </c>
      <c r="N48" s="831">
        <v>22</v>
      </c>
      <c r="O48" s="831">
        <v>616</v>
      </c>
      <c r="P48" s="827"/>
      <c r="Q48" s="832">
        <v>28</v>
      </c>
    </row>
    <row r="49" spans="1:17" ht="14.45" customHeight="1" x14ac:dyDescent="0.2">
      <c r="A49" s="821" t="s">
        <v>3353</v>
      </c>
      <c r="B49" s="822" t="s">
        <v>3354</v>
      </c>
      <c r="C49" s="822" t="s">
        <v>2929</v>
      </c>
      <c r="D49" s="822" t="s">
        <v>3365</v>
      </c>
      <c r="E49" s="822" t="s">
        <v>3366</v>
      </c>
      <c r="F49" s="831">
        <v>221</v>
      </c>
      <c r="G49" s="831">
        <v>5083</v>
      </c>
      <c r="H49" s="831"/>
      <c r="I49" s="831">
        <v>23</v>
      </c>
      <c r="J49" s="831">
        <v>206</v>
      </c>
      <c r="K49" s="831">
        <v>4738</v>
      </c>
      <c r="L49" s="831"/>
      <c r="M49" s="831">
        <v>23</v>
      </c>
      <c r="N49" s="831">
        <v>42</v>
      </c>
      <c r="O49" s="831">
        <v>1008</v>
      </c>
      <c r="P49" s="827"/>
      <c r="Q49" s="832">
        <v>24</v>
      </c>
    </row>
    <row r="50" spans="1:17" ht="14.45" customHeight="1" x14ac:dyDescent="0.2">
      <c r="A50" s="821" t="s">
        <v>3353</v>
      </c>
      <c r="B50" s="822" t="s">
        <v>3354</v>
      </c>
      <c r="C50" s="822" t="s">
        <v>2929</v>
      </c>
      <c r="D50" s="822" t="s">
        <v>3367</v>
      </c>
      <c r="E50" s="822" t="s">
        <v>3368</v>
      </c>
      <c r="F50" s="831">
        <v>2</v>
      </c>
      <c r="G50" s="831">
        <v>138</v>
      </c>
      <c r="H50" s="831"/>
      <c r="I50" s="831">
        <v>69</v>
      </c>
      <c r="J50" s="831">
        <v>5</v>
      </c>
      <c r="K50" s="831">
        <v>345</v>
      </c>
      <c r="L50" s="831"/>
      <c r="M50" s="831">
        <v>69</v>
      </c>
      <c r="N50" s="831">
        <v>1</v>
      </c>
      <c r="O50" s="831">
        <v>70</v>
      </c>
      <c r="P50" s="827"/>
      <c r="Q50" s="832">
        <v>70</v>
      </c>
    </row>
    <row r="51" spans="1:17" ht="14.45" customHeight="1" x14ac:dyDescent="0.2">
      <c r="A51" s="821" t="s">
        <v>3353</v>
      </c>
      <c r="B51" s="822" t="s">
        <v>3354</v>
      </c>
      <c r="C51" s="822" t="s">
        <v>2929</v>
      </c>
      <c r="D51" s="822" t="s">
        <v>3369</v>
      </c>
      <c r="E51" s="822" t="s">
        <v>3370</v>
      </c>
      <c r="F51" s="831">
        <v>41</v>
      </c>
      <c r="G51" s="831">
        <v>2542</v>
      </c>
      <c r="H51" s="831"/>
      <c r="I51" s="831">
        <v>62</v>
      </c>
      <c r="J51" s="831">
        <v>31</v>
      </c>
      <c r="K51" s="831">
        <v>1953</v>
      </c>
      <c r="L51" s="831"/>
      <c r="M51" s="831">
        <v>63</v>
      </c>
      <c r="N51" s="831">
        <v>5</v>
      </c>
      <c r="O51" s="831">
        <v>315</v>
      </c>
      <c r="P51" s="827"/>
      <c r="Q51" s="832">
        <v>63</v>
      </c>
    </row>
    <row r="52" spans="1:17" ht="14.45" customHeight="1" x14ac:dyDescent="0.2">
      <c r="A52" s="821" t="s">
        <v>3353</v>
      </c>
      <c r="B52" s="822" t="s">
        <v>3354</v>
      </c>
      <c r="C52" s="822" t="s">
        <v>2929</v>
      </c>
      <c r="D52" s="822" t="s">
        <v>3371</v>
      </c>
      <c r="E52" s="822" t="s">
        <v>3372</v>
      </c>
      <c r="F52" s="831">
        <v>35</v>
      </c>
      <c r="G52" s="831">
        <v>34580</v>
      </c>
      <c r="H52" s="831"/>
      <c r="I52" s="831">
        <v>988</v>
      </c>
      <c r="J52" s="831">
        <v>39</v>
      </c>
      <c r="K52" s="831">
        <v>38532</v>
      </c>
      <c r="L52" s="831"/>
      <c r="M52" s="831">
        <v>988</v>
      </c>
      <c r="N52" s="831">
        <v>9</v>
      </c>
      <c r="O52" s="831">
        <v>8910</v>
      </c>
      <c r="P52" s="827"/>
      <c r="Q52" s="832">
        <v>990</v>
      </c>
    </row>
    <row r="53" spans="1:17" ht="14.45" customHeight="1" x14ac:dyDescent="0.2">
      <c r="A53" s="821" t="s">
        <v>3353</v>
      </c>
      <c r="B53" s="822" t="s">
        <v>3354</v>
      </c>
      <c r="C53" s="822" t="s">
        <v>2929</v>
      </c>
      <c r="D53" s="822" t="s">
        <v>3373</v>
      </c>
      <c r="E53" s="822" t="s">
        <v>3374</v>
      </c>
      <c r="F53" s="831">
        <v>3</v>
      </c>
      <c r="G53" s="831">
        <v>573</v>
      </c>
      <c r="H53" s="831"/>
      <c r="I53" s="831">
        <v>191</v>
      </c>
      <c r="J53" s="831">
        <v>1</v>
      </c>
      <c r="K53" s="831">
        <v>191</v>
      </c>
      <c r="L53" s="831"/>
      <c r="M53" s="831">
        <v>191</v>
      </c>
      <c r="N53" s="831">
        <v>1</v>
      </c>
      <c r="O53" s="831">
        <v>192</v>
      </c>
      <c r="P53" s="827"/>
      <c r="Q53" s="832">
        <v>192</v>
      </c>
    </row>
    <row r="54" spans="1:17" ht="14.45" customHeight="1" x14ac:dyDescent="0.2">
      <c r="A54" s="821" t="s">
        <v>3353</v>
      </c>
      <c r="B54" s="822" t="s">
        <v>3354</v>
      </c>
      <c r="C54" s="822" t="s">
        <v>2929</v>
      </c>
      <c r="D54" s="822" t="s">
        <v>3375</v>
      </c>
      <c r="E54" s="822" t="s">
        <v>3376</v>
      </c>
      <c r="F54" s="831">
        <v>1</v>
      </c>
      <c r="G54" s="831">
        <v>82</v>
      </c>
      <c r="H54" s="831"/>
      <c r="I54" s="831">
        <v>82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3353</v>
      </c>
      <c r="B55" s="822" t="s">
        <v>3354</v>
      </c>
      <c r="C55" s="822" t="s">
        <v>2929</v>
      </c>
      <c r="D55" s="822" t="s">
        <v>3377</v>
      </c>
      <c r="E55" s="822" t="s">
        <v>3378</v>
      </c>
      <c r="F55" s="831"/>
      <c r="G55" s="831"/>
      <c r="H55" s="831"/>
      <c r="I55" s="831"/>
      <c r="J55" s="831">
        <v>1</v>
      </c>
      <c r="K55" s="831">
        <v>266</v>
      </c>
      <c r="L55" s="831"/>
      <c r="M55" s="831">
        <v>266</v>
      </c>
      <c r="N55" s="831"/>
      <c r="O55" s="831"/>
      <c r="P55" s="827"/>
      <c r="Q55" s="832"/>
    </row>
    <row r="56" spans="1:17" ht="14.45" customHeight="1" x14ac:dyDescent="0.2">
      <c r="A56" s="821" t="s">
        <v>3353</v>
      </c>
      <c r="B56" s="822" t="s">
        <v>3354</v>
      </c>
      <c r="C56" s="822" t="s">
        <v>2929</v>
      </c>
      <c r="D56" s="822" t="s">
        <v>3379</v>
      </c>
      <c r="E56" s="822" t="s">
        <v>3380</v>
      </c>
      <c r="F56" s="831">
        <v>1</v>
      </c>
      <c r="G56" s="831">
        <v>64</v>
      </c>
      <c r="H56" s="831"/>
      <c r="I56" s="831">
        <v>64</v>
      </c>
      <c r="J56" s="831">
        <v>4</v>
      </c>
      <c r="K56" s="831">
        <v>256</v>
      </c>
      <c r="L56" s="831"/>
      <c r="M56" s="831">
        <v>64</v>
      </c>
      <c r="N56" s="831"/>
      <c r="O56" s="831"/>
      <c r="P56" s="827"/>
      <c r="Q56" s="832"/>
    </row>
    <row r="57" spans="1:17" ht="14.45" customHeight="1" x14ac:dyDescent="0.2">
      <c r="A57" s="821" t="s">
        <v>3353</v>
      </c>
      <c r="B57" s="822" t="s">
        <v>3354</v>
      </c>
      <c r="C57" s="822" t="s">
        <v>2929</v>
      </c>
      <c r="D57" s="822" t="s">
        <v>3381</v>
      </c>
      <c r="E57" s="822" t="s">
        <v>3382</v>
      </c>
      <c r="F57" s="831">
        <v>6</v>
      </c>
      <c r="G57" s="831">
        <v>102</v>
      </c>
      <c r="H57" s="831"/>
      <c r="I57" s="831">
        <v>17</v>
      </c>
      <c r="J57" s="831">
        <v>3</v>
      </c>
      <c r="K57" s="831">
        <v>51</v>
      </c>
      <c r="L57" s="831"/>
      <c r="M57" s="831">
        <v>17</v>
      </c>
      <c r="N57" s="831"/>
      <c r="O57" s="831"/>
      <c r="P57" s="827"/>
      <c r="Q57" s="832"/>
    </row>
    <row r="58" spans="1:17" ht="14.45" customHeight="1" x14ac:dyDescent="0.2">
      <c r="A58" s="821" t="s">
        <v>3353</v>
      </c>
      <c r="B58" s="822" t="s">
        <v>3354</v>
      </c>
      <c r="C58" s="822" t="s">
        <v>2929</v>
      </c>
      <c r="D58" s="822" t="s">
        <v>3383</v>
      </c>
      <c r="E58" s="822" t="s">
        <v>3384</v>
      </c>
      <c r="F58" s="831"/>
      <c r="G58" s="831"/>
      <c r="H58" s="831"/>
      <c r="I58" s="831"/>
      <c r="J58" s="831">
        <v>2</v>
      </c>
      <c r="K58" s="831">
        <v>132</v>
      </c>
      <c r="L58" s="831"/>
      <c r="M58" s="831">
        <v>66</v>
      </c>
      <c r="N58" s="831"/>
      <c r="O58" s="831"/>
      <c r="P58" s="827"/>
      <c r="Q58" s="832"/>
    </row>
    <row r="59" spans="1:17" ht="14.45" customHeight="1" x14ac:dyDescent="0.2">
      <c r="A59" s="821" t="s">
        <v>3353</v>
      </c>
      <c r="B59" s="822" t="s">
        <v>3354</v>
      </c>
      <c r="C59" s="822" t="s">
        <v>2929</v>
      </c>
      <c r="D59" s="822" t="s">
        <v>3385</v>
      </c>
      <c r="E59" s="822" t="s">
        <v>3386</v>
      </c>
      <c r="F59" s="831">
        <v>6</v>
      </c>
      <c r="G59" s="831">
        <v>282</v>
      </c>
      <c r="H59" s="831"/>
      <c r="I59" s="831">
        <v>47</v>
      </c>
      <c r="J59" s="831">
        <v>7</v>
      </c>
      <c r="K59" s="831">
        <v>329</v>
      </c>
      <c r="L59" s="831"/>
      <c r="M59" s="831">
        <v>47</v>
      </c>
      <c r="N59" s="831"/>
      <c r="O59" s="831"/>
      <c r="P59" s="827"/>
      <c r="Q59" s="832"/>
    </row>
    <row r="60" spans="1:17" ht="14.45" customHeight="1" x14ac:dyDescent="0.2">
      <c r="A60" s="821" t="s">
        <v>3353</v>
      </c>
      <c r="B60" s="822" t="s">
        <v>3354</v>
      </c>
      <c r="C60" s="822" t="s">
        <v>2929</v>
      </c>
      <c r="D60" s="822" t="s">
        <v>3387</v>
      </c>
      <c r="E60" s="822" t="s">
        <v>3388</v>
      </c>
      <c r="F60" s="831"/>
      <c r="G60" s="831"/>
      <c r="H60" s="831"/>
      <c r="I60" s="831"/>
      <c r="J60" s="831">
        <v>1</v>
      </c>
      <c r="K60" s="831">
        <v>53</v>
      </c>
      <c r="L60" s="831"/>
      <c r="M60" s="831">
        <v>53</v>
      </c>
      <c r="N60" s="831"/>
      <c r="O60" s="831"/>
      <c r="P60" s="827"/>
      <c r="Q60" s="832"/>
    </row>
    <row r="61" spans="1:17" ht="14.45" customHeight="1" x14ac:dyDescent="0.2">
      <c r="A61" s="821" t="s">
        <v>3353</v>
      </c>
      <c r="B61" s="822" t="s">
        <v>3354</v>
      </c>
      <c r="C61" s="822" t="s">
        <v>2929</v>
      </c>
      <c r="D61" s="822" t="s">
        <v>3389</v>
      </c>
      <c r="E61" s="822" t="s">
        <v>3390</v>
      </c>
      <c r="F61" s="831">
        <v>6</v>
      </c>
      <c r="G61" s="831">
        <v>366</v>
      </c>
      <c r="H61" s="831"/>
      <c r="I61" s="831">
        <v>61</v>
      </c>
      <c r="J61" s="831">
        <v>6</v>
      </c>
      <c r="K61" s="831">
        <v>366</v>
      </c>
      <c r="L61" s="831"/>
      <c r="M61" s="831">
        <v>61</v>
      </c>
      <c r="N61" s="831">
        <v>3</v>
      </c>
      <c r="O61" s="831">
        <v>186</v>
      </c>
      <c r="P61" s="827"/>
      <c r="Q61" s="832">
        <v>62</v>
      </c>
    </row>
    <row r="62" spans="1:17" ht="14.45" customHeight="1" x14ac:dyDescent="0.2">
      <c r="A62" s="821" t="s">
        <v>3353</v>
      </c>
      <c r="B62" s="822" t="s">
        <v>3354</v>
      </c>
      <c r="C62" s="822" t="s">
        <v>2929</v>
      </c>
      <c r="D62" s="822" t="s">
        <v>3391</v>
      </c>
      <c r="E62" s="822" t="s">
        <v>3392</v>
      </c>
      <c r="F62" s="831">
        <v>23</v>
      </c>
      <c r="G62" s="831">
        <v>437</v>
      </c>
      <c r="H62" s="831"/>
      <c r="I62" s="831">
        <v>19</v>
      </c>
      <c r="J62" s="831">
        <v>23</v>
      </c>
      <c r="K62" s="831">
        <v>437</v>
      </c>
      <c r="L62" s="831"/>
      <c r="M62" s="831">
        <v>19</v>
      </c>
      <c r="N62" s="831">
        <v>4</v>
      </c>
      <c r="O62" s="831">
        <v>76</v>
      </c>
      <c r="P62" s="827"/>
      <c r="Q62" s="832">
        <v>19</v>
      </c>
    </row>
    <row r="63" spans="1:17" ht="14.45" customHeight="1" x14ac:dyDescent="0.2">
      <c r="A63" s="821" t="s">
        <v>3353</v>
      </c>
      <c r="B63" s="822" t="s">
        <v>3354</v>
      </c>
      <c r="C63" s="822" t="s">
        <v>2929</v>
      </c>
      <c r="D63" s="822" t="s">
        <v>3393</v>
      </c>
      <c r="E63" s="822" t="s">
        <v>3394</v>
      </c>
      <c r="F63" s="831"/>
      <c r="G63" s="831"/>
      <c r="H63" s="831"/>
      <c r="I63" s="831"/>
      <c r="J63" s="831">
        <v>1</v>
      </c>
      <c r="K63" s="831">
        <v>1474</v>
      </c>
      <c r="L63" s="831"/>
      <c r="M63" s="831">
        <v>1474</v>
      </c>
      <c r="N63" s="831"/>
      <c r="O63" s="831"/>
      <c r="P63" s="827"/>
      <c r="Q63" s="832"/>
    </row>
    <row r="64" spans="1:17" ht="14.45" customHeight="1" x14ac:dyDescent="0.2">
      <c r="A64" s="821" t="s">
        <v>3353</v>
      </c>
      <c r="B64" s="822" t="s">
        <v>3354</v>
      </c>
      <c r="C64" s="822" t="s">
        <v>2929</v>
      </c>
      <c r="D64" s="822" t="s">
        <v>3395</v>
      </c>
      <c r="E64" s="822" t="s">
        <v>3396</v>
      </c>
      <c r="F64" s="831">
        <v>6</v>
      </c>
      <c r="G64" s="831">
        <v>2352</v>
      </c>
      <c r="H64" s="831"/>
      <c r="I64" s="831">
        <v>392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3353</v>
      </c>
      <c r="B65" s="822" t="s">
        <v>3354</v>
      </c>
      <c r="C65" s="822" t="s">
        <v>2929</v>
      </c>
      <c r="D65" s="822" t="s">
        <v>3397</v>
      </c>
      <c r="E65" s="822" t="s">
        <v>3398</v>
      </c>
      <c r="F65" s="831"/>
      <c r="G65" s="831"/>
      <c r="H65" s="831"/>
      <c r="I65" s="831"/>
      <c r="J65" s="831">
        <v>1</v>
      </c>
      <c r="K65" s="831">
        <v>465</v>
      </c>
      <c r="L65" s="831"/>
      <c r="M65" s="831">
        <v>465</v>
      </c>
      <c r="N65" s="831"/>
      <c r="O65" s="831"/>
      <c r="P65" s="827"/>
      <c r="Q65" s="832"/>
    </row>
    <row r="66" spans="1:17" ht="14.45" customHeight="1" x14ac:dyDescent="0.2">
      <c r="A66" s="821" t="s">
        <v>3353</v>
      </c>
      <c r="B66" s="822" t="s">
        <v>3354</v>
      </c>
      <c r="C66" s="822" t="s">
        <v>2929</v>
      </c>
      <c r="D66" s="822" t="s">
        <v>3399</v>
      </c>
      <c r="E66" s="822" t="s">
        <v>3400</v>
      </c>
      <c r="F66" s="831"/>
      <c r="G66" s="831"/>
      <c r="H66" s="831"/>
      <c r="I66" s="831"/>
      <c r="J66" s="831">
        <v>2</v>
      </c>
      <c r="K66" s="831">
        <v>626</v>
      </c>
      <c r="L66" s="831"/>
      <c r="M66" s="831">
        <v>313</v>
      </c>
      <c r="N66" s="831">
        <v>2</v>
      </c>
      <c r="O66" s="831">
        <v>630</v>
      </c>
      <c r="P66" s="827"/>
      <c r="Q66" s="832">
        <v>315</v>
      </c>
    </row>
    <row r="67" spans="1:17" ht="14.45" customHeight="1" x14ac:dyDescent="0.2">
      <c r="A67" s="821" t="s">
        <v>3353</v>
      </c>
      <c r="B67" s="822" t="s">
        <v>3354</v>
      </c>
      <c r="C67" s="822" t="s">
        <v>2929</v>
      </c>
      <c r="D67" s="822" t="s">
        <v>3401</v>
      </c>
      <c r="E67" s="822" t="s">
        <v>3402</v>
      </c>
      <c r="F67" s="831">
        <v>21</v>
      </c>
      <c r="G67" s="831">
        <v>17934</v>
      </c>
      <c r="H67" s="831"/>
      <c r="I67" s="831">
        <v>854</v>
      </c>
      <c r="J67" s="831">
        <v>21</v>
      </c>
      <c r="K67" s="831">
        <v>17955</v>
      </c>
      <c r="L67" s="831"/>
      <c r="M67" s="831">
        <v>855</v>
      </c>
      <c r="N67" s="831">
        <v>4</v>
      </c>
      <c r="O67" s="831">
        <v>3428</v>
      </c>
      <c r="P67" s="827"/>
      <c r="Q67" s="832">
        <v>857</v>
      </c>
    </row>
    <row r="68" spans="1:17" ht="14.45" customHeight="1" x14ac:dyDescent="0.2">
      <c r="A68" s="821" t="s">
        <v>3353</v>
      </c>
      <c r="B68" s="822" t="s">
        <v>3354</v>
      </c>
      <c r="C68" s="822" t="s">
        <v>2929</v>
      </c>
      <c r="D68" s="822" t="s">
        <v>3403</v>
      </c>
      <c r="E68" s="822" t="s">
        <v>3404</v>
      </c>
      <c r="F68" s="831">
        <v>6</v>
      </c>
      <c r="G68" s="831">
        <v>1128</v>
      </c>
      <c r="H68" s="831"/>
      <c r="I68" s="831">
        <v>188</v>
      </c>
      <c r="J68" s="831">
        <v>3</v>
      </c>
      <c r="K68" s="831">
        <v>564</v>
      </c>
      <c r="L68" s="831"/>
      <c r="M68" s="831">
        <v>188</v>
      </c>
      <c r="N68" s="831">
        <v>2</v>
      </c>
      <c r="O68" s="831">
        <v>380</v>
      </c>
      <c r="P68" s="827"/>
      <c r="Q68" s="832">
        <v>190</v>
      </c>
    </row>
    <row r="69" spans="1:17" ht="14.45" customHeight="1" x14ac:dyDescent="0.2">
      <c r="A69" s="821" t="s">
        <v>3353</v>
      </c>
      <c r="B69" s="822" t="s">
        <v>3354</v>
      </c>
      <c r="C69" s="822" t="s">
        <v>2929</v>
      </c>
      <c r="D69" s="822" t="s">
        <v>3405</v>
      </c>
      <c r="E69" s="822" t="s">
        <v>3406</v>
      </c>
      <c r="F69" s="831">
        <v>2</v>
      </c>
      <c r="G69" s="831">
        <v>336</v>
      </c>
      <c r="H69" s="831"/>
      <c r="I69" s="831">
        <v>168</v>
      </c>
      <c r="J69" s="831">
        <v>2</v>
      </c>
      <c r="K69" s="831">
        <v>336</v>
      </c>
      <c r="L69" s="831"/>
      <c r="M69" s="831">
        <v>168</v>
      </c>
      <c r="N69" s="831">
        <v>1</v>
      </c>
      <c r="O69" s="831">
        <v>169</v>
      </c>
      <c r="P69" s="827"/>
      <c r="Q69" s="832">
        <v>169</v>
      </c>
    </row>
    <row r="70" spans="1:17" ht="14.45" customHeight="1" x14ac:dyDescent="0.2">
      <c r="A70" s="821" t="s">
        <v>3353</v>
      </c>
      <c r="B70" s="822" t="s">
        <v>3354</v>
      </c>
      <c r="C70" s="822" t="s">
        <v>2929</v>
      </c>
      <c r="D70" s="822" t="s">
        <v>3407</v>
      </c>
      <c r="E70" s="822" t="s">
        <v>3408</v>
      </c>
      <c r="F70" s="831">
        <v>1</v>
      </c>
      <c r="G70" s="831">
        <v>167</v>
      </c>
      <c r="H70" s="831"/>
      <c r="I70" s="831">
        <v>167</v>
      </c>
      <c r="J70" s="831">
        <v>5</v>
      </c>
      <c r="K70" s="831">
        <v>835</v>
      </c>
      <c r="L70" s="831"/>
      <c r="M70" s="831">
        <v>167</v>
      </c>
      <c r="N70" s="831">
        <v>2</v>
      </c>
      <c r="O70" s="831">
        <v>336</v>
      </c>
      <c r="P70" s="827"/>
      <c r="Q70" s="832">
        <v>168</v>
      </c>
    </row>
    <row r="71" spans="1:17" ht="14.45" customHeight="1" x14ac:dyDescent="0.2">
      <c r="A71" s="821" t="s">
        <v>3353</v>
      </c>
      <c r="B71" s="822" t="s">
        <v>3354</v>
      </c>
      <c r="C71" s="822" t="s">
        <v>2929</v>
      </c>
      <c r="D71" s="822" t="s">
        <v>3409</v>
      </c>
      <c r="E71" s="822" t="s">
        <v>3410</v>
      </c>
      <c r="F71" s="831"/>
      <c r="G71" s="831"/>
      <c r="H71" s="831"/>
      <c r="I71" s="831"/>
      <c r="J71" s="831">
        <v>2</v>
      </c>
      <c r="K71" s="831">
        <v>478</v>
      </c>
      <c r="L71" s="831"/>
      <c r="M71" s="831">
        <v>239</v>
      </c>
      <c r="N71" s="831"/>
      <c r="O71" s="831"/>
      <c r="P71" s="827"/>
      <c r="Q71" s="832"/>
    </row>
    <row r="72" spans="1:17" ht="14.45" customHeight="1" x14ac:dyDescent="0.2">
      <c r="A72" s="821" t="s">
        <v>3353</v>
      </c>
      <c r="B72" s="822" t="s">
        <v>3354</v>
      </c>
      <c r="C72" s="822" t="s">
        <v>2929</v>
      </c>
      <c r="D72" s="822" t="s">
        <v>3411</v>
      </c>
      <c r="E72" s="822" t="s">
        <v>3412</v>
      </c>
      <c r="F72" s="831"/>
      <c r="G72" s="831"/>
      <c r="H72" s="831"/>
      <c r="I72" s="831"/>
      <c r="J72" s="831"/>
      <c r="K72" s="831"/>
      <c r="L72" s="831"/>
      <c r="M72" s="831"/>
      <c r="N72" s="831">
        <v>2</v>
      </c>
      <c r="O72" s="831">
        <v>352</v>
      </c>
      <c r="P72" s="827"/>
      <c r="Q72" s="832">
        <v>176</v>
      </c>
    </row>
    <row r="73" spans="1:17" ht="14.45" customHeight="1" x14ac:dyDescent="0.2">
      <c r="A73" s="821" t="s">
        <v>3353</v>
      </c>
      <c r="B73" s="822" t="s">
        <v>3354</v>
      </c>
      <c r="C73" s="822" t="s">
        <v>2929</v>
      </c>
      <c r="D73" s="822" t="s">
        <v>3413</v>
      </c>
      <c r="E73" s="822" t="s">
        <v>3414</v>
      </c>
      <c r="F73" s="831">
        <v>1</v>
      </c>
      <c r="G73" s="831">
        <v>310</v>
      </c>
      <c r="H73" s="831"/>
      <c r="I73" s="831">
        <v>310</v>
      </c>
      <c r="J73" s="831">
        <v>1</v>
      </c>
      <c r="K73" s="831">
        <v>310</v>
      </c>
      <c r="L73" s="831"/>
      <c r="M73" s="831">
        <v>310</v>
      </c>
      <c r="N73" s="831"/>
      <c r="O73" s="831"/>
      <c r="P73" s="827"/>
      <c r="Q73" s="832"/>
    </row>
    <row r="74" spans="1:17" ht="14.45" customHeight="1" x14ac:dyDescent="0.2">
      <c r="A74" s="821" t="s">
        <v>3353</v>
      </c>
      <c r="B74" s="822" t="s">
        <v>3354</v>
      </c>
      <c r="C74" s="822" t="s">
        <v>2929</v>
      </c>
      <c r="D74" s="822" t="s">
        <v>3413</v>
      </c>
      <c r="E74" s="822" t="s">
        <v>3415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424</v>
      </c>
      <c r="P74" s="827"/>
      <c r="Q74" s="832">
        <v>424</v>
      </c>
    </row>
    <row r="75" spans="1:17" ht="14.45" customHeight="1" x14ac:dyDescent="0.2">
      <c r="A75" s="821" t="s">
        <v>3353</v>
      </c>
      <c r="B75" s="822" t="s">
        <v>3354</v>
      </c>
      <c r="C75" s="822" t="s">
        <v>2929</v>
      </c>
      <c r="D75" s="822" t="s">
        <v>3416</v>
      </c>
      <c r="E75" s="822" t="s">
        <v>3417</v>
      </c>
      <c r="F75" s="831">
        <v>6</v>
      </c>
      <c r="G75" s="831">
        <v>2118</v>
      </c>
      <c r="H75" s="831"/>
      <c r="I75" s="831">
        <v>353</v>
      </c>
      <c r="J75" s="831">
        <v>4</v>
      </c>
      <c r="K75" s="831">
        <v>1416</v>
      </c>
      <c r="L75" s="831"/>
      <c r="M75" s="831">
        <v>354</v>
      </c>
      <c r="N75" s="831">
        <v>4</v>
      </c>
      <c r="O75" s="831">
        <v>1424</v>
      </c>
      <c r="P75" s="827"/>
      <c r="Q75" s="832">
        <v>356</v>
      </c>
    </row>
    <row r="76" spans="1:17" ht="14.45" customHeight="1" x14ac:dyDescent="0.2">
      <c r="A76" s="821" t="s">
        <v>3353</v>
      </c>
      <c r="B76" s="822" t="s">
        <v>3354</v>
      </c>
      <c r="C76" s="822" t="s">
        <v>2929</v>
      </c>
      <c r="D76" s="822" t="s">
        <v>3418</v>
      </c>
      <c r="E76" s="822" t="s">
        <v>3419</v>
      </c>
      <c r="F76" s="831">
        <v>3</v>
      </c>
      <c r="G76" s="831">
        <v>1059</v>
      </c>
      <c r="H76" s="831"/>
      <c r="I76" s="831">
        <v>353</v>
      </c>
      <c r="J76" s="831">
        <v>1</v>
      </c>
      <c r="K76" s="831">
        <v>354</v>
      </c>
      <c r="L76" s="831"/>
      <c r="M76" s="831">
        <v>354</v>
      </c>
      <c r="N76" s="831">
        <v>7</v>
      </c>
      <c r="O76" s="831">
        <v>2492</v>
      </c>
      <c r="P76" s="827"/>
      <c r="Q76" s="832">
        <v>356</v>
      </c>
    </row>
    <row r="77" spans="1:17" ht="14.45" customHeight="1" x14ac:dyDescent="0.2">
      <c r="A77" s="821" t="s">
        <v>3353</v>
      </c>
      <c r="B77" s="822" t="s">
        <v>3354</v>
      </c>
      <c r="C77" s="822" t="s">
        <v>2929</v>
      </c>
      <c r="D77" s="822" t="s">
        <v>3420</v>
      </c>
      <c r="E77" s="822" t="s">
        <v>3421</v>
      </c>
      <c r="F77" s="831">
        <v>1</v>
      </c>
      <c r="G77" s="831">
        <v>1227</v>
      </c>
      <c r="H77" s="831"/>
      <c r="I77" s="831">
        <v>1227</v>
      </c>
      <c r="J77" s="831">
        <v>2</v>
      </c>
      <c r="K77" s="831">
        <v>2460</v>
      </c>
      <c r="L77" s="831"/>
      <c r="M77" s="831">
        <v>1230</v>
      </c>
      <c r="N77" s="831"/>
      <c r="O77" s="831"/>
      <c r="P77" s="827"/>
      <c r="Q77" s="832"/>
    </row>
    <row r="78" spans="1:17" ht="14.45" customHeight="1" x14ac:dyDescent="0.2">
      <c r="A78" s="821" t="s">
        <v>3353</v>
      </c>
      <c r="B78" s="822" t="s">
        <v>3354</v>
      </c>
      <c r="C78" s="822" t="s">
        <v>2929</v>
      </c>
      <c r="D78" s="822" t="s">
        <v>3422</v>
      </c>
      <c r="E78" s="822" t="s">
        <v>3423</v>
      </c>
      <c r="F78" s="831">
        <v>2</v>
      </c>
      <c r="G78" s="831">
        <v>1578</v>
      </c>
      <c r="H78" s="831"/>
      <c r="I78" s="831">
        <v>789</v>
      </c>
      <c r="J78" s="831">
        <v>4</v>
      </c>
      <c r="K78" s="831">
        <v>3164</v>
      </c>
      <c r="L78" s="831"/>
      <c r="M78" s="831">
        <v>791</v>
      </c>
      <c r="N78" s="831">
        <v>1</v>
      </c>
      <c r="O78" s="831">
        <v>794</v>
      </c>
      <c r="P78" s="827"/>
      <c r="Q78" s="832">
        <v>794</v>
      </c>
    </row>
    <row r="79" spans="1:17" ht="14.45" customHeight="1" x14ac:dyDescent="0.2">
      <c r="A79" s="821" t="s">
        <v>3353</v>
      </c>
      <c r="B79" s="822" t="s">
        <v>3354</v>
      </c>
      <c r="C79" s="822" t="s">
        <v>2929</v>
      </c>
      <c r="D79" s="822" t="s">
        <v>3424</v>
      </c>
      <c r="E79" s="822" t="s">
        <v>3425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590</v>
      </c>
      <c r="P79" s="827"/>
      <c r="Q79" s="832">
        <v>590</v>
      </c>
    </row>
    <row r="80" spans="1:17" ht="14.45" customHeight="1" x14ac:dyDescent="0.2">
      <c r="A80" s="821" t="s">
        <v>3353</v>
      </c>
      <c r="B80" s="822" t="s">
        <v>3354</v>
      </c>
      <c r="C80" s="822" t="s">
        <v>2929</v>
      </c>
      <c r="D80" s="822" t="s">
        <v>3426</v>
      </c>
      <c r="E80" s="822" t="s">
        <v>3427</v>
      </c>
      <c r="F80" s="831"/>
      <c r="G80" s="831"/>
      <c r="H80" s="831"/>
      <c r="I80" s="831"/>
      <c r="J80" s="831">
        <v>5</v>
      </c>
      <c r="K80" s="831">
        <v>955</v>
      </c>
      <c r="L80" s="831"/>
      <c r="M80" s="831">
        <v>191</v>
      </c>
      <c r="N80" s="831"/>
      <c r="O80" s="831"/>
      <c r="P80" s="827"/>
      <c r="Q80" s="832"/>
    </row>
    <row r="81" spans="1:17" ht="14.45" customHeight="1" x14ac:dyDescent="0.2">
      <c r="A81" s="821" t="s">
        <v>3353</v>
      </c>
      <c r="B81" s="822" t="s">
        <v>3354</v>
      </c>
      <c r="C81" s="822" t="s">
        <v>2929</v>
      </c>
      <c r="D81" s="822" t="s">
        <v>3428</v>
      </c>
      <c r="E81" s="822" t="s">
        <v>3429</v>
      </c>
      <c r="F81" s="831">
        <v>4</v>
      </c>
      <c r="G81" s="831">
        <v>916</v>
      </c>
      <c r="H81" s="831"/>
      <c r="I81" s="831">
        <v>229</v>
      </c>
      <c r="J81" s="831">
        <v>20</v>
      </c>
      <c r="K81" s="831">
        <v>4600</v>
      </c>
      <c r="L81" s="831"/>
      <c r="M81" s="831">
        <v>230</v>
      </c>
      <c r="N81" s="831">
        <v>5</v>
      </c>
      <c r="O81" s="831">
        <v>1160</v>
      </c>
      <c r="P81" s="827"/>
      <c r="Q81" s="832">
        <v>232</v>
      </c>
    </row>
    <row r="82" spans="1:17" ht="14.45" customHeight="1" x14ac:dyDescent="0.2">
      <c r="A82" s="821" t="s">
        <v>3353</v>
      </c>
      <c r="B82" s="822" t="s">
        <v>3354</v>
      </c>
      <c r="C82" s="822" t="s">
        <v>2929</v>
      </c>
      <c r="D82" s="822" t="s">
        <v>3430</v>
      </c>
      <c r="E82" s="822" t="s">
        <v>3431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163</v>
      </c>
      <c r="P82" s="827"/>
      <c r="Q82" s="832">
        <v>163</v>
      </c>
    </row>
    <row r="83" spans="1:17" ht="14.45" customHeight="1" x14ac:dyDescent="0.2">
      <c r="A83" s="821" t="s">
        <v>3353</v>
      </c>
      <c r="B83" s="822" t="s">
        <v>3354</v>
      </c>
      <c r="C83" s="822" t="s">
        <v>2929</v>
      </c>
      <c r="D83" s="822" t="s">
        <v>3432</v>
      </c>
      <c r="E83" s="822" t="s">
        <v>3433</v>
      </c>
      <c r="F83" s="831">
        <v>2</v>
      </c>
      <c r="G83" s="831">
        <v>926</v>
      </c>
      <c r="H83" s="831"/>
      <c r="I83" s="831">
        <v>463</v>
      </c>
      <c r="J83" s="831">
        <v>3</v>
      </c>
      <c r="K83" s="831">
        <v>1392</v>
      </c>
      <c r="L83" s="831"/>
      <c r="M83" s="831">
        <v>464</v>
      </c>
      <c r="N83" s="831"/>
      <c r="O83" s="831"/>
      <c r="P83" s="827"/>
      <c r="Q83" s="832"/>
    </row>
    <row r="84" spans="1:17" ht="14.45" customHeight="1" x14ac:dyDescent="0.2">
      <c r="A84" s="821" t="s">
        <v>3353</v>
      </c>
      <c r="B84" s="822" t="s">
        <v>3354</v>
      </c>
      <c r="C84" s="822" t="s">
        <v>2929</v>
      </c>
      <c r="D84" s="822" t="s">
        <v>3434</v>
      </c>
      <c r="E84" s="822" t="s">
        <v>3435</v>
      </c>
      <c r="F84" s="831"/>
      <c r="G84" s="831"/>
      <c r="H84" s="831"/>
      <c r="I84" s="831"/>
      <c r="J84" s="831">
        <v>1</v>
      </c>
      <c r="K84" s="831">
        <v>564</v>
      </c>
      <c r="L84" s="831"/>
      <c r="M84" s="831">
        <v>564</v>
      </c>
      <c r="N84" s="831"/>
      <c r="O84" s="831"/>
      <c r="P84" s="827"/>
      <c r="Q84" s="832"/>
    </row>
    <row r="85" spans="1:17" ht="14.45" customHeight="1" x14ac:dyDescent="0.2">
      <c r="A85" s="821" t="s">
        <v>3353</v>
      </c>
      <c r="B85" s="822" t="s">
        <v>3354</v>
      </c>
      <c r="C85" s="822" t="s">
        <v>2929</v>
      </c>
      <c r="D85" s="822" t="s">
        <v>3436</v>
      </c>
      <c r="E85" s="822" t="s">
        <v>3437</v>
      </c>
      <c r="F85" s="831">
        <v>17</v>
      </c>
      <c r="G85" s="831">
        <v>2941</v>
      </c>
      <c r="H85" s="831"/>
      <c r="I85" s="831">
        <v>173</v>
      </c>
      <c r="J85" s="831">
        <v>11</v>
      </c>
      <c r="K85" s="831">
        <v>1914</v>
      </c>
      <c r="L85" s="831"/>
      <c r="M85" s="831">
        <v>174</v>
      </c>
      <c r="N85" s="831"/>
      <c r="O85" s="831"/>
      <c r="P85" s="827"/>
      <c r="Q85" s="832"/>
    </row>
    <row r="86" spans="1:17" ht="14.45" customHeight="1" x14ac:dyDescent="0.2">
      <c r="A86" s="821" t="s">
        <v>3353</v>
      </c>
      <c r="B86" s="822" t="s">
        <v>3354</v>
      </c>
      <c r="C86" s="822" t="s">
        <v>2929</v>
      </c>
      <c r="D86" s="822" t="s">
        <v>3438</v>
      </c>
      <c r="E86" s="822" t="s">
        <v>3439</v>
      </c>
      <c r="F86" s="831"/>
      <c r="G86" s="831"/>
      <c r="H86" s="831"/>
      <c r="I86" s="831"/>
      <c r="J86" s="831">
        <v>188</v>
      </c>
      <c r="K86" s="831">
        <v>25380</v>
      </c>
      <c r="L86" s="831"/>
      <c r="M86" s="831">
        <v>135</v>
      </c>
      <c r="N86" s="831"/>
      <c r="O86" s="831"/>
      <c r="P86" s="827"/>
      <c r="Q86" s="832"/>
    </row>
    <row r="87" spans="1:17" ht="14.45" customHeight="1" x14ac:dyDescent="0.2">
      <c r="A87" s="821" t="s">
        <v>3353</v>
      </c>
      <c r="B87" s="822" t="s">
        <v>3354</v>
      </c>
      <c r="C87" s="822" t="s">
        <v>2929</v>
      </c>
      <c r="D87" s="822" t="s">
        <v>3440</v>
      </c>
      <c r="E87" s="822" t="s">
        <v>2618</v>
      </c>
      <c r="F87" s="831"/>
      <c r="G87" s="831"/>
      <c r="H87" s="831"/>
      <c r="I87" s="831"/>
      <c r="J87" s="831">
        <v>2</v>
      </c>
      <c r="K87" s="831">
        <v>360</v>
      </c>
      <c r="L87" s="831"/>
      <c r="M87" s="831">
        <v>180</v>
      </c>
      <c r="N87" s="831"/>
      <c r="O87" s="831"/>
      <c r="P87" s="827"/>
      <c r="Q87" s="832"/>
    </row>
    <row r="88" spans="1:17" ht="14.45" customHeight="1" x14ac:dyDescent="0.2">
      <c r="A88" s="821" t="s">
        <v>3353</v>
      </c>
      <c r="B88" s="822" t="s">
        <v>3354</v>
      </c>
      <c r="C88" s="822" t="s">
        <v>2929</v>
      </c>
      <c r="D88" s="822" t="s">
        <v>3441</v>
      </c>
      <c r="E88" s="822" t="s">
        <v>3442</v>
      </c>
      <c r="F88" s="831">
        <v>1</v>
      </c>
      <c r="G88" s="831">
        <v>415</v>
      </c>
      <c r="H88" s="831"/>
      <c r="I88" s="831">
        <v>415</v>
      </c>
      <c r="J88" s="831">
        <v>1</v>
      </c>
      <c r="K88" s="831">
        <v>416</v>
      </c>
      <c r="L88" s="831"/>
      <c r="M88" s="831">
        <v>416</v>
      </c>
      <c r="N88" s="831">
        <v>1</v>
      </c>
      <c r="O88" s="831">
        <v>418</v>
      </c>
      <c r="P88" s="827"/>
      <c r="Q88" s="832">
        <v>418</v>
      </c>
    </row>
    <row r="89" spans="1:17" ht="14.45" customHeight="1" x14ac:dyDescent="0.2">
      <c r="A89" s="821" t="s">
        <v>3353</v>
      </c>
      <c r="B89" s="822" t="s">
        <v>3354</v>
      </c>
      <c r="C89" s="822" t="s">
        <v>2929</v>
      </c>
      <c r="D89" s="822" t="s">
        <v>3443</v>
      </c>
      <c r="E89" s="822" t="s">
        <v>3444</v>
      </c>
      <c r="F89" s="831"/>
      <c r="G89" s="831"/>
      <c r="H89" s="831"/>
      <c r="I89" s="831"/>
      <c r="J89" s="831">
        <v>1</v>
      </c>
      <c r="K89" s="831">
        <v>943</v>
      </c>
      <c r="L89" s="831"/>
      <c r="M89" s="831">
        <v>943</v>
      </c>
      <c r="N89" s="831"/>
      <c r="O89" s="831"/>
      <c r="P89" s="827"/>
      <c r="Q89" s="832"/>
    </row>
    <row r="90" spans="1:17" ht="14.45" customHeight="1" x14ac:dyDescent="0.2">
      <c r="A90" s="821" t="s">
        <v>3353</v>
      </c>
      <c r="B90" s="822" t="s">
        <v>3354</v>
      </c>
      <c r="C90" s="822" t="s">
        <v>2929</v>
      </c>
      <c r="D90" s="822" t="s">
        <v>3445</v>
      </c>
      <c r="E90" s="822" t="s">
        <v>3446</v>
      </c>
      <c r="F90" s="831">
        <v>1</v>
      </c>
      <c r="G90" s="831">
        <v>397</v>
      </c>
      <c r="H90" s="831"/>
      <c r="I90" s="831">
        <v>397</v>
      </c>
      <c r="J90" s="831">
        <v>1</v>
      </c>
      <c r="K90" s="831">
        <v>398</v>
      </c>
      <c r="L90" s="831"/>
      <c r="M90" s="831">
        <v>398</v>
      </c>
      <c r="N90" s="831">
        <v>1</v>
      </c>
      <c r="O90" s="831">
        <v>400</v>
      </c>
      <c r="P90" s="827"/>
      <c r="Q90" s="832">
        <v>400</v>
      </c>
    </row>
    <row r="91" spans="1:17" ht="14.45" customHeight="1" x14ac:dyDescent="0.2">
      <c r="A91" s="821" t="s">
        <v>3353</v>
      </c>
      <c r="B91" s="822" t="s">
        <v>3354</v>
      </c>
      <c r="C91" s="822" t="s">
        <v>2929</v>
      </c>
      <c r="D91" s="822" t="s">
        <v>3447</v>
      </c>
      <c r="E91" s="822" t="s">
        <v>3448</v>
      </c>
      <c r="F91" s="831">
        <v>2</v>
      </c>
      <c r="G91" s="831">
        <v>178</v>
      </c>
      <c r="H91" s="831"/>
      <c r="I91" s="831">
        <v>89</v>
      </c>
      <c r="J91" s="831">
        <v>3</v>
      </c>
      <c r="K91" s="831">
        <v>270</v>
      </c>
      <c r="L91" s="831"/>
      <c r="M91" s="831">
        <v>90</v>
      </c>
      <c r="N91" s="831"/>
      <c r="O91" s="831"/>
      <c r="P91" s="827"/>
      <c r="Q91" s="832"/>
    </row>
    <row r="92" spans="1:17" ht="14.45" customHeight="1" x14ac:dyDescent="0.2">
      <c r="A92" s="821" t="s">
        <v>3353</v>
      </c>
      <c r="B92" s="822" t="s">
        <v>3354</v>
      </c>
      <c r="C92" s="822" t="s">
        <v>2929</v>
      </c>
      <c r="D92" s="822" t="s">
        <v>3449</v>
      </c>
      <c r="E92" s="822" t="s">
        <v>3450</v>
      </c>
      <c r="F92" s="831">
        <v>221</v>
      </c>
      <c r="G92" s="831">
        <v>6630</v>
      </c>
      <c r="H92" s="831"/>
      <c r="I92" s="831">
        <v>30</v>
      </c>
      <c r="J92" s="831">
        <v>207</v>
      </c>
      <c r="K92" s="831">
        <v>6417</v>
      </c>
      <c r="L92" s="831"/>
      <c r="M92" s="831">
        <v>31</v>
      </c>
      <c r="N92" s="831">
        <v>42</v>
      </c>
      <c r="O92" s="831">
        <v>1302</v>
      </c>
      <c r="P92" s="827"/>
      <c r="Q92" s="832">
        <v>31</v>
      </c>
    </row>
    <row r="93" spans="1:17" ht="14.45" customHeight="1" x14ac:dyDescent="0.2">
      <c r="A93" s="821" t="s">
        <v>3353</v>
      </c>
      <c r="B93" s="822" t="s">
        <v>3354</v>
      </c>
      <c r="C93" s="822" t="s">
        <v>2929</v>
      </c>
      <c r="D93" s="822" t="s">
        <v>3451</v>
      </c>
      <c r="E93" s="822" t="s">
        <v>3452</v>
      </c>
      <c r="F93" s="831">
        <v>6</v>
      </c>
      <c r="G93" s="831">
        <v>300</v>
      </c>
      <c r="H93" s="831"/>
      <c r="I93" s="831">
        <v>50</v>
      </c>
      <c r="J93" s="831">
        <v>6</v>
      </c>
      <c r="K93" s="831">
        <v>300</v>
      </c>
      <c r="L93" s="831"/>
      <c r="M93" s="831">
        <v>50</v>
      </c>
      <c r="N93" s="831">
        <v>3</v>
      </c>
      <c r="O93" s="831">
        <v>153</v>
      </c>
      <c r="P93" s="827"/>
      <c r="Q93" s="832">
        <v>51</v>
      </c>
    </row>
    <row r="94" spans="1:17" ht="14.45" customHeight="1" x14ac:dyDescent="0.2">
      <c r="A94" s="821" t="s">
        <v>3353</v>
      </c>
      <c r="B94" s="822" t="s">
        <v>3354</v>
      </c>
      <c r="C94" s="822" t="s">
        <v>2929</v>
      </c>
      <c r="D94" s="822" t="s">
        <v>3453</v>
      </c>
      <c r="E94" s="822" t="s">
        <v>3454</v>
      </c>
      <c r="F94" s="831">
        <v>73</v>
      </c>
      <c r="G94" s="831">
        <v>949</v>
      </c>
      <c r="H94" s="831"/>
      <c r="I94" s="831">
        <v>13</v>
      </c>
      <c r="J94" s="831">
        <v>59</v>
      </c>
      <c r="K94" s="831">
        <v>767</v>
      </c>
      <c r="L94" s="831"/>
      <c r="M94" s="831">
        <v>13</v>
      </c>
      <c r="N94" s="831">
        <v>6</v>
      </c>
      <c r="O94" s="831">
        <v>84</v>
      </c>
      <c r="P94" s="827"/>
      <c r="Q94" s="832">
        <v>14</v>
      </c>
    </row>
    <row r="95" spans="1:17" ht="14.45" customHeight="1" x14ac:dyDescent="0.2">
      <c r="A95" s="821" t="s">
        <v>3353</v>
      </c>
      <c r="B95" s="822" t="s">
        <v>3354</v>
      </c>
      <c r="C95" s="822" t="s">
        <v>2929</v>
      </c>
      <c r="D95" s="822" t="s">
        <v>3455</v>
      </c>
      <c r="E95" s="822" t="s">
        <v>3456</v>
      </c>
      <c r="F95" s="831">
        <v>533</v>
      </c>
      <c r="G95" s="831">
        <v>98072</v>
      </c>
      <c r="H95" s="831"/>
      <c r="I95" s="831">
        <v>184</v>
      </c>
      <c r="J95" s="831">
        <v>632</v>
      </c>
      <c r="K95" s="831">
        <v>116920</v>
      </c>
      <c r="L95" s="831"/>
      <c r="M95" s="831">
        <v>185</v>
      </c>
      <c r="N95" s="831">
        <v>155</v>
      </c>
      <c r="O95" s="831">
        <v>28985</v>
      </c>
      <c r="P95" s="827"/>
      <c r="Q95" s="832">
        <v>187</v>
      </c>
    </row>
    <row r="96" spans="1:17" ht="14.45" customHeight="1" x14ac:dyDescent="0.2">
      <c r="A96" s="821" t="s">
        <v>3353</v>
      </c>
      <c r="B96" s="822" t="s">
        <v>3354</v>
      </c>
      <c r="C96" s="822" t="s">
        <v>2929</v>
      </c>
      <c r="D96" s="822" t="s">
        <v>3457</v>
      </c>
      <c r="E96" s="822" t="s">
        <v>3458</v>
      </c>
      <c r="F96" s="831">
        <v>4</v>
      </c>
      <c r="G96" s="831">
        <v>292</v>
      </c>
      <c r="H96" s="831"/>
      <c r="I96" s="831">
        <v>73</v>
      </c>
      <c r="J96" s="831">
        <v>1</v>
      </c>
      <c r="K96" s="831">
        <v>74</v>
      </c>
      <c r="L96" s="831"/>
      <c r="M96" s="831">
        <v>74</v>
      </c>
      <c r="N96" s="831"/>
      <c r="O96" s="831"/>
      <c r="P96" s="827"/>
      <c r="Q96" s="832"/>
    </row>
    <row r="97" spans="1:17" ht="14.45" customHeight="1" x14ac:dyDescent="0.2">
      <c r="A97" s="821" t="s">
        <v>3353</v>
      </c>
      <c r="B97" s="822" t="s">
        <v>3354</v>
      </c>
      <c r="C97" s="822" t="s">
        <v>2929</v>
      </c>
      <c r="D97" s="822" t="s">
        <v>3459</v>
      </c>
      <c r="E97" s="822" t="s">
        <v>3460</v>
      </c>
      <c r="F97" s="831">
        <v>526</v>
      </c>
      <c r="G97" s="831">
        <v>97310</v>
      </c>
      <c r="H97" s="831"/>
      <c r="I97" s="831">
        <v>185</v>
      </c>
      <c r="J97" s="831">
        <v>626</v>
      </c>
      <c r="K97" s="831">
        <v>116436</v>
      </c>
      <c r="L97" s="831"/>
      <c r="M97" s="831">
        <v>186</v>
      </c>
      <c r="N97" s="831">
        <v>154</v>
      </c>
      <c r="O97" s="831">
        <v>28952</v>
      </c>
      <c r="P97" s="827"/>
      <c r="Q97" s="832">
        <v>188</v>
      </c>
    </row>
    <row r="98" spans="1:17" ht="14.45" customHeight="1" x14ac:dyDescent="0.2">
      <c r="A98" s="821" t="s">
        <v>3353</v>
      </c>
      <c r="B98" s="822" t="s">
        <v>3354</v>
      </c>
      <c r="C98" s="822" t="s">
        <v>2929</v>
      </c>
      <c r="D98" s="822" t="s">
        <v>3461</v>
      </c>
      <c r="E98" s="822" t="s">
        <v>3462</v>
      </c>
      <c r="F98" s="831">
        <v>1072</v>
      </c>
      <c r="G98" s="831">
        <v>160800</v>
      </c>
      <c r="H98" s="831"/>
      <c r="I98" s="831">
        <v>150</v>
      </c>
      <c r="J98" s="831">
        <v>1005</v>
      </c>
      <c r="K98" s="831">
        <v>150750</v>
      </c>
      <c r="L98" s="831"/>
      <c r="M98" s="831">
        <v>150</v>
      </c>
      <c r="N98" s="831">
        <v>198</v>
      </c>
      <c r="O98" s="831">
        <v>29898</v>
      </c>
      <c r="P98" s="827"/>
      <c r="Q98" s="832">
        <v>151</v>
      </c>
    </row>
    <row r="99" spans="1:17" ht="14.45" customHeight="1" x14ac:dyDescent="0.2">
      <c r="A99" s="821" t="s">
        <v>3353</v>
      </c>
      <c r="B99" s="822" t="s">
        <v>3354</v>
      </c>
      <c r="C99" s="822" t="s">
        <v>2929</v>
      </c>
      <c r="D99" s="822" t="s">
        <v>3463</v>
      </c>
      <c r="E99" s="822" t="s">
        <v>3464</v>
      </c>
      <c r="F99" s="831">
        <v>231</v>
      </c>
      <c r="G99" s="831">
        <v>6930</v>
      </c>
      <c r="H99" s="831"/>
      <c r="I99" s="831">
        <v>30</v>
      </c>
      <c r="J99" s="831">
        <v>208</v>
      </c>
      <c r="K99" s="831">
        <v>6448</v>
      </c>
      <c r="L99" s="831"/>
      <c r="M99" s="831">
        <v>31</v>
      </c>
      <c r="N99" s="831">
        <v>44</v>
      </c>
      <c r="O99" s="831">
        <v>1364</v>
      </c>
      <c r="P99" s="827"/>
      <c r="Q99" s="832">
        <v>31</v>
      </c>
    </row>
    <row r="100" spans="1:17" ht="14.45" customHeight="1" x14ac:dyDescent="0.2">
      <c r="A100" s="821" t="s">
        <v>3353</v>
      </c>
      <c r="B100" s="822" t="s">
        <v>3354</v>
      </c>
      <c r="C100" s="822" t="s">
        <v>2929</v>
      </c>
      <c r="D100" s="822" t="s">
        <v>3465</v>
      </c>
      <c r="E100" s="822" t="s">
        <v>3466</v>
      </c>
      <c r="F100" s="831">
        <v>155</v>
      </c>
      <c r="G100" s="831">
        <v>4805</v>
      </c>
      <c r="H100" s="831"/>
      <c r="I100" s="831">
        <v>31</v>
      </c>
      <c r="J100" s="831">
        <v>158</v>
      </c>
      <c r="K100" s="831">
        <v>4898</v>
      </c>
      <c r="L100" s="831"/>
      <c r="M100" s="831">
        <v>31</v>
      </c>
      <c r="N100" s="831">
        <v>31</v>
      </c>
      <c r="O100" s="831">
        <v>992</v>
      </c>
      <c r="P100" s="827"/>
      <c r="Q100" s="832">
        <v>32</v>
      </c>
    </row>
    <row r="101" spans="1:17" ht="14.45" customHeight="1" x14ac:dyDescent="0.2">
      <c r="A101" s="821" t="s">
        <v>3353</v>
      </c>
      <c r="B101" s="822" t="s">
        <v>3354</v>
      </c>
      <c r="C101" s="822" t="s">
        <v>2929</v>
      </c>
      <c r="D101" s="822" t="s">
        <v>3467</v>
      </c>
      <c r="E101" s="822" t="s">
        <v>3468</v>
      </c>
      <c r="F101" s="831">
        <v>169</v>
      </c>
      <c r="G101" s="831">
        <v>4732</v>
      </c>
      <c r="H101" s="831"/>
      <c r="I101" s="831">
        <v>28</v>
      </c>
      <c r="J101" s="831">
        <v>167</v>
      </c>
      <c r="K101" s="831">
        <v>4676</v>
      </c>
      <c r="L101" s="831"/>
      <c r="M101" s="831">
        <v>28</v>
      </c>
      <c r="N101" s="831">
        <v>34</v>
      </c>
      <c r="O101" s="831">
        <v>986</v>
      </c>
      <c r="P101" s="827"/>
      <c r="Q101" s="832">
        <v>29</v>
      </c>
    </row>
    <row r="102" spans="1:17" ht="14.45" customHeight="1" x14ac:dyDescent="0.2">
      <c r="A102" s="821" t="s">
        <v>3353</v>
      </c>
      <c r="B102" s="822" t="s">
        <v>3354</v>
      </c>
      <c r="C102" s="822" t="s">
        <v>2929</v>
      </c>
      <c r="D102" s="822" t="s">
        <v>3469</v>
      </c>
      <c r="E102" s="822" t="s">
        <v>3470</v>
      </c>
      <c r="F102" s="831"/>
      <c r="G102" s="831"/>
      <c r="H102" s="831"/>
      <c r="I102" s="831"/>
      <c r="J102" s="831">
        <v>1</v>
      </c>
      <c r="K102" s="831">
        <v>164</v>
      </c>
      <c r="L102" s="831"/>
      <c r="M102" s="831">
        <v>164</v>
      </c>
      <c r="N102" s="831">
        <v>1</v>
      </c>
      <c r="O102" s="831">
        <v>166</v>
      </c>
      <c r="P102" s="827"/>
      <c r="Q102" s="832">
        <v>166</v>
      </c>
    </row>
    <row r="103" spans="1:17" ht="14.45" customHeight="1" x14ac:dyDescent="0.2">
      <c r="A103" s="821" t="s">
        <v>3353</v>
      </c>
      <c r="B103" s="822" t="s">
        <v>3354</v>
      </c>
      <c r="C103" s="822" t="s">
        <v>2929</v>
      </c>
      <c r="D103" s="822" t="s">
        <v>3471</v>
      </c>
      <c r="E103" s="822" t="s">
        <v>3472</v>
      </c>
      <c r="F103" s="831">
        <v>4</v>
      </c>
      <c r="G103" s="831">
        <v>92</v>
      </c>
      <c r="H103" s="831"/>
      <c r="I103" s="831">
        <v>23</v>
      </c>
      <c r="J103" s="831">
        <v>1</v>
      </c>
      <c r="K103" s="831">
        <v>23</v>
      </c>
      <c r="L103" s="831"/>
      <c r="M103" s="831">
        <v>23</v>
      </c>
      <c r="N103" s="831">
        <v>1</v>
      </c>
      <c r="O103" s="831">
        <v>23</v>
      </c>
      <c r="P103" s="827"/>
      <c r="Q103" s="832">
        <v>23</v>
      </c>
    </row>
    <row r="104" spans="1:17" ht="14.45" customHeight="1" x14ac:dyDescent="0.2">
      <c r="A104" s="821" t="s">
        <v>3353</v>
      </c>
      <c r="B104" s="822" t="s">
        <v>3354</v>
      </c>
      <c r="C104" s="822" t="s">
        <v>2929</v>
      </c>
      <c r="D104" s="822" t="s">
        <v>3473</v>
      </c>
      <c r="E104" s="822" t="s">
        <v>3474</v>
      </c>
      <c r="F104" s="831"/>
      <c r="G104" s="831"/>
      <c r="H104" s="831"/>
      <c r="I104" s="831"/>
      <c r="J104" s="831">
        <v>1</v>
      </c>
      <c r="K104" s="831">
        <v>882</v>
      </c>
      <c r="L104" s="831"/>
      <c r="M104" s="831">
        <v>882</v>
      </c>
      <c r="N104" s="831"/>
      <c r="O104" s="831"/>
      <c r="P104" s="827"/>
      <c r="Q104" s="832"/>
    </row>
    <row r="105" spans="1:17" ht="14.45" customHeight="1" x14ac:dyDescent="0.2">
      <c r="A105" s="821" t="s">
        <v>3353</v>
      </c>
      <c r="B105" s="822" t="s">
        <v>3354</v>
      </c>
      <c r="C105" s="822" t="s">
        <v>2929</v>
      </c>
      <c r="D105" s="822" t="s">
        <v>3475</v>
      </c>
      <c r="E105" s="822" t="s">
        <v>3476</v>
      </c>
      <c r="F105" s="831">
        <v>183</v>
      </c>
      <c r="G105" s="831">
        <v>4758</v>
      </c>
      <c r="H105" s="831"/>
      <c r="I105" s="831">
        <v>26</v>
      </c>
      <c r="J105" s="831">
        <v>171</v>
      </c>
      <c r="K105" s="831">
        <v>4446</v>
      </c>
      <c r="L105" s="831"/>
      <c r="M105" s="831">
        <v>26</v>
      </c>
      <c r="N105" s="831">
        <v>35</v>
      </c>
      <c r="O105" s="831">
        <v>945</v>
      </c>
      <c r="P105" s="827"/>
      <c r="Q105" s="832">
        <v>27</v>
      </c>
    </row>
    <row r="106" spans="1:17" ht="14.45" customHeight="1" x14ac:dyDescent="0.2">
      <c r="A106" s="821" t="s">
        <v>3353</v>
      </c>
      <c r="B106" s="822" t="s">
        <v>3354</v>
      </c>
      <c r="C106" s="822" t="s">
        <v>2929</v>
      </c>
      <c r="D106" s="822" t="s">
        <v>3477</v>
      </c>
      <c r="E106" s="822" t="s">
        <v>3478</v>
      </c>
      <c r="F106" s="831">
        <v>4</v>
      </c>
      <c r="G106" s="831">
        <v>132</v>
      </c>
      <c r="H106" s="831"/>
      <c r="I106" s="831">
        <v>33</v>
      </c>
      <c r="J106" s="831">
        <v>3</v>
      </c>
      <c r="K106" s="831">
        <v>99</v>
      </c>
      <c r="L106" s="831"/>
      <c r="M106" s="831">
        <v>33</v>
      </c>
      <c r="N106" s="831">
        <v>4</v>
      </c>
      <c r="O106" s="831">
        <v>136</v>
      </c>
      <c r="P106" s="827"/>
      <c r="Q106" s="832">
        <v>34</v>
      </c>
    </row>
    <row r="107" spans="1:17" ht="14.45" customHeight="1" x14ac:dyDescent="0.2">
      <c r="A107" s="821" t="s">
        <v>3353</v>
      </c>
      <c r="B107" s="822" t="s">
        <v>3354</v>
      </c>
      <c r="C107" s="822" t="s">
        <v>2929</v>
      </c>
      <c r="D107" s="822" t="s">
        <v>3479</v>
      </c>
      <c r="E107" s="822" t="s">
        <v>3480</v>
      </c>
      <c r="F107" s="831">
        <v>1</v>
      </c>
      <c r="G107" s="831">
        <v>30</v>
      </c>
      <c r="H107" s="831"/>
      <c r="I107" s="831">
        <v>30</v>
      </c>
      <c r="J107" s="831">
        <v>6</v>
      </c>
      <c r="K107" s="831">
        <v>180</v>
      </c>
      <c r="L107" s="831"/>
      <c r="M107" s="831">
        <v>30</v>
      </c>
      <c r="N107" s="831"/>
      <c r="O107" s="831"/>
      <c r="P107" s="827"/>
      <c r="Q107" s="832"/>
    </row>
    <row r="108" spans="1:17" ht="14.45" customHeight="1" x14ac:dyDescent="0.2">
      <c r="A108" s="821" t="s">
        <v>3353</v>
      </c>
      <c r="B108" s="822" t="s">
        <v>3354</v>
      </c>
      <c r="C108" s="822" t="s">
        <v>2929</v>
      </c>
      <c r="D108" s="822" t="s">
        <v>3481</v>
      </c>
      <c r="E108" s="822" t="s">
        <v>3482</v>
      </c>
      <c r="F108" s="831">
        <v>1</v>
      </c>
      <c r="G108" s="831">
        <v>82</v>
      </c>
      <c r="H108" s="831"/>
      <c r="I108" s="831">
        <v>82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3353</v>
      </c>
      <c r="B109" s="822" t="s">
        <v>3354</v>
      </c>
      <c r="C109" s="822" t="s">
        <v>2929</v>
      </c>
      <c r="D109" s="822" t="s">
        <v>3483</v>
      </c>
      <c r="E109" s="822" t="s">
        <v>3484</v>
      </c>
      <c r="F109" s="831">
        <v>4</v>
      </c>
      <c r="G109" s="831">
        <v>816</v>
      </c>
      <c r="H109" s="831"/>
      <c r="I109" s="831">
        <v>204</v>
      </c>
      <c r="J109" s="831">
        <v>1</v>
      </c>
      <c r="K109" s="831">
        <v>204</v>
      </c>
      <c r="L109" s="831"/>
      <c r="M109" s="831">
        <v>204</v>
      </c>
      <c r="N109" s="831">
        <v>2</v>
      </c>
      <c r="O109" s="831">
        <v>412</v>
      </c>
      <c r="P109" s="827"/>
      <c r="Q109" s="832">
        <v>206</v>
      </c>
    </row>
    <row r="110" spans="1:17" ht="14.45" customHeight="1" x14ac:dyDescent="0.2">
      <c r="A110" s="821" t="s">
        <v>3353</v>
      </c>
      <c r="B110" s="822" t="s">
        <v>3354</v>
      </c>
      <c r="C110" s="822" t="s">
        <v>2929</v>
      </c>
      <c r="D110" s="822" t="s">
        <v>3485</v>
      </c>
      <c r="E110" s="822" t="s">
        <v>3486</v>
      </c>
      <c r="F110" s="831">
        <v>9</v>
      </c>
      <c r="G110" s="831">
        <v>234</v>
      </c>
      <c r="H110" s="831"/>
      <c r="I110" s="831">
        <v>26</v>
      </c>
      <c r="J110" s="831">
        <v>6</v>
      </c>
      <c r="K110" s="831">
        <v>156</v>
      </c>
      <c r="L110" s="831"/>
      <c r="M110" s="831">
        <v>26</v>
      </c>
      <c r="N110" s="831">
        <v>1</v>
      </c>
      <c r="O110" s="831">
        <v>27</v>
      </c>
      <c r="P110" s="827"/>
      <c r="Q110" s="832">
        <v>27</v>
      </c>
    </row>
    <row r="111" spans="1:17" ht="14.45" customHeight="1" x14ac:dyDescent="0.2">
      <c r="A111" s="821" t="s">
        <v>3353</v>
      </c>
      <c r="B111" s="822" t="s">
        <v>3354</v>
      </c>
      <c r="C111" s="822" t="s">
        <v>2929</v>
      </c>
      <c r="D111" s="822" t="s">
        <v>3487</v>
      </c>
      <c r="E111" s="822" t="s">
        <v>3488</v>
      </c>
      <c r="F111" s="831">
        <v>40</v>
      </c>
      <c r="G111" s="831">
        <v>3360</v>
      </c>
      <c r="H111" s="831"/>
      <c r="I111" s="831">
        <v>84</v>
      </c>
      <c r="J111" s="831">
        <v>41</v>
      </c>
      <c r="K111" s="831">
        <v>3444</v>
      </c>
      <c r="L111" s="831"/>
      <c r="M111" s="831">
        <v>84</v>
      </c>
      <c r="N111" s="831">
        <v>9</v>
      </c>
      <c r="O111" s="831">
        <v>765</v>
      </c>
      <c r="P111" s="827"/>
      <c r="Q111" s="832">
        <v>85</v>
      </c>
    </row>
    <row r="112" spans="1:17" ht="14.45" customHeight="1" x14ac:dyDescent="0.2">
      <c r="A112" s="821" t="s">
        <v>3353</v>
      </c>
      <c r="B112" s="822" t="s">
        <v>3354</v>
      </c>
      <c r="C112" s="822" t="s">
        <v>2929</v>
      </c>
      <c r="D112" s="822" t="s">
        <v>3489</v>
      </c>
      <c r="E112" s="822" t="s">
        <v>3490</v>
      </c>
      <c r="F112" s="831">
        <v>534</v>
      </c>
      <c r="G112" s="831">
        <v>94518</v>
      </c>
      <c r="H112" s="831"/>
      <c r="I112" s="831">
        <v>177</v>
      </c>
      <c r="J112" s="831">
        <v>820</v>
      </c>
      <c r="K112" s="831">
        <v>145960</v>
      </c>
      <c r="L112" s="831"/>
      <c r="M112" s="831">
        <v>178</v>
      </c>
      <c r="N112" s="831">
        <v>155</v>
      </c>
      <c r="O112" s="831">
        <v>27900</v>
      </c>
      <c r="P112" s="827"/>
      <c r="Q112" s="832">
        <v>180</v>
      </c>
    </row>
    <row r="113" spans="1:17" ht="14.45" customHeight="1" x14ac:dyDescent="0.2">
      <c r="A113" s="821" t="s">
        <v>3353</v>
      </c>
      <c r="B113" s="822" t="s">
        <v>3354</v>
      </c>
      <c r="C113" s="822" t="s">
        <v>2929</v>
      </c>
      <c r="D113" s="822" t="s">
        <v>3491</v>
      </c>
      <c r="E113" s="822" t="s">
        <v>3492</v>
      </c>
      <c r="F113" s="831">
        <v>5</v>
      </c>
      <c r="G113" s="831">
        <v>1270</v>
      </c>
      <c r="H113" s="831"/>
      <c r="I113" s="831">
        <v>254</v>
      </c>
      <c r="J113" s="831">
        <v>12</v>
      </c>
      <c r="K113" s="831">
        <v>3060</v>
      </c>
      <c r="L113" s="831"/>
      <c r="M113" s="831">
        <v>255</v>
      </c>
      <c r="N113" s="831">
        <v>5</v>
      </c>
      <c r="O113" s="831">
        <v>1285</v>
      </c>
      <c r="P113" s="827"/>
      <c r="Q113" s="832">
        <v>257</v>
      </c>
    </row>
    <row r="114" spans="1:17" ht="14.45" customHeight="1" x14ac:dyDescent="0.2">
      <c r="A114" s="821" t="s">
        <v>3353</v>
      </c>
      <c r="B114" s="822" t="s">
        <v>3354</v>
      </c>
      <c r="C114" s="822" t="s">
        <v>2929</v>
      </c>
      <c r="D114" s="822" t="s">
        <v>3493</v>
      </c>
      <c r="E114" s="822" t="s">
        <v>3494</v>
      </c>
      <c r="F114" s="831">
        <v>33</v>
      </c>
      <c r="G114" s="831">
        <v>528</v>
      </c>
      <c r="H114" s="831"/>
      <c r="I114" s="831">
        <v>16</v>
      </c>
      <c r="J114" s="831">
        <v>17</v>
      </c>
      <c r="K114" s="831">
        <v>272</v>
      </c>
      <c r="L114" s="831"/>
      <c r="M114" s="831">
        <v>16</v>
      </c>
      <c r="N114" s="831">
        <v>1</v>
      </c>
      <c r="O114" s="831">
        <v>16</v>
      </c>
      <c r="P114" s="827"/>
      <c r="Q114" s="832">
        <v>16</v>
      </c>
    </row>
    <row r="115" spans="1:17" ht="14.45" customHeight="1" x14ac:dyDescent="0.2">
      <c r="A115" s="821" t="s">
        <v>3353</v>
      </c>
      <c r="B115" s="822" t="s">
        <v>3354</v>
      </c>
      <c r="C115" s="822" t="s">
        <v>2929</v>
      </c>
      <c r="D115" s="822" t="s">
        <v>3495</v>
      </c>
      <c r="E115" s="822" t="s">
        <v>3496</v>
      </c>
      <c r="F115" s="831">
        <v>6</v>
      </c>
      <c r="G115" s="831">
        <v>138</v>
      </c>
      <c r="H115" s="831"/>
      <c r="I115" s="831">
        <v>23</v>
      </c>
      <c r="J115" s="831">
        <v>10</v>
      </c>
      <c r="K115" s="831">
        <v>230</v>
      </c>
      <c r="L115" s="831"/>
      <c r="M115" s="831">
        <v>23</v>
      </c>
      <c r="N115" s="831">
        <v>1</v>
      </c>
      <c r="O115" s="831">
        <v>24</v>
      </c>
      <c r="P115" s="827"/>
      <c r="Q115" s="832">
        <v>24</v>
      </c>
    </row>
    <row r="116" spans="1:17" ht="14.45" customHeight="1" x14ac:dyDescent="0.2">
      <c r="A116" s="821" t="s">
        <v>3353</v>
      </c>
      <c r="B116" s="822" t="s">
        <v>3354</v>
      </c>
      <c r="C116" s="822" t="s">
        <v>2929</v>
      </c>
      <c r="D116" s="822" t="s">
        <v>3497</v>
      </c>
      <c r="E116" s="822" t="s">
        <v>3498</v>
      </c>
      <c r="F116" s="831">
        <v>4</v>
      </c>
      <c r="G116" s="831">
        <v>1012</v>
      </c>
      <c r="H116" s="831"/>
      <c r="I116" s="831">
        <v>253</v>
      </c>
      <c r="J116" s="831">
        <v>12</v>
      </c>
      <c r="K116" s="831">
        <v>3048</v>
      </c>
      <c r="L116" s="831"/>
      <c r="M116" s="831">
        <v>254</v>
      </c>
      <c r="N116" s="831">
        <v>5</v>
      </c>
      <c r="O116" s="831">
        <v>1280</v>
      </c>
      <c r="P116" s="827"/>
      <c r="Q116" s="832">
        <v>256</v>
      </c>
    </row>
    <row r="117" spans="1:17" ht="14.45" customHeight="1" x14ac:dyDescent="0.2">
      <c r="A117" s="821" t="s">
        <v>3353</v>
      </c>
      <c r="B117" s="822" t="s">
        <v>3354</v>
      </c>
      <c r="C117" s="822" t="s">
        <v>2929</v>
      </c>
      <c r="D117" s="822" t="s">
        <v>3499</v>
      </c>
      <c r="E117" s="822" t="s">
        <v>3500</v>
      </c>
      <c r="F117" s="831">
        <v>16</v>
      </c>
      <c r="G117" s="831">
        <v>592</v>
      </c>
      <c r="H117" s="831"/>
      <c r="I117" s="831">
        <v>37</v>
      </c>
      <c r="J117" s="831">
        <v>17</v>
      </c>
      <c r="K117" s="831">
        <v>629</v>
      </c>
      <c r="L117" s="831"/>
      <c r="M117" s="831">
        <v>37</v>
      </c>
      <c r="N117" s="831">
        <v>1</v>
      </c>
      <c r="O117" s="831">
        <v>37</v>
      </c>
      <c r="P117" s="827"/>
      <c r="Q117" s="832">
        <v>37</v>
      </c>
    </row>
    <row r="118" spans="1:17" ht="14.45" customHeight="1" x14ac:dyDescent="0.2">
      <c r="A118" s="821" t="s">
        <v>3353</v>
      </c>
      <c r="B118" s="822" t="s">
        <v>3354</v>
      </c>
      <c r="C118" s="822" t="s">
        <v>2929</v>
      </c>
      <c r="D118" s="822" t="s">
        <v>3501</v>
      </c>
      <c r="E118" s="822" t="s">
        <v>3502</v>
      </c>
      <c r="F118" s="831">
        <v>213</v>
      </c>
      <c r="G118" s="831">
        <v>4899</v>
      </c>
      <c r="H118" s="831"/>
      <c r="I118" s="831">
        <v>23</v>
      </c>
      <c r="J118" s="831">
        <v>192</v>
      </c>
      <c r="K118" s="831">
        <v>4416</v>
      </c>
      <c r="L118" s="831"/>
      <c r="M118" s="831">
        <v>23</v>
      </c>
      <c r="N118" s="831">
        <v>39</v>
      </c>
      <c r="O118" s="831">
        <v>936</v>
      </c>
      <c r="P118" s="827"/>
      <c r="Q118" s="832">
        <v>24</v>
      </c>
    </row>
    <row r="119" spans="1:17" ht="14.45" customHeight="1" x14ac:dyDescent="0.2">
      <c r="A119" s="821" t="s">
        <v>3353</v>
      </c>
      <c r="B119" s="822" t="s">
        <v>3354</v>
      </c>
      <c r="C119" s="822" t="s">
        <v>2929</v>
      </c>
      <c r="D119" s="822" t="s">
        <v>3503</v>
      </c>
      <c r="E119" s="822" t="s">
        <v>3504</v>
      </c>
      <c r="F119" s="831">
        <v>6</v>
      </c>
      <c r="G119" s="831">
        <v>2412</v>
      </c>
      <c r="H119" s="831"/>
      <c r="I119" s="831">
        <v>402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3353</v>
      </c>
      <c r="B120" s="822" t="s">
        <v>3354</v>
      </c>
      <c r="C120" s="822" t="s">
        <v>2929</v>
      </c>
      <c r="D120" s="822" t="s">
        <v>3505</v>
      </c>
      <c r="E120" s="822" t="s">
        <v>3506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217</v>
      </c>
      <c r="P120" s="827"/>
      <c r="Q120" s="832">
        <v>217</v>
      </c>
    </row>
    <row r="121" spans="1:17" ht="14.45" customHeight="1" x14ac:dyDescent="0.2">
      <c r="A121" s="821" t="s">
        <v>3353</v>
      </c>
      <c r="B121" s="822" t="s">
        <v>3354</v>
      </c>
      <c r="C121" s="822" t="s">
        <v>2929</v>
      </c>
      <c r="D121" s="822" t="s">
        <v>3507</v>
      </c>
      <c r="E121" s="822" t="s">
        <v>3508</v>
      </c>
      <c r="F121" s="831">
        <v>4</v>
      </c>
      <c r="G121" s="831">
        <v>684</v>
      </c>
      <c r="H121" s="831"/>
      <c r="I121" s="831">
        <v>171</v>
      </c>
      <c r="J121" s="831">
        <v>2</v>
      </c>
      <c r="K121" s="831">
        <v>342</v>
      </c>
      <c r="L121" s="831"/>
      <c r="M121" s="831">
        <v>171</v>
      </c>
      <c r="N121" s="831">
        <v>1</v>
      </c>
      <c r="O121" s="831">
        <v>172</v>
      </c>
      <c r="P121" s="827"/>
      <c r="Q121" s="832">
        <v>172</v>
      </c>
    </row>
    <row r="122" spans="1:17" ht="14.45" customHeight="1" x14ac:dyDescent="0.2">
      <c r="A122" s="821" t="s">
        <v>3353</v>
      </c>
      <c r="B122" s="822" t="s">
        <v>3354</v>
      </c>
      <c r="C122" s="822" t="s">
        <v>2929</v>
      </c>
      <c r="D122" s="822" t="s">
        <v>3509</v>
      </c>
      <c r="E122" s="822" t="s">
        <v>3510</v>
      </c>
      <c r="F122" s="831"/>
      <c r="G122" s="831"/>
      <c r="H122" s="831"/>
      <c r="I122" s="831"/>
      <c r="J122" s="831">
        <v>1</v>
      </c>
      <c r="K122" s="831">
        <v>590</v>
      </c>
      <c r="L122" s="831"/>
      <c r="M122" s="831">
        <v>590</v>
      </c>
      <c r="N122" s="831">
        <v>1</v>
      </c>
      <c r="O122" s="831">
        <v>592</v>
      </c>
      <c r="P122" s="827"/>
      <c r="Q122" s="832">
        <v>592</v>
      </c>
    </row>
    <row r="123" spans="1:17" ht="14.45" customHeight="1" x14ac:dyDescent="0.2">
      <c r="A123" s="821" t="s">
        <v>3353</v>
      </c>
      <c r="B123" s="822" t="s">
        <v>3354</v>
      </c>
      <c r="C123" s="822" t="s">
        <v>2929</v>
      </c>
      <c r="D123" s="822" t="s">
        <v>3511</v>
      </c>
      <c r="E123" s="822" t="s">
        <v>3512</v>
      </c>
      <c r="F123" s="831">
        <v>3</v>
      </c>
      <c r="G123" s="831">
        <v>984</v>
      </c>
      <c r="H123" s="831"/>
      <c r="I123" s="831">
        <v>328</v>
      </c>
      <c r="J123" s="831">
        <v>1</v>
      </c>
      <c r="K123" s="831">
        <v>329</v>
      </c>
      <c r="L123" s="831"/>
      <c r="M123" s="831">
        <v>329</v>
      </c>
      <c r="N123" s="831">
        <v>1</v>
      </c>
      <c r="O123" s="831">
        <v>331</v>
      </c>
      <c r="P123" s="827"/>
      <c r="Q123" s="832">
        <v>331</v>
      </c>
    </row>
    <row r="124" spans="1:17" ht="14.45" customHeight="1" x14ac:dyDescent="0.2">
      <c r="A124" s="821" t="s">
        <v>3353</v>
      </c>
      <c r="B124" s="822" t="s">
        <v>3354</v>
      </c>
      <c r="C124" s="822" t="s">
        <v>2929</v>
      </c>
      <c r="D124" s="822" t="s">
        <v>3513</v>
      </c>
      <c r="E124" s="822" t="s">
        <v>3514</v>
      </c>
      <c r="F124" s="831"/>
      <c r="G124" s="831"/>
      <c r="H124" s="831"/>
      <c r="I124" s="831"/>
      <c r="J124" s="831">
        <v>2</v>
      </c>
      <c r="K124" s="831">
        <v>662</v>
      </c>
      <c r="L124" s="831"/>
      <c r="M124" s="831">
        <v>331</v>
      </c>
      <c r="N124" s="831"/>
      <c r="O124" s="831"/>
      <c r="P124" s="827"/>
      <c r="Q124" s="832"/>
    </row>
    <row r="125" spans="1:17" ht="14.45" customHeight="1" x14ac:dyDescent="0.2">
      <c r="A125" s="821" t="s">
        <v>3353</v>
      </c>
      <c r="B125" s="822" t="s">
        <v>3354</v>
      </c>
      <c r="C125" s="822" t="s">
        <v>2929</v>
      </c>
      <c r="D125" s="822" t="s">
        <v>3515</v>
      </c>
      <c r="E125" s="822" t="s">
        <v>3516</v>
      </c>
      <c r="F125" s="831">
        <v>15</v>
      </c>
      <c r="G125" s="831">
        <v>435</v>
      </c>
      <c r="H125" s="831"/>
      <c r="I125" s="831">
        <v>29</v>
      </c>
      <c r="J125" s="831">
        <v>17</v>
      </c>
      <c r="K125" s="831">
        <v>493</v>
      </c>
      <c r="L125" s="831"/>
      <c r="M125" s="831">
        <v>29</v>
      </c>
      <c r="N125" s="831">
        <v>4</v>
      </c>
      <c r="O125" s="831">
        <v>120</v>
      </c>
      <c r="P125" s="827"/>
      <c r="Q125" s="832">
        <v>30</v>
      </c>
    </row>
    <row r="126" spans="1:17" ht="14.45" customHeight="1" x14ac:dyDescent="0.2">
      <c r="A126" s="821" t="s">
        <v>3353</v>
      </c>
      <c r="B126" s="822" t="s">
        <v>3354</v>
      </c>
      <c r="C126" s="822" t="s">
        <v>2929</v>
      </c>
      <c r="D126" s="822" t="s">
        <v>3517</v>
      </c>
      <c r="E126" s="822" t="s">
        <v>3518</v>
      </c>
      <c r="F126" s="831">
        <v>3</v>
      </c>
      <c r="G126" s="831">
        <v>537</v>
      </c>
      <c r="H126" s="831"/>
      <c r="I126" s="831">
        <v>179</v>
      </c>
      <c r="J126" s="831">
        <v>2</v>
      </c>
      <c r="K126" s="831">
        <v>358</v>
      </c>
      <c r="L126" s="831"/>
      <c r="M126" s="831">
        <v>179</v>
      </c>
      <c r="N126" s="831">
        <v>1</v>
      </c>
      <c r="O126" s="831">
        <v>180</v>
      </c>
      <c r="P126" s="827"/>
      <c r="Q126" s="832">
        <v>180</v>
      </c>
    </row>
    <row r="127" spans="1:17" ht="14.45" customHeight="1" x14ac:dyDescent="0.2">
      <c r="A127" s="821" t="s">
        <v>3353</v>
      </c>
      <c r="B127" s="822" t="s">
        <v>3354</v>
      </c>
      <c r="C127" s="822" t="s">
        <v>2929</v>
      </c>
      <c r="D127" s="822" t="s">
        <v>3519</v>
      </c>
      <c r="E127" s="822" t="s">
        <v>2604</v>
      </c>
      <c r="F127" s="831"/>
      <c r="G127" s="831"/>
      <c r="H127" s="831"/>
      <c r="I127" s="831"/>
      <c r="J127" s="831">
        <v>1</v>
      </c>
      <c r="K127" s="831">
        <v>201</v>
      </c>
      <c r="L127" s="831"/>
      <c r="M127" s="831">
        <v>201</v>
      </c>
      <c r="N127" s="831"/>
      <c r="O127" s="831"/>
      <c r="P127" s="827"/>
      <c r="Q127" s="832"/>
    </row>
    <row r="128" spans="1:17" ht="14.45" customHeight="1" x14ac:dyDescent="0.2">
      <c r="A128" s="821" t="s">
        <v>3353</v>
      </c>
      <c r="B128" s="822" t="s">
        <v>3354</v>
      </c>
      <c r="C128" s="822" t="s">
        <v>2929</v>
      </c>
      <c r="D128" s="822" t="s">
        <v>3520</v>
      </c>
      <c r="E128" s="822" t="s">
        <v>3521</v>
      </c>
      <c r="F128" s="831">
        <v>1</v>
      </c>
      <c r="G128" s="831">
        <v>16</v>
      </c>
      <c r="H128" s="831"/>
      <c r="I128" s="831">
        <v>16</v>
      </c>
      <c r="J128" s="831">
        <v>11</v>
      </c>
      <c r="K128" s="831">
        <v>176</v>
      </c>
      <c r="L128" s="831"/>
      <c r="M128" s="831">
        <v>16</v>
      </c>
      <c r="N128" s="831"/>
      <c r="O128" s="831"/>
      <c r="P128" s="827"/>
      <c r="Q128" s="832"/>
    </row>
    <row r="129" spans="1:17" ht="14.45" customHeight="1" x14ac:dyDescent="0.2">
      <c r="A129" s="821" t="s">
        <v>3353</v>
      </c>
      <c r="B129" s="822" t="s">
        <v>3354</v>
      </c>
      <c r="C129" s="822" t="s">
        <v>2929</v>
      </c>
      <c r="D129" s="822" t="s">
        <v>3522</v>
      </c>
      <c r="E129" s="822" t="s">
        <v>3523</v>
      </c>
      <c r="F129" s="831">
        <v>25</v>
      </c>
      <c r="G129" s="831">
        <v>500</v>
      </c>
      <c r="H129" s="831"/>
      <c r="I129" s="831">
        <v>20</v>
      </c>
      <c r="J129" s="831">
        <v>19</v>
      </c>
      <c r="K129" s="831">
        <v>380</v>
      </c>
      <c r="L129" s="831"/>
      <c r="M129" s="831">
        <v>20</v>
      </c>
      <c r="N129" s="831">
        <v>1</v>
      </c>
      <c r="O129" s="831">
        <v>20</v>
      </c>
      <c r="P129" s="827"/>
      <c r="Q129" s="832">
        <v>20</v>
      </c>
    </row>
    <row r="130" spans="1:17" ht="14.45" customHeight="1" x14ac:dyDescent="0.2">
      <c r="A130" s="821" t="s">
        <v>3353</v>
      </c>
      <c r="B130" s="822" t="s">
        <v>3354</v>
      </c>
      <c r="C130" s="822" t="s">
        <v>2929</v>
      </c>
      <c r="D130" s="822" t="s">
        <v>3524</v>
      </c>
      <c r="E130" s="822" t="s">
        <v>2313</v>
      </c>
      <c r="F130" s="831">
        <v>38</v>
      </c>
      <c r="G130" s="831">
        <v>760</v>
      </c>
      <c r="H130" s="831"/>
      <c r="I130" s="831">
        <v>20</v>
      </c>
      <c r="J130" s="831">
        <v>60</v>
      </c>
      <c r="K130" s="831">
        <v>1200</v>
      </c>
      <c r="L130" s="831"/>
      <c r="M130" s="831">
        <v>20</v>
      </c>
      <c r="N130" s="831">
        <v>3</v>
      </c>
      <c r="O130" s="831">
        <v>60</v>
      </c>
      <c r="P130" s="827"/>
      <c r="Q130" s="832">
        <v>20</v>
      </c>
    </row>
    <row r="131" spans="1:17" ht="14.45" customHeight="1" x14ac:dyDescent="0.2">
      <c r="A131" s="821" t="s">
        <v>3353</v>
      </c>
      <c r="B131" s="822" t="s">
        <v>3354</v>
      </c>
      <c r="C131" s="822" t="s">
        <v>2929</v>
      </c>
      <c r="D131" s="822" t="s">
        <v>3525</v>
      </c>
      <c r="E131" s="822" t="s">
        <v>3526</v>
      </c>
      <c r="F131" s="831"/>
      <c r="G131" s="831"/>
      <c r="H131" s="831"/>
      <c r="I131" s="831"/>
      <c r="J131" s="831">
        <v>2</v>
      </c>
      <c r="K131" s="831">
        <v>376</v>
      </c>
      <c r="L131" s="831"/>
      <c r="M131" s="831">
        <v>188</v>
      </c>
      <c r="N131" s="831"/>
      <c r="O131" s="831"/>
      <c r="P131" s="827"/>
      <c r="Q131" s="832"/>
    </row>
    <row r="132" spans="1:17" ht="14.45" customHeight="1" x14ac:dyDescent="0.2">
      <c r="A132" s="821" t="s">
        <v>3353</v>
      </c>
      <c r="B132" s="822" t="s">
        <v>3354</v>
      </c>
      <c r="C132" s="822" t="s">
        <v>2929</v>
      </c>
      <c r="D132" s="822" t="s">
        <v>3527</v>
      </c>
      <c r="E132" s="822" t="s">
        <v>3528</v>
      </c>
      <c r="F132" s="831">
        <v>15</v>
      </c>
      <c r="G132" s="831">
        <v>2850</v>
      </c>
      <c r="H132" s="831"/>
      <c r="I132" s="831">
        <v>190</v>
      </c>
      <c r="J132" s="831">
        <v>12</v>
      </c>
      <c r="K132" s="831">
        <v>2280</v>
      </c>
      <c r="L132" s="831"/>
      <c r="M132" s="831">
        <v>190</v>
      </c>
      <c r="N132" s="831">
        <v>3</v>
      </c>
      <c r="O132" s="831">
        <v>579</v>
      </c>
      <c r="P132" s="827"/>
      <c r="Q132" s="832">
        <v>193</v>
      </c>
    </row>
    <row r="133" spans="1:17" ht="14.45" customHeight="1" x14ac:dyDescent="0.2">
      <c r="A133" s="821" t="s">
        <v>3353</v>
      </c>
      <c r="B133" s="822" t="s">
        <v>3354</v>
      </c>
      <c r="C133" s="822" t="s">
        <v>2929</v>
      </c>
      <c r="D133" s="822" t="s">
        <v>3529</v>
      </c>
      <c r="E133" s="822" t="s">
        <v>3530</v>
      </c>
      <c r="F133" s="831"/>
      <c r="G133" s="831"/>
      <c r="H133" s="831"/>
      <c r="I133" s="831"/>
      <c r="J133" s="831">
        <v>1</v>
      </c>
      <c r="K133" s="831">
        <v>269</v>
      </c>
      <c r="L133" s="831"/>
      <c r="M133" s="831">
        <v>269</v>
      </c>
      <c r="N133" s="831">
        <v>1</v>
      </c>
      <c r="O133" s="831">
        <v>271</v>
      </c>
      <c r="P133" s="827"/>
      <c r="Q133" s="832">
        <v>271</v>
      </c>
    </row>
    <row r="134" spans="1:17" ht="14.45" customHeight="1" x14ac:dyDescent="0.2">
      <c r="A134" s="821" t="s">
        <v>3353</v>
      </c>
      <c r="B134" s="822" t="s">
        <v>3354</v>
      </c>
      <c r="C134" s="822" t="s">
        <v>2929</v>
      </c>
      <c r="D134" s="822" t="s">
        <v>3531</v>
      </c>
      <c r="E134" s="822" t="s">
        <v>3532</v>
      </c>
      <c r="F134" s="831"/>
      <c r="G134" s="831"/>
      <c r="H134" s="831"/>
      <c r="I134" s="831"/>
      <c r="J134" s="831">
        <v>1</v>
      </c>
      <c r="K134" s="831">
        <v>164</v>
      </c>
      <c r="L134" s="831"/>
      <c r="M134" s="831">
        <v>164</v>
      </c>
      <c r="N134" s="831"/>
      <c r="O134" s="831"/>
      <c r="P134" s="827"/>
      <c r="Q134" s="832"/>
    </row>
    <row r="135" spans="1:17" ht="14.45" customHeight="1" x14ac:dyDescent="0.2">
      <c r="A135" s="821" t="s">
        <v>3353</v>
      </c>
      <c r="B135" s="822" t="s">
        <v>3354</v>
      </c>
      <c r="C135" s="822" t="s">
        <v>2929</v>
      </c>
      <c r="D135" s="822" t="s">
        <v>3533</v>
      </c>
      <c r="E135" s="822" t="s">
        <v>3534</v>
      </c>
      <c r="F135" s="831">
        <v>4</v>
      </c>
      <c r="G135" s="831">
        <v>696</v>
      </c>
      <c r="H135" s="831"/>
      <c r="I135" s="831">
        <v>174</v>
      </c>
      <c r="J135" s="831">
        <v>2</v>
      </c>
      <c r="K135" s="831">
        <v>348</v>
      </c>
      <c r="L135" s="831"/>
      <c r="M135" s="831">
        <v>174</v>
      </c>
      <c r="N135" s="831">
        <v>1</v>
      </c>
      <c r="O135" s="831">
        <v>175</v>
      </c>
      <c r="P135" s="827"/>
      <c r="Q135" s="832">
        <v>175</v>
      </c>
    </row>
    <row r="136" spans="1:17" ht="14.45" customHeight="1" x14ac:dyDescent="0.2">
      <c r="A136" s="821" t="s">
        <v>3353</v>
      </c>
      <c r="B136" s="822" t="s">
        <v>3354</v>
      </c>
      <c r="C136" s="822" t="s">
        <v>2929</v>
      </c>
      <c r="D136" s="822" t="s">
        <v>3535</v>
      </c>
      <c r="E136" s="822" t="s">
        <v>3536</v>
      </c>
      <c r="F136" s="831">
        <v>9</v>
      </c>
      <c r="G136" s="831">
        <v>756</v>
      </c>
      <c r="H136" s="831"/>
      <c r="I136" s="831">
        <v>84</v>
      </c>
      <c r="J136" s="831">
        <v>9</v>
      </c>
      <c r="K136" s="831">
        <v>756</v>
      </c>
      <c r="L136" s="831"/>
      <c r="M136" s="831">
        <v>84</v>
      </c>
      <c r="N136" s="831">
        <v>1</v>
      </c>
      <c r="O136" s="831">
        <v>85</v>
      </c>
      <c r="P136" s="827"/>
      <c r="Q136" s="832">
        <v>85</v>
      </c>
    </row>
    <row r="137" spans="1:17" ht="14.45" customHeight="1" x14ac:dyDescent="0.2">
      <c r="A137" s="821" t="s">
        <v>3353</v>
      </c>
      <c r="B137" s="822" t="s">
        <v>3354</v>
      </c>
      <c r="C137" s="822" t="s">
        <v>2929</v>
      </c>
      <c r="D137" s="822" t="s">
        <v>3537</v>
      </c>
      <c r="E137" s="822" t="s">
        <v>3538</v>
      </c>
      <c r="F137" s="831">
        <v>1</v>
      </c>
      <c r="G137" s="831">
        <v>655</v>
      </c>
      <c r="H137" s="831"/>
      <c r="I137" s="831">
        <v>655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3353</v>
      </c>
      <c r="B138" s="822" t="s">
        <v>3354</v>
      </c>
      <c r="C138" s="822" t="s">
        <v>2929</v>
      </c>
      <c r="D138" s="822" t="s">
        <v>3539</v>
      </c>
      <c r="E138" s="822" t="s">
        <v>3540</v>
      </c>
      <c r="F138" s="831">
        <v>1</v>
      </c>
      <c r="G138" s="831">
        <v>266</v>
      </c>
      <c r="H138" s="831"/>
      <c r="I138" s="831">
        <v>266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3353</v>
      </c>
      <c r="B139" s="822" t="s">
        <v>3354</v>
      </c>
      <c r="C139" s="822" t="s">
        <v>2929</v>
      </c>
      <c r="D139" s="822" t="s">
        <v>3541</v>
      </c>
      <c r="E139" s="822" t="s">
        <v>3542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960</v>
      </c>
      <c r="P139" s="827"/>
      <c r="Q139" s="832">
        <v>960</v>
      </c>
    </row>
    <row r="140" spans="1:17" ht="14.45" customHeight="1" x14ac:dyDescent="0.2">
      <c r="A140" s="821" t="s">
        <v>3353</v>
      </c>
      <c r="B140" s="822" t="s">
        <v>3354</v>
      </c>
      <c r="C140" s="822" t="s">
        <v>2929</v>
      </c>
      <c r="D140" s="822" t="s">
        <v>3543</v>
      </c>
      <c r="E140" s="822" t="s">
        <v>3544</v>
      </c>
      <c r="F140" s="831">
        <v>2</v>
      </c>
      <c r="G140" s="831">
        <v>158</v>
      </c>
      <c r="H140" s="831"/>
      <c r="I140" s="831">
        <v>79</v>
      </c>
      <c r="J140" s="831">
        <v>13</v>
      </c>
      <c r="K140" s="831">
        <v>1027</v>
      </c>
      <c r="L140" s="831"/>
      <c r="M140" s="831">
        <v>79</v>
      </c>
      <c r="N140" s="831">
        <v>2</v>
      </c>
      <c r="O140" s="831">
        <v>160</v>
      </c>
      <c r="P140" s="827"/>
      <c r="Q140" s="832">
        <v>80</v>
      </c>
    </row>
    <row r="141" spans="1:17" ht="14.45" customHeight="1" x14ac:dyDescent="0.2">
      <c r="A141" s="821" t="s">
        <v>3353</v>
      </c>
      <c r="B141" s="822" t="s">
        <v>3354</v>
      </c>
      <c r="C141" s="822" t="s">
        <v>2929</v>
      </c>
      <c r="D141" s="822" t="s">
        <v>3545</v>
      </c>
      <c r="E141" s="822" t="s">
        <v>3546</v>
      </c>
      <c r="F141" s="831"/>
      <c r="G141" s="831"/>
      <c r="H141" s="831"/>
      <c r="I141" s="831"/>
      <c r="J141" s="831">
        <v>1</v>
      </c>
      <c r="K141" s="831">
        <v>303</v>
      </c>
      <c r="L141" s="831"/>
      <c r="M141" s="831">
        <v>303</v>
      </c>
      <c r="N141" s="831"/>
      <c r="O141" s="831"/>
      <c r="P141" s="827"/>
      <c r="Q141" s="832"/>
    </row>
    <row r="142" spans="1:17" ht="14.45" customHeight="1" x14ac:dyDescent="0.2">
      <c r="A142" s="821" t="s">
        <v>3353</v>
      </c>
      <c r="B142" s="822" t="s">
        <v>3354</v>
      </c>
      <c r="C142" s="822" t="s">
        <v>2929</v>
      </c>
      <c r="D142" s="822" t="s">
        <v>3547</v>
      </c>
      <c r="E142" s="822" t="s">
        <v>3548</v>
      </c>
      <c r="F142" s="831">
        <v>2</v>
      </c>
      <c r="G142" s="831">
        <v>44</v>
      </c>
      <c r="H142" s="831"/>
      <c r="I142" s="831">
        <v>22</v>
      </c>
      <c r="J142" s="831">
        <v>5</v>
      </c>
      <c r="K142" s="831">
        <v>110</v>
      </c>
      <c r="L142" s="831"/>
      <c r="M142" s="831">
        <v>22</v>
      </c>
      <c r="N142" s="831"/>
      <c r="O142" s="831"/>
      <c r="P142" s="827"/>
      <c r="Q142" s="832"/>
    </row>
    <row r="143" spans="1:17" ht="14.45" customHeight="1" x14ac:dyDescent="0.2">
      <c r="A143" s="821" t="s">
        <v>3353</v>
      </c>
      <c r="B143" s="822" t="s">
        <v>3354</v>
      </c>
      <c r="C143" s="822" t="s">
        <v>2929</v>
      </c>
      <c r="D143" s="822" t="s">
        <v>3549</v>
      </c>
      <c r="E143" s="822" t="s">
        <v>3550</v>
      </c>
      <c r="F143" s="831">
        <v>5</v>
      </c>
      <c r="G143" s="831">
        <v>110</v>
      </c>
      <c r="H143" s="831"/>
      <c r="I143" s="831">
        <v>22</v>
      </c>
      <c r="J143" s="831">
        <v>11</v>
      </c>
      <c r="K143" s="831">
        <v>242</v>
      </c>
      <c r="L143" s="831"/>
      <c r="M143" s="831">
        <v>22</v>
      </c>
      <c r="N143" s="831">
        <v>3</v>
      </c>
      <c r="O143" s="831">
        <v>69</v>
      </c>
      <c r="P143" s="827"/>
      <c r="Q143" s="832">
        <v>23</v>
      </c>
    </row>
    <row r="144" spans="1:17" ht="14.45" customHeight="1" x14ac:dyDescent="0.2">
      <c r="A144" s="821" t="s">
        <v>3353</v>
      </c>
      <c r="B144" s="822" t="s">
        <v>3354</v>
      </c>
      <c r="C144" s="822" t="s">
        <v>2929</v>
      </c>
      <c r="D144" s="822" t="s">
        <v>3551</v>
      </c>
      <c r="E144" s="822" t="s">
        <v>3552</v>
      </c>
      <c r="F144" s="831"/>
      <c r="G144" s="831"/>
      <c r="H144" s="831"/>
      <c r="I144" s="831"/>
      <c r="J144" s="831">
        <v>4</v>
      </c>
      <c r="K144" s="831">
        <v>1980</v>
      </c>
      <c r="L144" s="831"/>
      <c r="M144" s="831">
        <v>495</v>
      </c>
      <c r="N144" s="831"/>
      <c r="O144" s="831"/>
      <c r="P144" s="827"/>
      <c r="Q144" s="832"/>
    </row>
    <row r="145" spans="1:17" ht="14.45" customHeight="1" x14ac:dyDescent="0.2">
      <c r="A145" s="821" t="s">
        <v>3353</v>
      </c>
      <c r="B145" s="822" t="s">
        <v>3354</v>
      </c>
      <c r="C145" s="822" t="s">
        <v>2929</v>
      </c>
      <c r="D145" s="822" t="s">
        <v>3553</v>
      </c>
      <c r="E145" s="822" t="s">
        <v>3554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195</v>
      </c>
      <c r="P145" s="827"/>
      <c r="Q145" s="832">
        <v>195</v>
      </c>
    </row>
    <row r="146" spans="1:17" ht="14.45" customHeight="1" x14ac:dyDescent="0.2">
      <c r="A146" s="821" t="s">
        <v>3353</v>
      </c>
      <c r="B146" s="822" t="s">
        <v>3354</v>
      </c>
      <c r="C146" s="822" t="s">
        <v>2929</v>
      </c>
      <c r="D146" s="822" t="s">
        <v>3555</v>
      </c>
      <c r="E146" s="822" t="s">
        <v>3556</v>
      </c>
      <c r="F146" s="831"/>
      <c r="G146" s="831"/>
      <c r="H146" s="831"/>
      <c r="I146" s="831"/>
      <c r="J146" s="831"/>
      <c r="K146" s="831"/>
      <c r="L146" s="831"/>
      <c r="M146" s="831"/>
      <c r="N146" s="831">
        <v>2</v>
      </c>
      <c r="O146" s="831">
        <v>412</v>
      </c>
      <c r="P146" s="827"/>
      <c r="Q146" s="832">
        <v>206</v>
      </c>
    </row>
    <row r="147" spans="1:17" ht="14.45" customHeight="1" x14ac:dyDescent="0.2">
      <c r="A147" s="821" t="s">
        <v>3353</v>
      </c>
      <c r="B147" s="822" t="s">
        <v>3354</v>
      </c>
      <c r="C147" s="822" t="s">
        <v>2929</v>
      </c>
      <c r="D147" s="822" t="s">
        <v>3557</v>
      </c>
      <c r="E147" s="822" t="s">
        <v>3558</v>
      </c>
      <c r="F147" s="831"/>
      <c r="G147" s="831"/>
      <c r="H147" s="831"/>
      <c r="I147" s="831"/>
      <c r="J147" s="831"/>
      <c r="K147" s="831"/>
      <c r="L147" s="831"/>
      <c r="M147" s="831"/>
      <c r="N147" s="831">
        <v>2</v>
      </c>
      <c r="O147" s="831">
        <v>338</v>
      </c>
      <c r="P147" s="827"/>
      <c r="Q147" s="832">
        <v>169</v>
      </c>
    </row>
    <row r="148" spans="1:17" ht="14.45" customHeight="1" x14ac:dyDescent="0.2">
      <c r="A148" s="821" t="s">
        <v>3353</v>
      </c>
      <c r="B148" s="822" t="s">
        <v>3354</v>
      </c>
      <c r="C148" s="822" t="s">
        <v>2929</v>
      </c>
      <c r="D148" s="822" t="s">
        <v>3559</v>
      </c>
      <c r="E148" s="822" t="s">
        <v>3560</v>
      </c>
      <c r="F148" s="831"/>
      <c r="G148" s="831"/>
      <c r="H148" s="831"/>
      <c r="I148" s="831"/>
      <c r="J148" s="831">
        <v>1</v>
      </c>
      <c r="K148" s="831">
        <v>269</v>
      </c>
      <c r="L148" s="831"/>
      <c r="M148" s="831">
        <v>269</v>
      </c>
      <c r="N148" s="831"/>
      <c r="O148" s="831"/>
      <c r="P148" s="827"/>
      <c r="Q148" s="832"/>
    </row>
    <row r="149" spans="1:17" ht="14.45" customHeight="1" x14ac:dyDescent="0.2">
      <c r="A149" s="821" t="s">
        <v>3353</v>
      </c>
      <c r="B149" s="822" t="s">
        <v>3354</v>
      </c>
      <c r="C149" s="822" t="s">
        <v>2929</v>
      </c>
      <c r="D149" s="822" t="s">
        <v>3561</v>
      </c>
      <c r="E149" s="822" t="s">
        <v>3562</v>
      </c>
      <c r="F149" s="831"/>
      <c r="G149" s="831"/>
      <c r="H149" s="831"/>
      <c r="I149" s="831"/>
      <c r="J149" s="831">
        <v>2</v>
      </c>
      <c r="K149" s="831">
        <v>254</v>
      </c>
      <c r="L149" s="831"/>
      <c r="M149" s="831">
        <v>127</v>
      </c>
      <c r="N149" s="831">
        <v>1</v>
      </c>
      <c r="O149" s="831">
        <v>128</v>
      </c>
      <c r="P149" s="827"/>
      <c r="Q149" s="832">
        <v>128</v>
      </c>
    </row>
    <row r="150" spans="1:17" ht="14.45" customHeight="1" x14ac:dyDescent="0.2">
      <c r="A150" s="821" t="s">
        <v>3353</v>
      </c>
      <c r="B150" s="822" t="s">
        <v>3354</v>
      </c>
      <c r="C150" s="822" t="s">
        <v>2929</v>
      </c>
      <c r="D150" s="822" t="s">
        <v>3563</v>
      </c>
      <c r="E150" s="822" t="s">
        <v>3564</v>
      </c>
      <c r="F150" s="831">
        <v>11</v>
      </c>
      <c r="G150" s="831">
        <v>253</v>
      </c>
      <c r="H150" s="831"/>
      <c r="I150" s="831">
        <v>23</v>
      </c>
      <c r="J150" s="831">
        <v>7</v>
      </c>
      <c r="K150" s="831">
        <v>161</v>
      </c>
      <c r="L150" s="831"/>
      <c r="M150" s="831">
        <v>23</v>
      </c>
      <c r="N150" s="831">
        <v>1</v>
      </c>
      <c r="O150" s="831">
        <v>24</v>
      </c>
      <c r="P150" s="827"/>
      <c r="Q150" s="832">
        <v>24</v>
      </c>
    </row>
    <row r="151" spans="1:17" ht="14.45" customHeight="1" x14ac:dyDescent="0.2">
      <c r="A151" s="821" t="s">
        <v>3353</v>
      </c>
      <c r="B151" s="822" t="s">
        <v>3354</v>
      </c>
      <c r="C151" s="822" t="s">
        <v>2929</v>
      </c>
      <c r="D151" s="822" t="s">
        <v>3565</v>
      </c>
      <c r="E151" s="822" t="s">
        <v>3566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338</v>
      </c>
      <c r="P151" s="827"/>
      <c r="Q151" s="832">
        <v>169</v>
      </c>
    </row>
    <row r="152" spans="1:17" ht="14.45" customHeight="1" x14ac:dyDescent="0.2">
      <c r="A152" s="821" t="s">
        <v>3353</v>
      </c>
      <c r="B152" s="822" t="s">
        <v>3354</v>
      </c>
      <c r="C152" s="822" t="s">
        <v>2929</v>
      </c>
      <c r="D152" s="822" t="s">
        <v>3567</v>
      </c>
      <c r="E152" s="822" t="s">
        <v>3568</v>
      </c>
      <c r="F152" s="831"/>
      <c r="G152" s="831"/>
      <c r="H152" s="831"/>
      <c r="I152" s="831"/>
      <c r="J152" s="831">
        <v>1</v>
      </c>
      <c r="K152" s="831">
        <v>652</v>
      </c>
      <c r="L152" s="831"/>
      <c r="M152" s="831">
        <v>652</v>
      </c>
      <c r="N152" s="831"/>
      <c r="O152" s="831"/>
      <c r="P152" s="827"/>
      <c r="Q152" s="832"/>
    </row>
    <row r="153" spans="1:17" ht="14.45" customHeight="1" x14ac:dyDescent="0.2">
      <c r="A153" s="821" t="s">
        <v>3353</v>
      </c>
      <c r="B153" s="822" t="s">
        <v>3354</v>
      </c>
      <c r="C153" s="822" t="s">
        <v>2929</v>
      </c>
      <c r="D153" s="822" t="s">
        <v>3569</v>
      </c>
      <c r="E153" s="822" t="s">
        <v>3570</v>
      </c>
      <c r="F153" s="831">
        <v>6</v>
      </c>
      <c r="G153" s="831">
        <v>1776</v>
      </c>
      <c r="H153" s="831"/>
      <c r="I153" s="831">
        <v>296</v>
      </c>
      <c r="J153" s="831">
        <v>9</v>
      </c>
      <c r="K153" s="831">
        <v>2664</v>
      </c>
      <c r="L153" s="831"/>
      <c r="M153" s="831">
        <v>296</v>
      </c>
      <c r="N153" s="831">
        <v>1</v>
      </c>
      <c r="O153" s="831">
        <v>299</v>
      </c>
      <c r="P153" s="827"/>
      <c r="Q153" s="832">
        <v>299</v>
      </c>
    </row>
    <row r="154" spans="1:17" ht="14.45" customHeight="1" x14ac:dyDescent="0.2">
      <c r="A154" s="821" t="s">
        <v>3353</v>
      </c>
      <c r="B154" s="822" t="s">
        <v>3354</v>
      </c>
      <c r="C154" s="822" t="s">
        <v>2929</v>
      </c>
      <c r="D154" s="822" t="s">
        <v>3571</v>
      </c>
      <c r="E154" s="822" t="s">
        <v>3572</v>
      </c>
      <c r="F154" s="831">
        <v>3</v>
      </c>
      <c r="G154" s="831">
        <v>135</v>
      </c>
      <c r="H154" s="831"/>
      <c r="I154" s="831">
        <v>45</v>
      </c>
      <c r="J154" s="831"/>
      <c r="K154" s="831"/>
      <c r="L154" s="831"/>
      <c r="M154" s="831"/>
      <c r="N154" s="831">
        <v>1</v>
      </c>
      <c r="O154" s="831">
        <v>46</v>
      </c>
      <c r="P154" s="827"/>
      <c r="Q154" s="832">
        <v>46</v>
      </c>
    </row>
    <row r="155" spans="1:17" ht="14.45" customHeight="1" x14ac:dyDescent="0.2">
      <c r="A155" s="821" t="s">
        <v>3353</v>
      </c>
      <c r="B155" s="822" t="s">
        <v>3354</v>
      </c>
      <c r="C155" s="822" t="s">
        <v>2929</v>
      </c>
      <c r="D155" s="822" t="s">
        <v>3573</v>
      </c>
      <c r="E155" s="822" t="s">
        <v>3574</v>
      </c>
      <c r="F155" s="831">
        <v>1</v>
      </c>
      <c r="G155" s="831">
        <v>310</v>
      </c>
      <c r="H155" s="831"/>
      <c r="I155" s="831">
        <v>310</v>
      </c>
      <c r="J155" s="831">
        <v>1</v>
      </c>
      <c r="K155" s="831">
        <v>310</v>
      </c>
      <c r="L155" s="831"/>
      <c r="M155" s="831">
        <v>310</v>
      </c>
      <c r="N155" s="831"/>
      <c r="O155" s="831"/>
      <c r="P155" s="827"/>
      <c r="Q155" s="832"/>
    </row>
    <row r="156" spans="1:17" ht="14.45" customHeight="1" x14ac:dyDescent="0.2">
      <c r="A156" s="821" t="s">
        <v>3353</v>
      </c>
      <c r="B156" s="822" t="s">
        <v>3354</v>
      </c>
      <c r="C156" s="822" t="s">
        <v>2929</v>
      </c>
      <c r="D156" s="822" t="s">
        <v>3573</v>
      </c>
      <c r="E156" s="822" t="s">
        <v>3575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424</v>
      </c>
      <c r="P156" s="827"/>
      <c r="Q156" s="832">
        <v>424</v>
      </c>
    </row>
    <row r="157" spans="1:17" ht="14.45" customHeight="1" x14ac:dyDescent="0.2">
      <c r="A157" s="821" t="s">
        <v>3353</v>
      </c>
      <c r="B157" s="822" t="s">
        <v>3354</v>
      </c>
      <c r="C157" s="822" t="s">
        <v>2929</v>
      </c>
      <c r="D157" s="822" t="s">
        <v>3576</v>
      </c>
      <c r="E157" s="822" t="s">
        <v>3577</v>
      </c>
      <c r="F157" s="831">
        <v>3</v>
      </c>
      <c r="G157" s="831">
        <v>129</v>
      </c>
      <c r="H157" s="831"/>
      <c r="I157" s="831">
        <v>43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3353</v>
      </c>
      <c r="B158" s="822" t="s">
        <v>3354</v>
      </c>
      <c r="C158" s="822" t="s">
        <v>2929</v>
      </c>
      <c r="D158" s="822" t="s">
        <v>3578</v>
      </c>
      <c r="E158" s="822" t="s">
        <v>3579</v>
      </c>
      <c r="F158" s="831">
        <v>1</v>
      </c>
      <c r="G158" s="831">
        <v>529</v>
      </c>
      <c r="H158" s="831"/>
      <c r="I158" s="831">
        <v>529</v>
      </c>
      <c r="J158" s="831"/>
      <c r="K158" s="831"/>
      <c r="L158" s="831"/>
      <c r="M158" s="831"/>
      <c r="N158" s="831">
        <v>1</v>
      </c>
      <c r="O158" s="831">
        <v>532</v>
      </c>
      <c r="P158" s="827"/>
      <c r="Q158" s="832">
        <v>532</v>
      </c>
    </row>
    <row r="159" spans="1:17" ht="14.45" customHeight="1" x14ac:dyDescent="0.2">
      <c r="A159" s="821" t="s">
        <v>3353</v>
      </c>
      <c r="B159" s="822" t="s">
        <v>3354</v>
      </c>
      <c r="C159" s="822" t="s">
        <v>2929</v>
      </c>
      <c r="D159" s="822" t="s">
        <v>3580</v>
      </c>
      <c r="E159" s="822" t="s">
        <v>3581</v>
      </c>
      <c r="F159" s="831">
        <v>1</v>
      </c>
      <c r="G159" s="831">
        <v>31</v>
      </c>
      <c r="H159" s="831"/>
      <c r="I159" s="831">
        <v>31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3353</v>
      </c>
      <c r="B160" s="822" t="s">
        <v>3354</v>
      </c>
      <c r="C160" s="822" t="s">
        <v>2929</v>
      </c>
      <c r="D160" s="822" t="s">
        <v>3582</v>
      </c>
      <c r="E160" s="822" t="s">
        <v>3583</v>
      </c>
      <c r="F160" s="831"/>
      <c r="G160" s="831"/>
      <c r="H160" s="831"/>
      <c r="I160" s="831"/>
      <c r="J160" s="831">
        <v>1</v>
      </c>
      <c r="K160" s="831">
        <v>186</v>
      </c>
      <c r="L160" s="831"/>
      <c r="M160" s="831">
        <v>186</v>
      </c>
      <c r="N160" s="831"/>
      <c r="O160" s="831"/>
      <c r="P160" s="827"/>
      <c r="Q160" s="832"/>
    </row>
    <row r="161" spans="1:17" ht="14.45" customHeight="1" x14ac:dyDescent="0.2">
      <c r="A161" s="821" t="s">
        <v>3353</v>
      </c>
      <c r="B161" s="822" t="s">
        <v>3354</v>
      </c>
      <c r="C161" s="822" t="s">
        <v>2929</v>
      </c>
      <c r="D161" s="822" t="s">
        <v>3584</v>
      </c>
      <c r="E161" s="822" t="s">
        <v>3585</v>
      </c>
      <c r="F161" s="831"/>
      <c r="G161" s="831"/>
      <c r="H161" s="831"/>
      <c r="I161" s="831"/>
      <c r="J161" s="831">
        <v>1</v>
      </c>
      <c r="K161" s="831">
        <v>530</v>
      </c>
      <c r="L161" s="831"/>
      <c r="M161" s="831">
        <v>530</v>
      </c>
      <c r="N161" s="831"/>
      <c r="O161" s="831"/>
      <c r="P161" s="827"/>
      <c r="Q161" s="832"/>
    </row>
    <row r="162" spans="1:17" ht="14.45" customHeight="1" x14ac:dyDescent="0.2">
      <c r="A162" s="821" t="s">
        <v>3353</v>
      </c>
      <c r="B162" s="822" t="s">
        <v>3354</v>
      </c>
      <c r="C162" s="822" t="s">
        <v>2929</v>
      </c>
      <c r="D162" s="822" t="s">
        <v>3586</v>
      </c>
      <c r="E162" s="822" t="s">
        <v>3587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138</v>
      </c>
      <c r="P162" s="827"/>
      <c r="Q162" s="832">
        <v>138</v>
      </c>
    </row>
    <row r="163" spans="1:17" ht="14.45" customHeight="1" x14ac:dyDescent="0.2">
      <c r="A163" s="821" t="s">
        <v>3353</v>
      </c>
      <c r="B163" s="822" t="s">
        <v>3354</v>
      </c>
      <c r="C163" s="822" t="s">
        <v>2929</v>
      </c>
      <c r="D163" s="822" t="s">
        <v>3588</v>
      </c>
      <c r="E163" s="822" t="s">
        <v>3589</v>
      </c>
      <c r="F163" s="831"/>
      <c r="G163" s="831"/>
      <c r="H163" s="831"/>
      <c r="I163" s="831"/>
      <c r="J163" s="831">
        <v>1</v>
      </c>
      <c r="K163" s="831">
        <v>409</v>
      </c>
      <c r="L163" s="831"/>
      <c r="M163" s="831">
        <v>409</v>
      </c>
      <c r="N163" s="831"/>
      <c r="O163" s="831"/>
      <c r="P163" s="827"/>
      <c r="Q163" s="832"/>
    </row>
    <row r="164" spans="1:17" ht="14.45" customHeight="1" x14ac:dyDescent="0.2">
      <c r="A164" s="821" t="s">
        <v>3353</v>
      </c>
      <c r="B164" s="822" t="s">
        <v>3354</v>
      </c>
      <c r="C164" s="822" t="s">
        <v>2929</v>
      </c>
      <c r="D164" s="822" t="s">
        <v>3590</v>
      </c>
      <c r="E164" s="822" t="s">
        <v>3591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834</v>
      </c>
      <c r="P164" s="827"/>
      <c r="Q164" s="832">
        <v>834</v>
      </c>
    </row>
    <row r="165" spans="1:17" ht="14.45" customHeight="1" x14ac:dyDescent="0.2">
      <c r="A165" s="821" t="s">
        <v>3353</v>
      </c>
      <c r="B165" s="822" t="s">
        <v>3354</v>
      </c>
      <c r="C165" s="822" t="s">
        <v>2929</v>
      </c>
      <c r="D165" s="822" t="s">
        <v>3592</v>
      </c>
      <c r="E165" s="822" t="s">
        <v>3593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382</v>
      </c>
      <c r="P165" s="827"/>
      <c r="Q165" s="832">
        <v>191</v>
      </c>
    </row>
    <row r="166" spans="1:17" ht="14.45" customHeight="1" x14ac:dyDescent="0.2">
      <c r="A166" s="821" t="s">
        <v>3353</v>
      </c>
      <c r="B166" s="822" t="s">
        <v>3354</v>
      </c>
      <c r="C166" s="822" t="s">
        <v>2929</v>
      </c>
      <c r="D166" s="822" t="s">
        <v>3594</v>
      </c>
      <c r="E166" s="822" t="s">
        <v>3595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276</v>
      </c>
      <c r="P166" s="827"/>
      <c r="Q166" s="832">
        <v>276</v>
      </c>
    </row>
    <row r="167" spans="1:17" ht="14.45" customHeight="1" x14ac:dyDescent="0.2">
      <c r="A167" s="821" t="s">
        <v>3353</v>
      </c>
      <c r="B167" s="822" t="s">
        <v>3354</v>
      </c>
      <c r="C167" s="822" t="s">
        <v>2929</v>
      </c>
      <c r="D167" s="822" t="s">
        <v>3596</v>
      </c>
      <c r="E167" s="822" t="s">
        <v>3597</v>
      </c>
      <c r="F167" s="831">
        <v>2</v>
      </c>
      <c r="G167" s="831">
        <v>266</v>
      </c>
      <c r="H167" s="831"/>
      <c r="I167" s="831">
        <v>133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3353</v>
      </c>
      <c r="B168" s="822" t="s">
        <v>3354</v>
      </c>
      <c r="C168" s="822" t="s">
        <v>2929</v>
      </c>
      <c r="D168" s="822" t="s">
        <v>3598</v>
      </c>
      <c r="E168" s="822" t="s">
        <v>3599</v>
      </c>
      <c r="F168" s="831">
        <v>861</v>
      </c>
      <c r="G168" s="831">
        <v>31857</v>
      </c>
      <c r="H168" s="831"/>
      <c r="I168" s="831">
        <v>37</v>
      </c>
      <c r="J168" s="831">
        <v>873</v>
      </c>
      <c r="K168" s="831">
        <v>32301</v>
      </c>
      <c r="L168" s="831"/>
      <c r="M168" s="831">
        <v>37</v>
      </c>
      <c r="N168" s="831">
        <v>171</v>
      </c>
      <c r="O168" s="831">
        <v>6498</v>
      </c>
      <c r="P168" s="827"/>
      <c r="Q168" s="832">
        <v>38</v>
      </c>
    </row>
    <row r="169" spans="1:17" ht="14.45" customHeight="1" x14ac:dyDescent="0.2">
      <c r="A169" s="821" t="s">
        <v>3353</v>
      </c>
      <c r="B169" s="822" t="s">
        <v>3354</v>
      </c>
      <c r="C169" s="822" t="s">
        <v>2929</v>
      </c>
      <c r="D169" s="822" t="s">
        <v>3600</v>
      </c>
      <c r="E169" s="822" t="s">
        <v>3601</v>
      </c>
      <c r="F169" s="831"/>
      <c r="G169" s="831"/>
      <c r="H169" s="831"/>
      <c r="I169" s="831"/>
      <c r="J169" s="831">
        <v>1</v>
      </c>
      <c r="K169" s="831">
        <v>171</v>
      </c>
      <c r="L169" s="831"/>
      <c r="M169" s="831">
        <v>171</v>
      </c>
      <c r="N169" s="831">
        <v>2</v>
      </c>
      <c r="O169" s="831">
        <v>344</v>
      </c>
      <c r="P169" s="827"/>
      <c r="Q169" s="832">
        <v>172</v>
      </c>
    </row>
    <row r="170" spans="1:17" ht="14.45" customHeight="1" x14ac:dyDescent="0.2">
      <c r="A170" s="821" t="s">
        <v>3353</v>
      </c>
      <c r="B170" s="822" t="s">
        <v>3354</v>
      </c>
      <c r="C170" s="822" t="s">
        <v>2929</v>
      </c>
      <c r="D170" s="822" t="s">
        <v>3602</v>
      </c>
      <c r="E170" s="822" t="s">
        <v>3603</v>
      </c>
      <c r="F170" s="831">
        <v>2</v>
      </c>
      <c r="G170" s="831">
        <v>466</v>
      </c>
      <c r="H170" s="831"/>
      <c r="I170" s="831">
        <v>233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3353</v>
      </c>
      <c r="B171" s="822" t="s">
        <v>3354</v>
      </c>
      <c r="C171" s="822" t="s">
        <v>2929</v>
      </c>
      <c r="D171" s="822" t="s">
        <v>3604</v>
      </c>
      <c r="E171" s="822" t="s">
        <v>3605</v>
      </c>
      <c r="F171" s="831">
        <v>6</v>
      </c>
      <c r="G171" s="831">
        <v>564</v>
      </c>
      <c r="H171" s="831"/>
      <c r="I171" s="831">
        <v>94</v>
      </c>
      <c r="J171" s="831">
        <v>3</v>
      </c>
      <c r="K171" s="831">
        <v>282</v>
      </c>
      <c r="L171" s="831"/>
      <c r="M171" s="831">
        <v>94</v>
      </c>
      <c r="N171" s="831">
        <v>2</v>
      </c>
      <c r="O171" s="831">
        <v>194</v>
      </c>
      <c r="P171" s="827"/>
      <c r="Q171" s="832">
        <v>97</v>
      </c>
    </row>
    <row r="172" spans="1:17" ht="14.45" customHeight="1" x14ac:dyDescent="0.2">
      <c r="A172" s="821" t="s">
        <v>3353</v>
      </c>
      <c r="B172" s="822" t="s">
        <v>3354</v>
      </c>
      <c r="C172" s="822" t="s">
        <v>2929</v>
      </c>
      <c r="D172" s="822" t="s">
        <v>3606</v>
      </c>
      <c r="E172" s="822" t="s">
        <v>3607</v>
      </c>
      <c r="F172" s="831"/>
      <c r="G172" s="831"/>
      <c r="H172" s="831"/>
      <c r="I172" s="831"/>
      <c r="J172" s="831">
        <v>1</v>
      </c>
      <c r="K172" s="831">
        <v>94</v>
      </c>
      <c r="L172" s="831"/>
      <c r="M172" s="831">
        <v>94</v>
      </c>
      <c r="N172" s="831"/>
      <c r="O172" s="831"/>
      <c r="P172" s="827"/>
      <c r="Q172" s="832"/>
    </row>
    <row r="173" spans="1:17" ht="14.45" customHeight="1" x14ac:dyDescent="0.2">
      <c r="A173" s="821" t="s">
        <v>3353</v>
      </c>
      <c r="B173" s="822" t="s">
        <v>3354</v>
      </c>
      <c r="C173" s="822" t="s">
        <v>2929</v>
      </c>
      <c r="D173" s="822" t="s">
        <v>3608</v>
      </c>
      <c r="E173" s="822" t="s">
        <v>3609</v>
      </c>
      <c r="F173" s="831"/>
      <c r="G173" s="831"/>
      <c r="H173" s="831"/>
      <c r="I173" s="831"/>
      <c r="J173" s="831">
        <v>2</v>
      </c>
      <c r="K173" s="831">
        <v>206</v>
      </c>
      <c r="L173" s="831"/>
      <c r="M173" s="831">
        <v>103</v>
      </c>
      <c r="N173" s="831"/>
      <c r="O173" s="831"/>
      <c r="P173" s="827"/>
      <c r="Q173" s="832"/>
    </row>
    <row r="174" spans="1:17" ht="14.45" customHeight="1" x14ac:dyDescent="0.2">
      <c r="A174" s="821" t="s">
        <v>3353</v>
      </c>
      <c r="B174" s="822" t="s">
        <v>3354</v>
      </c>
      <c r="C174" s="822" t="s">
        <v>2929</v>
      </c>
      <c r="D174" s="822" t="s">
        <v>3610</v>
      </c>
      <c r="E174" s="822" t="s">
        <v>3611</v>
      </c>
      <c r="F174" s="831"/>
      <c r="G174" s="831"/>
      <c r="H174" s="831"/>
      <c r="I174" s="831"/>
      <c r="J174" s="831">
        <v>2</v>
      </c>
      <c r="K174" s="831">
        <v>1546</v>
      </c>
      <c r="L174" s="831"/>
      <c r="M174" s="831">
        <v>773</v>
      </c>
      <c r="N174" s="831"/>
      <c r="O174" s="831"/>
      <c r="P174" s="827"/>
      <c r="Q174" s="832"/>
    </row>
    <row r="175" spans="1:17" ht="14.45" customHeight="1" x14ac:dyDescent="0.2">
      <c r="A175" s="821" t="s">
        <v>3353</v>
      </c>
      <c r="B175" s="822" t="s">
        <v>3354</v>
      </c>
      <c r="C175" s="822" t="s">
        <v>2929</v>
      </c>
      <c r="D175" s="822" t="s">
        <v>3612</v>
      </c>
      <c r="E175" s="822" t="s">
        <v>3613</v>
      </c>
      <c r="F175" s="831"/>
      <c r="G175" s="831"/>
      <c r="H175" s="831"/>
      <c r="I175" s="831"/>
      <c r="J175" s="831">
        <v>1</v>
      </c>
      <c r="K175" s="831">
        <v>392</v>
      </c>
      <c r="L175" s="831"/>
      <c r="M175" s="831">
        <v>392</v>
      </c>
      <c r="N175" s="831"/>
      <c r="O175" s="831"/>
      <c r="P175" s="827"/>
      <c r="Q175" s="832"/>
    </row>
    <row r="176" spans="1:17" ht="14.45" customHeight="1" x14ac:dyDescent="0.2">
      <c r="A176" s="821" t="s">
        <v>3353</v>
      </c>
      <c r="B176" s="822" t="s">
        <v>3614</v>
      </c>
      <c r="C176" s="822" t="s">
        <v>2929</v>
      </c>
      <c r="D176" s="822" t="s">
        <v>3615</v>
      </c>
      <c r="E176" s="822" t="s">
        <v>3616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1042</v>
      </c>
      <c r="P176" s="827"/>
      <c r="Q176" s="832">
        <v>1042</v>
      </c>
    </row>
    <row r="177" spans="1:17" ht="14.45" customHeight="1" x14ac:dyDescent="0.2">
      <c r="A177" s="821" t="s">
        <v>3353</v>
      </c>
      <c r="B177" s="822" t="s">
        <v>3614</v>
      </c>
      <c r="C177" s="822" t="s">
        <v>2929</v>
      </c>
      <c r="D177" s="822" t="s">
        <v>3617</v>
      </c>
      <c r="E177" s="822" t="s">
        <v>3618</v>
      </c>
      <c r="F177" s="831">
        <v>1</v>
      </c>
      <c r="G177" s="831">
        <v>741</v>
      </c>
      <c r="H177" s="831"/>
      <c r="I177" s="831">
        <v>741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3353</v>
      </c>
      <c r="B178" s="822" t="s">
        <v>3614</v>
      </c>
      <c r="C178" s="822" t="s">
        <v>2929</v>
      </c>
      <c r="D178" s="822" t="s">
        <v>3619</v>
      </c>
      <c r="E178" s="822" t="s">
        <v>3620</v>
      </c>
      <c r="F178" s="831"/>
      <c r="G178" s="831"/>
      <c r="H178" s="831"/>
      <c r="I178" s="831"/>
      <c r="J178" s="831"/>
      <c r="K178" s="831"/>
      <c r="L178" s="831"/>
      <c r="M178" s="831"/>
      <c r="N178" s="831">
        <v>3</v>
      </c>
      <c r="O178" s="831">
        <v>2616</v>
      </c>
      <c r="P178" s="827"/>
      <c r="Q178" s="832">
        <v>872</v>
      </c>
    </row>
    <row r="179" spans="1:17" ht="14.45" customHeight="1" x14ac:dyDescent="0.2">
      <c r="A179" s="821" t="s">
        <v>3621</v>
      </c>
      <c r="B179" s="822" t="s">
        <v>3622</v>
      </c>
      <c r="C179" s="822" t="s">
        <v>2936</v>
      </c>
      <c r="D179" s="822" t="s">
        <v>3623</v>
      </c>
      <c r="E179" s="822" t="s">
        <v>3624</v>
      </c>
      <c r="F179" s="831">
        <v>0.1</v>
      </c>
      <c r="G179" s="831">
        <v>874.92</v>
      </c>
      <c r="H179" s="831"/>
      <c r="I179" s="831">
        <v>8749.1999999999989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3621</v>
      </c>
      <c r="B180" s="822" t="s">
        <v>3622</v>
      </c>
      <c r="C180" s="822" t="s">
        <v>2936</v>
      </c>
      <c r="D180" s="822" t="s">
        <v>3625</v>
      </c>
      <c r="E180" s="822" t="s">
        <v>3626</v>
      </c>
      <c r="F180" s="831"/>
      <c r="G180" s="831"/>
      <c r="H180" s="831"/>
      <c r="I180" s="831"/>
      <c r="J180" s="831">
        <v>1</v>
      </c>
      <c r="K180" s="831">
        <v>517</v>
      </c>
      <c r="L180" s="831"/>
      <c r="M180" s="831">
        <v>517</v>
      </c>
      <c r="N180" s="831">
        <v>1</v>
      </c>
      <c r="O180" s="831">
        <v>517</v>
      </c>
      <c r="P180" s="827"/>
      <c r="Q180" s="832">
        <v>517</v>
      </c>
    </row>
    <row r="181" spans="1:17" ht="14.45" customHeight="1" x14ac:dyDescent="0.2">
      <c r="A181" s="821" t="s">
        <v>3621</v>
      </c>
      <c r="B181" s="822" t="s">
        <v>3622</v>
      </c>
      <c r="C181" s="822" t="s">
        <v>2936</v>
      </c>
      <c r="D181" s="822" t="s">
        <v>3627</v>
      </c>
      <c r="E181" s="822" t="s">
        <v>3628</v>
      </c>
      <c r="F181" s="831"/>
      <c r="G181" s="831"/>
      <c r="H181" s="831"/>
      <c r="I181" s="831"/>
      <c r="J181" s="831"/>
      <c r="K181" s="831"/>
      <c r="L181" s="831"/>
      <c r="M181" s="831"/>
      <c r="N181" s="831">
        <v>0.05</v>
      </c>
      <c r="O181" s="831">
        <v>35.909999999999997</v>
      </c>
      <c r="P181" s="827"/>
      <c r="Q181" s="832">
        <v>718.19999999999993</v>
      </c>
    </row>
    <row r="182" spans="1:17" ht="14.45" customHeight="1" x14ac:dyDescent="0.2">
      <c r="A182" s="821" t="s">
        <v>3621</v>
      </c>
      <c r="B182" s="822" t="s">
        <v>3622</v>
      </c>
      <c r="C182" s="822" t="s">
        <v>2936</v>
      </c>
      <c r="D182" s="822" t="s">
        <v>3629</v>
      </c>
      <c r="E182" s="822" t="s">
        <v>3630</v>
      </c>
      <c r="F182" s="831">
        <v>0.95</v>
      </c>
      <c r="G182" s="831">
        <v>622.74</v>
      </c>
      <c r="H182" s="831"/>
      <c r="I182" s="831">
        <v>655.51578947368421</v>
      </c>
      <c r="J182" s="831">
        <v>0.6</v>
      </c>
      <c r="K182" s="831">
        <v>393.31</v>
      </c>
      <c r="L182" s="831"/>
      <c r="M182" s="831">
        <v>655.51666666666665</v>
      </c>
      <c r="N182" s="831"/>
      <c r="O182" s="831"/>
      <c r="P182" s="827"/>
      <c r="Q182" s="832"/>
    </row>
    <row r="183" spans="1:17" ht="14.45" customHeight="1" x14ac:dyDescent="0.2">
      <c r="A183" s="821" t="s">
        <v>3621</v>
      </c>
      <c r="B183" s="822" t="s">
        <v>3622</v>
      </c>
      <c r="C183" s="822" t="s">
        <v>2936</v>
      </c>
      <c r="D183" s="822" t="s">
        <v>3629</v>
      </c>
      <c r="E183" s="822" t="s">
        <v>3631</v>
      </c>
      <c r="F183" s="831">
        <v>0.7</v>
      </c>
      <c r="G183" s="831">
        <v>458.86</v>
      </c>
      <c r="H183" s="831"/>
      <c r="I183" s="831">
        <v>655.51428571428573</v>
      </c>
      <c r="J183" s="831">
        <v>0.25</v>
      </c>
      <c r="K183" s="831">
        <v>163.88</v>
      </c>
      <c r="L183" s="831"/>
      <c r="M183" s="831">
        <v>655.52</v>
      </c>
      <c r="N183" s="831"/>
      <c r="O183" s="831"/>
      <c r="P183" s="827"/>
      <c r="Q183" s="832"/>
    </row>
    <row r="184" spans="1:17" ht="14.45" customHeight="1" x14ac:dyDescent="0.2">
      <c r="A184" s="821" t="s">
        <v>3621</v>
      </c>
      <c r="B184" s="822" t="s">
        <v>3622</v>
      </c>
      <c r="C184" s="822" t="s">
        <v>2936</v>
      </c>
      <c r="D184" s="822" t="s">
        <v>3632</v>
      </c>
      <c r="E184" s="822" t="s">
        <v>3630</v>
      </c>
      <c r="F184" s="831">
        <v>0.01</v>
      </c>
      <c r="G184" s="831">
        <v>170.45</v>
      </c>
      <c r="H184" s="831"/>
      <c r="I184" s="831">
        <v>17045</v>
      </c>
      <c r="J184" s="831">
        <v>0.01</v>
      </c>
      <c r="K184" s="831">
        <v>170.45</v>
      </c>
      <c r="L184" s="831"/>
      <c r="M184" s="831">
        <v>17045</v>
      </c>
      <c r="N184" s="831"/>
      <c r="O184" s="831"/>
      <c r="P184" s="827"/>
      <c r="Q184" s="832"/>
    </row>
    <row r="185" spans="1:17" ht="14.45" customHeight="1" x14ac:dyDescent="0.2">
      <c r="A185" s="821" t="s">
        <v>3621</v>
      </c>
      <c r="B185" s="822" t="s">
        <v>3622</v>
      </c>
      <c r="C185" s="822" t="s">
        <v>2936</v>
      </c>
      <c r="D185" s="822" t="s">
        <v>3632</v>
      </c>
      <c r="E185" s="822" t="s">
        <v>3631</v>
      </c>
      <c r="F185" s="831"/>
      <c r="G185" s="831"/>
      <c r="H185" s="831"/>
      <c r="I185" s="831"/>
      <c r="J185" s="831">
        <v>0.05</v>
      </c>
      <c r="K185" s="831">
        <v>995.75</v>
      </c>
      <c r="L185" s="831"/>
      <c r="M185" s="831">
        <v>19915</v>
      </c>
      <c r="N185" s="831">
        <v>0.03</v>
      </c>
      <c r="O185" s="831">
        <v>406.46</v>
      </c>
      <c r="P185" s="827"/>
      <c r="Q185" s="832">
        <v>13548.666666666666</v>
      </c>
    </row>
    <row r="186" spans="1:17" ht="14.45" customHeight="1" x14ac:dyDescent="0.2">
      <c r="A186" s="821" t="s">
        <v>3621</v>
      </c>
      <c r="B186" s="822" t="s">
        <v>3622</v>
      </c>
      <c r="C186" s="822" t="s">
        <v>2936</v>
      </c>
      <c r="D186" s="822" t="s">
        <v>3633</v>
      </c>
      <c r="E186" s="822" t="s">
        <v>3631</v>
      </c>
      <c r="F186" s="831">
        <v>0.2</v>
      </c>
      <c r="G186" s="831">
        <v>327.89</v>
      </c>
      <c r="H186" s="831"/>
      <c r="I186" s="831">
        <v>1639.4499999999998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3621</v>
      </c>
      <c r="B187" s="822" t="s">
        <v>3622</v>
      </c>
      <c r="C187" s="822" t="s">
        <v>2936</v>
      </c>
      <c r="D187" s="822" t="s">
        <v>3634</v>
      </c>
      <c r="E187" s="822" t="s">
        <v>3635</v>
      </c>
      <c r="F187" s="831"/>
      <c r="G187" s="831"/>
      <c r="H187" s="831"/>
      <c r="I187" s="831"/>
      <c r="J187" s="831">
        <v>0.37</v>
      </c>
      <c r="K187" s="831">
        <v>538.92999999999995</v>
      </c>
      <c r="L187" s="831"/>
      <c r="M187" s="831">
        <v>1456.5675675675675</v>
      </c>
      <c r="N187" s="831"/>
      <c r="O187" s="831"/>
      <c r="P187" s="827"/>
      <c r="Q187" s="832"/>
    </row>
    <row r="188" spans="1:17" ht="14.45" customHeight="1" x14ac:dyDescent="0.2">
      <c r="A188" s="821" t="s">
        <v>3621</v>
      </c>
      <c r="B188" s="822" t="s">
        <v>3622</v>
      </c>
      <c r="C188" s="822" t="s">
        <v>2936</v>
      </c>
      <c r="D188" s="822" t="s">
        <v>3636</v>
      </c>
      <c r="E188" s="822" t="s">
        <v>3635</v>
      </c>
      <c r="F188" s="831"/>
      <c r="G188" s="831"/>
      <c r="H188" s="831"/>
      <c r="I188" s="831"/>
      <c r="J188" s="831"/>
      <c r="K188" s="831"/>
      <c r="L188" s="831"/>
      <c r="M188" s="831"/>
      <c r="N188" s="831">
        <v>0.2</v>
      </c>
      <c r="O188" s="831">
        <v>728.2</v>
      </c>
      <c r="P188" s="827"/>
      <c r="Q188" s="832">
        <v>3641</v>
      </c>
    </row>
    <row r="189" spans="1:17" ht="14.45" customHeight="1" x14ac:dyDescent="0.2">
      <c r="A189" s="821" t="s">
        <v>3621</v>
      </c>
      <c r="B189" s="822" t="s">
        <v>3622</v>
      </c>
      <c r="C189" s="822" t="s">
        <v>2936</v>
      </c>
      <c r="D189" s="822" t="s">
        <v>3637</v>
      </c>
      <c r="E189" s="822" t="s">
        <v>3638</v>
      </c>
      <c r="F189" s="831">
        <v>0.1</v>
      </c>
      <c r="G189" s="831">
        <v>53.23</v>
      </c>
      <c r="H189" s="831"/>
      <c r="I189" s="831">
        <v>532.29999999999995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3621</v>
      </c>
      <c r="B190" s="822" t="s">
        <v>3622</v>
      </c>
      <c r="C190" s="822" t="s">
        <v>2936</v>
      </c>
      <c r="D190" s="822" t="s">
        <v>3637</v>
      </c>
      <c r="E190" s="822" t="s">
        <v>3631</v>
      </c>
      <c r="F190" s="831">
        <v>0.1</v>
      </c>
      <c r="G190" s="831">
        <v>53.23</v>
      </c>
      <c r="H190" s="831"/>
      <c r="I190" s="831">
        <v>532.29999999999995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3621</v>
      </c>
      <c r="B191" s="822" t="s">
        <v>3622</v>
      </c>
      <c r="C191" s="822" t="s">
        <v>2936</v>
      </c>
      <c r="D191" s="822" t="s">
        <v>3639</v>
      </c>
      <c r="E191" s="822" t="s">
        <v>3631</v>
      </c>
      <c r="F191" s="831">
        <v>7.0000000000000007E-2</v>
      </c>
      <c r="G191" s="831">
        <v>229.31</v>
      </c>
      <c r="H191" s="831"/>
      <c r="I191" s="831">
        <v>3275.8571428571427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3621</v>
      </c>
      <c r="B192" s="822" t="s">
        <v>3622</v>
      </c>
      <c r="C192" s="822" t="s">
        <v>2929</v>
      </c>
      <c r="D192" s="822" t="s">
        <v>3640</v>
      </c>
      <c r="E192" s="822" t="s">
        <v>3641</v>
      </c>
      <c r="F192" s="831">
        <v>3</v>
      </c>
      <c r="G192" s="831">
        <v>645</v>
      </c>
      <c r="H192" s="831"/>
      <c r="I192" s="831">
        <v>215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3621</v>
      </c>
      <c r="B193" s="822" t="s">
        <v>3622</v>
      </c>
      <c r="C193" s="822" t="s">
        <v>2929</v>
      </c>
      <c r="D193" s="822" t="s">
        <v>3642</v>
      </c>
      <c r="E193" s="822" t="s">
        <v>3643</v>
      </c>
      <c r="F193" s="831">
        <v>7</v>
      </c>
      <c r="G193" s="831">
        <v>1092</v>
      </c>
      <c r="H193" s="831"/>
      <c r="I193" s="831">
        <v>156</v>
      </c>
      <c r="J193" s="831"/>
      <c r="K193" s="831"/>
      <c r="L193" s="831"/>
      <c r="M193" s="831"/>
      <c r="N193" s="831">
        <v>1</v>
      </c>
      <c r="O193" s="831">
        <v>162</v>
      </c>
      <c r="P193" s="827"/>
      <c r="Q193" s="832">
        <v>162</v>
      </c>
    </row>
    <row r="194" spans="1:17" ht="14.45" customHeight="1" x14ac:dyDescent="0.2">
      <c r="A194" s="821" t="s">
        <v>3621</v>
      </c>
      <c r="B194" s="822" t="s">
        <v>3622</v>
      </c>
      <c r="C194" s="822" t="s">
        <v>2929</v>
      </c>
      <c r="D194" s="822" t="s">
        <v>3644</v>
      </c>
      <c r="E194" s="822" t="s">
        <v>3645</v>
      </c>
      <c r="F194" s="831">
        <v>4</v>
      </c>
      <c r="G194" s="831">
        <v>752</v>
      </c>
      <c r="H194" s="831"/>
      <c r="I194" s="831">
        <v>188</v>
      </c>
      <c r="J194" s="831">
        <v>2</v>
      </c>
      <c r="K194" s="831">
        <v>378</v>
      </c>
      <c r="L194" s="831"/>
      <c r="M194" s="831">
        <v>189</v>
      </c>
      <c r="N194" s="831"/>
      <c r="O194" s="831"/>
      <c r="P194" s="827"/>
      <c r="Q194" s="832"/>
    </row>
    <row r="195" spans="1:17" ht="14.45" customHeight="1" x14ac:dyDescent="0.2">
      <c r="A195" s="821" t="s">
        <v>3621</v>
      </c>
      <c r="B195" s="822" t="s">
        <v>3622</v>
      </c>
      <c r="C195" s="822" t="s">
        <v>2929</v>
      </c>
      <c r="D195" s="822" t="s">
        <v>3646</v>
      </c>
      <c r="E195" s="822" t="s">
        <v>3647</v>
      </c>
      <c r="F195" s="831"/>
      <c r="G195" s="831"/>
      <c r="H195" s="831"/>
      <c r="I195" s="831"/>
      <c r="J195" s="831">
        <v>9</v>
      </c>
      <c r="K195" s="831">
        <v>1170</v>
      </c>
      <c r="L195" s="831"/>
      <c r="M195" s="831">
        <v>130</v>
      </c>
      <c r="N195" s="831">
        <v>1</v>
      </c>
      <c r="O195" s="831">
        <v>134</v>
      </c>
      <c r="P195" s="827"/>
      <c r="Q195" s="832">
        <v>134</v>
      </c>
    </row>
    <row r="196" spans="1:17" ht="14.45" customHeight="1" x14ac:dyDescent="0.2">
      <c r="A196" s="821" t="s">
        <v>3621</v>
      </c>
      <c r="B196" s="822" t="s">
        <v>3622</v>
      </c>
      <c r="C196" s="822" t="s">
        <v>2929</v>
      </c>
      <c r="D196" s="822" t="s">
        <v>3648</v>
      </c>
      <c r="E196" s="822" t="s">
        <v>3649</v>
      </c>
      <c r="F196" s="831">
        <v>48</v>
      </c>
      <c r="G196" s="831">
        <v>10800</v>
      </c>
      <c r="H196" s="831"/>
      <c r="I196" s="831">
        <v>225</v>
      </c>
      <c r="J196" s="831">
        <v>30</v>
      </c>
      <c r="K196" s="831">
        <v>6780</v>
      </c>
      <c r="L196" s="831"/>
      <c r="M196" s="831">
        <v>226</v>
      </c>
      <c r="N196" s="831"/>
      <c r="O196" s="831"/>
      <c r="P196" s="827"/>
      <c r="Q196" s="832"/>
    </row>
    <row r="197" spans="1:17" ht="14.45" customHeight="1" x14ac:dyDescent="0.2">
      <c r="A197" s="821" t="s">
        <v>3621</v>
      </c>
      <c r="B197" s="822" t="s">
        <v>3622</v>
      </c>
      <c r="C197" s="822" t="s">
        <v>2929</v>
      </c>
      <c r="D197" s="822" t="s">
        <v>3650</v>
      </c>
      <c r="E197" s="822" t="s">
        <v>3651</v>
      </c>
      <c r="F197" s="831"/>
      <c r="G197" s="831"/>
      <c r="H197" s="831"/>
      <c r="I197" s="831"/>
      <c r="J197" s="831">
        <v>1</v>
      </c>
      <c r="K197" s="831">
        <v>226</v>
      </c>
      <c r="L197" s="831"/>
      <c r="M197" s="831">
        <v>226</v>
      </c>
      <c r="N197" s="831"/>
      <c r="O197" s="831"/>
      <c r="P197" s="827"/>
      <c r="Q197" s="832"/>
    </row>
    <row r="198" spans="1:17" ht="14.45" customHeight="1" x14ac:dyDescent="0.2">
      <c r="A198" s="821" t="s">
        <v>3621</v>
      </c>
      <c r="B198" s="822" t="s">
        <v>3622</v>
      </c>
      <c r="C198" s="822" t="s">
        <v>2929</v>
      </c>
      <c r="D198" s="822" t="s">
        <v>3652</v>
      </c>
      <c r="E198" s="822" t="s">
        <v>3653</v>
      </c>
      <c r="F198" s="831">
        <v>10</v>
      </c>
      <c r="G198" s="831">
        <v>2270</v>
      </c>
      <c r="H198" s="831"/>
      <c r="I198" s="831">
        <v>227</v>
      </c>
      <c r="J198" s="831">
        <v>15</v>
      </c>
      <c r="K198" s="831">
        <v>3420</v>
      </c>
      <c r="L198" s="831"/>
      <c r="M198" s="831">
        <v>228</v>
      </c>
      <c r="N198" s="831">
        <v>4</v>
      </c>
      <c r="O198" s="831">
        <v>932</v>
      </c>
      <c r="P198" s="827"/>
      <c r="Q198" s="832">
        <v>233</v>
      </c>
    </row>
    <row r="199" spans="1:17" ht="14.45" customHeight="1" x14ac:dyDescent="0.2">
      <c r="A199" s="821" t="s">
        <v>3621</v>
      </c>
      <c r="B199" s="822" t="s">
        <v>3622</v>
      </c>
      <c r="C199" s="822" t="s">
        <v>2929</v>
      </c>
      <c r="D199" s="822" t="s">
        <v>3654</v>
      </c>
      <c r="E199" s="822" t="s">
        <v>3655</v>
      </c>
      <c r="F199" s="831">
        <v>2</v>
      </c>
      <c r="G199" s="831">
        <v>2594</v>
      </c>
      <c r="H199" s="831"/>
      <c r="I199" s="831">
        <v>1297</v>
      </c>
      <c r="J199" s="831"/>
      <c r="K199" s="831"/>
      <c r="L199" s="831"/>
      <c r="M199" s="831"/>
      <c r="N199" s="831">
        <v>1</v>
      </c>
      <c r="O199" s="831">
        <v>1314</v>
      </c>
      <c r="P199" s="827"/>
      <c r="Q199" s="832">
        <v>1314</v>
      </c>
    </row>
    <row r="200" spans="1:17" ht="14.45" customHeight="1" x14ac:dyDescent="0.2">
      <c r="A200" s="821" t="s">
        <v>3621</v>
      </c>
      <c r="B200" s="822" t="s">
        <v>3622</v>
      </c>
      <c r="C200" s="822" t="s">
        <v>2929</v>
      </c>
      <c r="D200" s="822" t="s">
        <v>3656</v>
      </c>
      <c r="E200" s="822" t="s">
        <v>3657</v>
      </c>
      <c r="F200" s="831">
        <v>2</v>
      </c>
      <c r="G200" s="831">
        <v>2360</v>
      </c>
      <c r="H200" s="831"/>
      <c r="I200" s="831">
        <v>1180</v>
      </c>
      <c r="J200" s="831"/>
      <c r="K200" s="831"/>
      <c r="L200" s="831"/>
      <c r="M200" s="831"/>
      <c r="N200" s="831">
        <v>1</v>
      </c>
      <c r="O200" s="831">
        <v>1195</v>
      </c>
      <c r="P200" s="827"/>
      <c r="Q200" s="832">
        <v>1195</v>
      </c>
    </row>
    <row r="201" spans="1:17" ht="14.45" customHeight="1" x14ac:dyDescent="0.2">
      <c r="A201" s="821" t="s">
        <v>3621</v>
      </c>
      <c r="B201" s="822" t="s">
        <v>3622</v>
      </c>
      <c r="C201" s="822" t="s">
        <v>2929</v>
      </c>
      <c r="D201" s="822" t="s">
        <v>3658</v>
      </c>
      <c r="E201" s="822" t="s">
        <v>3659</v>
      </c>
      <c r="F201" s="831">
        <v>12</v>
      </c>
      <c r="G201" s="831">
        <v>61944</v>
      </c>
      <c r="H201" s="831"/>
      <c r="I201" s="831">
        <v>5162</v>
      </c>
      <c r="J201" s="831">
        <v>17</v>
      </c>
      <c r="K201" s="831">
        <v>87822</v>
      </c>
      <c r="L201" s="831"/>
      <c r="M201" s="831">
        <v>5166</v>
      </c>
      <c r="N201" s="831">
        <v>11</v>
      </c>
      <c r="O201" s="831">
        <v>57860</v>
      </c>
      <c r="P201" s="827"/>
      <c r="Q201" s="832">
        <v>5260</v>
      </c>
    </row>
    <row r="202" spans="1:17" ht="14.45" customHeight="1" x14ac:dyDescent="0.2">
      <c r="A202" s="821" t="s">
        <v>3621</v>
      </c>
      <c r="B202" s="822" t="s">
        <v>3622</v>
      </c>
      <c r="C202" s="822" t="s">
        <v>2929</v>
      </c>
      <c r="D202" s="822" t="s">
        <v>3660</v>
      </c>
      <c r="E202" s="822" t="s">
        <v>3661</v>
      </c>
      <c r="F202" s="831">
        <v>2</v>
      </c>
      <c r="G202" s="831">
        <v>11252</v>
      </c>
      <c r="H202" s="831"/>
      <c r="I202" s="831">
        <v>5626</v>
      </c>
      <c r="J202" s="831">
        <v>1</v>
      </c>
      <c r="K202" s="831">
        <v>5630</v>
      </c>
      <c r="L202" s="831"/>
      <c r="M202" s="831">
        <v>5630</v>
      </c>
      <c r="N202" s="831"/>
      <c r="O202" s="831"/>
      <c r="P202" s="827"/>
      <c r="Q202" s="832"/>
    </row>
    <row r="203" spans="1:17" ht="14.45" customHeight="1" x14ac:dyDescent="0.2">
      <c r="A203" s="821" t="s">
        <v>3621</v>
      </c>
      <c r="B203" s="822" t="s">
        <v>3622</v>
      </c>
      <c r="C203" s="822" t="s">
        <v>2929</v>
      </c>
      <c r="D203" s="822" t="s">
        <v>3662</v>
      </c>
      <c r="E203" s="822" t="s">
        <v>3663</v>
      </c>
      <c r="F203" s="831">
        <v>80</v>
      </c>
      <c r="G203" s="831">
        <v>14320</v>
      </c>
      <c r="H203" s="831"/>
      <c r="I203" s="831">
        <v>179</v>
      </c>
      <c r="J203" s="831">
        <v>79</v>
      </c>
      <c r="K203" s="831">
        <v>14220</v>
      </c>
      <c r="L203" s="831"/>
      <c r="M203" s="831">
        <v>180</v>
      </c>
      <c r="N203" s="831">
        <v>16</v>
      </c>
      <c r="O203" s="831">
        <v>2928</v>
      </c>
      <c r="P203" s="827"/>
      <c r="Q203" s="832">
        <v>183</v>
      </c>
    </row>
    <row r="204" spans="1:17" ht="14.45" customHeight="1" x14ac:dyDescent="0.2">
      <c r="A204" s="821" t="s">
        <v>3621</v>
      </c>
      <c r="B204" s="822" t="s">
        <v>3622</v>
      </c>
      <c r="C204" s="822" t="s">
        <v>2929</v>
      </c>
      <c r="D204" s="822" t="s">
        <v>3664</v>
      </c>
      <c r="E204" s="822" t="s">
        <v>3665</v>
      </c>
      <c r="F204" s="831">
        <v>82</v>
      </c>
      <c r="G204" s="831">
        <v>168346</v>
      </c>
      <c r="H204" s="831"/>
      <c r="I204" s="831">
        <v>2053</v>
      </c>
      <c r="J204" s="831">
        <v>85</v>
      </c>
      <c r="K204" s="831">
        <v>174760</v>
      </c>
      <c r="L204" s="831"/>
      <c r="M204" s="831">
        <v>2056</v>
      </c>
      <c r="N204" s="831">
        <v>10</v>
      </c>
      <c r="O204" s="831">
        <v>21100</v>
      </c>
      <c r="P204" s="827"/>
      <c r="Q204" s="832">
        <v>2110</v>
      </c>
    </row>
    <row r="205" spans="1:17" ht="14.45" customHeight="1" x14ac:dyDescent="0.2">
      <c r="A205" s="821" t="s">
        <v>3621</v>
      </c>
      <c r="B205" s="822" t="s">
        <v>3622</v>
      </c>
      <c r="C205" s="822" t="s">
        <v>2929</v>
      </c>
      <c r="D205" s="822" t="s">
        <v>3666</v>
      </c>
      <c r="E205" s="822" t="s">
        <v>3667</v>
      </c>
      <c r="F205" s="831"/>
      <c r="G205" s="831"/>
      <c r="H205" s="831"/>
      <c r="I205" s="831"/>
      <c r="J205" s="831">
        <v>2</v>
      </c>
      <c r="K205" s="831">
        <v>5484</v>
      </c>
      <c r="L205" s="831"/>
      <c r="M205" s="831">
        <v>2742</v>
      </c>
      <c r="N205" s="831">
        <v>2</v>
      </c>
      <c r="O205" s="831">
        <v>5576</v>
      </c>
      <c r="P205" s="827"/>
      <c r="Q205" s="832">
        <v>2788</v>
      </c>
    </row>
    <row r="206" spans="1:17" ht="14.45" customHeight="1" x14ac:dyDescent="0.2">
      <c r="A206" s="821" t="s">
        <v>3621</v>
      </c>
      <c r="B206" s="822" t="s">
        <v>3622</v>
      </c>
      <c r="C206" s="822" t="s">
        <v>2929</v>
      </c>
      <c r="D206" s="822" t="s">
        <v>3668</v>
      </c>
      <c r="E206" s="822" t="s">
        <v>3669</v>
      </c>
      <c r="F206" s="831">
        <v>1</v>
      </c>
      <c r="G206" s="831">
        <v>156</v>
      </c>
      <c r="H206" s="831"/>
      <c r="I206" s="831">
        <v>156</v>
      </c>
      <c r="J206" s="831">
        <v>10</v>
      </c>
      <c r="K206" s="831">
        <v>1570</v>
      </c>
      <c r="L206" s="831"/>
      <c r="M206" s="831">
        <v>157</v>
      </c>
      <c r="N206" s="831"/>
      <c r="O206" s="831"/>
      <c r="P206" s="827"/>
      <c r="Q206" s="832"/>
    </row>
    <row r="207" spans="1:17" ht="14.45" customHeight="1" x14ac:dyDescent="0.2">
      <c r="A207" s="821" t="s">
        <v>3621</v>
      </c>
      <c r="B207" s="822" t="s">
        <v>3622</v>
      </c>
      <c r="C207" s="822" t="s">
        <v>2929</v>
      </c>
      <c r="D207" s="822" t="s">
        <v>3670</v>
      </c>
      <c r="E207" s="822" t="s">
        <v>3671</v>
      </c>
      <c r="F207" s="831">
        <v>3</v>
      </c>
      <c r="G207" s="831">
        <v>603</v>
      </c>
      <c r="H207" s="831"/>
      <c r="I207" s="831">
        <v>201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3621</v>
      </c>
      <c r="B208" s="822" t="s">
        <v>3622</v>
      </c>
      <c r="C208" s="822" t="s">
        <v>2929</v>
      </c>
      <c r="D208" s="822" t="s">
        <v>3672</v>
      </c>
      <c r="E208" s="822" t="s">
        <v>3673</v>
      </c>
      <c r="F208" s="831">
        <v>8</v>
      </c>
      <c r="G208" s="831">
        <v>1656</v>
      </c>
      <c r="H208" s="831"/>
      <c r="I208" s="831">
        <v>207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3621</v>
      </c>
      <c r="B209" s="822" t="s">
        <v>3622</v>
      </c>
      <c r="C209" s="822" t="s">
        <v>2929</v>
      </c>
      <c r="D209" s="822" t="s">
        <v>3674</v>
      </c>
      <c r="E209" s="822" t="s">
        <v>3675</v>
      </c>
      <c r="F209" s="831">
        <v>2</v>
      </c>
      <c r="G209" s="831">
        <v>856</v>
      </c>
      <c r="H209" s="831"/>
      <c r="I209" s="831">
        <v>428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3621</v>
      </c>
      <c r="B210" s="822" t="s">
        <v>3622</v>
      </c>
      <c r="C210" s="822" t="s">
        <v>2929</v>
      </c>
      <c r="D210" s="822" t="s">
        <v>3676</v>
      </c>
      <c r="E210" s="822" t="s">
        <v>3677</v>
      </c>
      <c r="F210" s="831">
        <v>5</v>
      </c>
      <c r="G210" s="831">
        <v>820</v>
      </c>
      <c r="H210" s="831"/>
      <c r="I210" s="831">
        <v>164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3621</v>
      </c>
      <c r="B211" s="822" t="s">
        <v>3622</v>
      </c>
      <c r="C211" s="822" t="s">
        <v>2929</v>
      </c>
      <c r="D211" s="822" t="s">
        <v>3678</v>
      </c>
      <c r="E211" s="822" t="s">
        <v>3679</v>
      </c>
      <c r="F211" s="831">
        <v>1</v>
      </c>
      <c r="G211" s="831">
        <v>438</v>
      </c>
      <c r="H211" s="831"/>
      <c r="I211" s="831">
        <v>438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3621</v>
      </c>
      <c r="B212" s="822" t="s">
        <v>3622</v>
      </c>
      <c r="C212" s="822" t="s">
        <v>2929</v>
      </c>
      <c r="D212" s="822" t="s">
        <v>3680</v>
      </c>
      <c r="E212" s="822" t="s">
        <v>3681</v>
      </c>
      <c r="F212" s="831">
        <v>4</v>
      </c>
      <c r="G212" s="831">
        <v>8636</v>
      </c>
      <c r="H212" s="831"/>
      <c r="I212" s="831">
        <v>2159</v>
      </c>
      <c r="J212" s="831">
        <v>10</v>
      </c>
      <c r="K212" s="831">
        <v>21620</v>
      </c>
      <c r="L212" s="831"/>
      <c r="M212" s="831">
        <v>2162</v>
      </c>
      <c r="N212" s="831">
        <v>4</v>
      </c>
      <c r="O212" s="831">
        <v>8796</v>
      </c>
      <c r="P212" s="827"/>
      <c r="Q212" s="832">
        <v>2199</v>
      </c>
    </row>
    <row r="213" spans="1:17" ht="14.45" customHeight="1" x14ac:dyDescent="0.2">
      <c r="A213" s="821" t="s">
        <v>3621</v>
      </c>
      <c r="B213" s="822" t="s">
        <v>3622</v>
      </c>
      <c r="C213" s="822" t="s">
        <v>2929</v>
      </c>
      <c r="D213" s="822" t="s">
        <v>3682</v>
      </c>
      <c r="E213" s="822" t="s">
        <v>3683</v>
      </c>
      <c r="F213" s="831"/>
      <c r="G213" s="831"/>
      <c r="H213" s="831"/>
      <c r="I213" s="831"/>
      <c r="J213" s="831">
        <v>2</v>
      </c>
      <c r="K213" s="831">
        <v>710</v>
      </c>
      <c r="L213" s="831"/>
      <c r="M213" s="831">
        <v>355</v>
      </c>
      <c r="N213" s="831"/>
      <c r="O213" s="831"/>
      <c r="P213" s="827"/>
      <c r="Q213" s="832"/>
    </row>
    <row r="214" spans="1:17" ht="14.45" customHeight="1" x14ac:dyDescent="0.2">
      <c r="A214" s="821" t="s">
        <v>3684</v>
      </c>
      <c r="B214" s="822" t="s">
        <v>3685</v>
      </c>
      <c r="C214" s="822" t="s">
        <v>2929</v>
      </c>
      <c r="D214" s="822" t="s">
        <v>3686</v>
      </c>
      <c r="E214" s="822" t="s">
        <v>3687</v>
      </c>
      <c r="F214" s="831">
        <v>1</v>
      </c>
      <c r="G214" s="831">
        <v>138</v>
      </c>
      <c r="H214" s="831"/>
      <c r="I214" s="831">
        <v>138</v>
      </c>
      <c r="J214" s="831">
        <v>1</v>
      </c>
      <c r="K214" s="831">
        <v>139</v>
      </c>
      <c r="L214" s="831"/>
      <c r="M214" s="831">
        <v>139</v>
      </c>
      <c r="N214" s="831"/>
      <c r="O214" s="831"/>
      <c r="P214" s="827"/>
      <c r="Q214" s="832"/>
    </row>
    <row r="215" spans="1:17" ht="14.45" customHeight="1" x14ac:dyDescent="0.2">
      <c r="A215" s="821" t="s">
        <v>3684</v>
      </c>
      <c r="B215" s="822" t="s">
        <v>3685</v>
      </c>
      <c r="C215" s="822" t="s">
        <v>2929</v>
      </c>
      <c r="D215" s="822" t="s">
        <v>3688</v>
      </c>
      <c r="E215" s="822" t="s">
        <v>3689</v>
      </c>
      <c r="F215" s="831">
        <v>1</v>
      </c>
      <c r="G215" s="831">
        <v>79</v>
      </c>
      <c r="H215" s="831"/>
      <c r="I215" s="831">
        <v>79</v>
      </c>
      <c r="J215" s="831">
        <v>1</v>
      </c>
      <c r="K215" s="831">
        <v>79</v>
      </c>
      <c r="L215" s="831"/>
      <c r="M215" s="831">
        <v>79</v>
      </c>
      <c r="N215" s="831"/>
      <c r="O215" s="831"/>
      <c r="P215" s="827"/>
      <c r="Q215" s="832"/>
    </row>
    <row r="216" spans="1:17" ht="14.45" customHeight="1" x14ac:dyDescent="0.2">
      <c r="A216" s="821" t="s">
        <v>3684</v>
      </c>
      <c r="B216" s="822" t="s">
        <v>3685</v>
      </c>
      <c r="C216" s="822" t="s">
        <v>2929</v>
      </c>
      <c r="D216" s="822" t="s">
        <v>3690</v>
      </c>
      <c r="E216" s="822" t="s">
        <v>3691</v>
      </c>
      <c r="F216" s="831">
        <v>1</v>
      </c>
      <c r="G216" s="831">
        <v>165</v>
      </c>
      <c r="H216" s="831"/>
      <c r="I216" s="831">
        <v>165</v>
      </c>
      <c r="J216" s="831">
        <v>1</v>
      </c>
      <c r="K216" s="831">
        <v>166</v>
      </c>
      <c r="L216" s="831"/>
      <c r="M216" s="831">
        <v>166</v>
      </c>
      <c r="N216" s="831"/>
      <c r="O216" s="831"/>
      <c r="P216" s="827"/>
      <c r="Q216" s="832"/>
    </row>
    <row r="217" spans="1:17" ht="14.45" customHeight="1" x14ac:dyDescent="0.2">
      <c r="A217" s="821" t="s">
        <v>3684</v>
      </c>
      <c r="B217" s="822" t="s">
        <v>3685</v>
      </c>
      <c r="C217" s="822" t="s">
        <v>2929</v>
      </c>
      <c r="D217" s="822" t="s">
        <v>3692</v>
      </c>
      <c r="E217" s="822" t="s">
        <v>3693</v>
      </c>
      <c r="F217" s="831">
        <v>2</v>
      </c>
      <c r="G217" s="831">
        <v>148</v>
      </c>
      <c r="H217" s="831"/>
      <c r="I217" s="831">
        <v>74</v>
      </c>
      <c r="J217" s="831">
        <v>2</v>
      </c>
      <c r="K217" s="831">
        <v>148</v>
      </c>
      <c r="L217" s="831"/>
      <c r="M217" s="831">
        <v>74</v>
      </c>
      <c r="N217" s="831"/>
      <c r="O217" s="831"/>
      <c r="P217" s="827"/>
      <c r="Q217" s="832"/>
    </row>
    <row r="218" spans="1:17" ht="14.45" customHeight="1" x14ac:dyDescent="0.2">
      <c r="A218" s="821" t="s">
        <v>3694</v>
      </c>
      <c r="B218" s="822" t="s">
        <v>3695</v>
      </c>
      <c r="C218" s="822" t="s">
        <v>2929</v>
      </c>
      <c r="D218" s="822" t="s">
        <v>3696</v>
      </c>
      <c r="E218" s="822" t="s">
        <v>3697</v>
      </c>
      <c r="F218" s="831"/>
      <c r="G218" s="831"/>
      <c r="H218" s="831"/>
      <c r="I218" s="831"/>
      <c r="J218" s="831">
        <v>3</v>
      </c>
      <c r="K218" s="831">
        <v>555</v>
      </c>
      <c r="L218" s="831"/>
      <c r="M218" s="831">
        <v>185</v>
      </c>
      <c r="N218" s="831"/>
      <c r="O218" s="831"/>
      <c r="P218" s="827"/>
      <c r="Q218" s="832"/>
    </row>
    <row r="219" spans="1:17" ht="14.45" customHeight="1" x14ac:dyDescent="0.2">
      <c r="A219" s="821" t="s">
        <v>3694</v>
      </c>
      <c r="B219" s="822" t="s">
        <v>3695</v>
      </c>
      <c r="C219" s="822" t="s">
        <v>2929</v>
      </c>
      <c r="D219" s="822" t="s">
        <v>3698</v>
      </c>
      <c r="E219" s="822" t="s">
        <v>3699</v>
      </c>
      <c r="F219" s="831">
        <v>1</v>
      </c>
      <c r="G219" s="831">
        <v>341</v>
      </c>
      <c r="H219" s="831"/>
      <c r="I219" s="831">
        <v>341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3694</v>
      </c>
      <c r="B220" s="822" t="s">
        <v>3695</v>
      </c>
      <c r="C220" s="822" t="s">
        <v>2929</v>
      </c>
      <c r="D220" s="822" t="s">
        <v>3700</v>
      </c>
      <c r="E220" s="822" t="s">
        <v>3701</v>
      </c>
      <c r="F220" s="831">
        <v>1</v>
      </c>
      <c r="G220" s="831">
        <v>499</v>
      </c>
      <c r="H220" s="831"/>
      <c r="I220" s="831">
        <v>499</v>
      </c>
      <c r="J220" s="831">
        <v>3</v>
      </c>
      <c r="K220" s="831">
        <v>1509</v>
      </c>
      <c r="L220" s="831"/>
      <c r="M220" s="831">
        <v>503</v>
      </c>
      <c r="N220" s="831">
        <v>3</v>
      </c>
      <c r="O220" s="831">
        <v>1623</v>
      </c>
      <c r="P220" s="827"/>
      <c r="Q220" s="832">
        <v>541</v>
      </c>
    </row>
    <row r="221" spans="1:17" ht="14.45" customHeight="1" x14ac:dyDescent="0.2">
      <c r="A221" s="821" t="s">
        <v>3694</v>
      </c>
      <c r="B221" s="822" t="s">
        <v>3695</v>
      </c>
      <c r="C221" s="822" t="s">
        <v>2929</v>
      </c>
      <c r="D221" s="822" t="s">
        <v>3702</v>
      </c>
      <c r="E221" s="822" t="s">
        <v>3703</v>
      </c>
      <c r="F221" s="831">
        <v>1</v>
      </c>
      <c r="G221" s="831">
        <v>376</v>
      </c>
      <c r="H221" s="831"/>
      <c r="I221" s="831">
        <v>376</v>
      </c>
      <c r="J221" s="831">
        <v>3</v>
      </c>
      <c r="K221" s="831">
        <v>1140</v>
      </c>
      <c r="L221" s="831"/>
      <c r="M221" s="831">
        <v>380</v>
      </c>
      <c r="N221" s="831">
        <v>1</v>
      </c>
      <c r="O221" s="831">
        <v>400</v>
      </c>
      <c r="P221" s="827"/>
      <c r="Q221" s="832">
        <v>400</v>
      </c>
    </row>
    <row r="222" spans="1:17" ht="14.45" customHeight="1" x14ac:dyDescent="0.2">
      <c r="A222" s="821" t="s">
        <v>3694</v>
      </c>
      <c r="B222" s="822" t="s">
        <v>3695</v>
      </c>
      <c r="C222" s="822" t="s">
        <v>2929</v>
      </c>
      <c r="D222" s="822" t="s">
        <v>3704</v>
      </c>
      <c r="E222" s="822" t="s">
        <v>3705</v>
      </c>
      <c r="F222" s="831">
        <v>2</v>
      </c>
      <c r="G222" s="831">
        <v>226</v>
      </c>
      <c r="H222" s="831"/>
      <c r="I222" s="831">
        <v>113</v>
      </c>
      <c r="J222" s="831">
        <v>3</v>
      </c>
      <c r="K222" s="831">
        <v>342</v>
      </c>
      <c r="L222" s="831"/>
      <c r="M222" s="831">
        <v>114</v>
      </c>
      <c r="N222" s="831"/>
      <c r="O222" s="831"/>
      <c r="P222" s="827"/>
      <c r="Q222" s="832"/>
    </row>
    <row r="223" spans="1:17" ht="14.45" customHeight="1" x14ac:dyDescent="0.2">
      <c r="A223" s="821" t="s">
        <v>3694</v>
      </c>
      <c r="B223" s="822" t="s">
        <v>3695</v>
      </c>
      <c r="C223" s="822" t="s">
        <v>2929</v>
      </c>
      <c r="D223" s="822" t="s">
        <v>3706</v>
      </c>
      <c r="E223" s="822" t="s">
        <v>3707</v>
      </c>
      <c r="F223" s="831">
        <v>1</v>
      </c>
      <c r="G223" s="831">
        <v>463</v>
      </c>
      <c r="H223" s="831"/>
      <c r="I223" s="831">
        <v>463</v>
      </c>
      <c r="J223" s="831">
        <v>3</v>
      </c>
      <c r="K223" s="831">
        <v>1401</v>
      </c>
      <c r="L223" s="831"/>
      <c r="M223" s="831">
        <v>467</v>
      </c>
      <c r="N223" s="831"/>
      <c r="O223" s="831"/>
      <c r="P223" s="827"/>
      <c r="Q223" s="832"/>
    </row>
    <row r="224" spans="1:17" ht="14.45" customHeight="1" x14ac:dyDescent="0.2">
      <c r="A224" s="821" t="s">
        <v>3694</v>
      </c>
      <c r="B224" s="822" t="s">
        <v>3695</v>
      </c>
      <c r="C224" s="822" t="s">
        <v>2929</v>
      </c>
      <c r="D224" s="822" t="s">
        <v>3708</v>
      </c>
      <c r="E224" s="822" t="s">
        <v>3709</v>
      </c>
      <c r="F224" s="831">
        <v>1</v>
      </c>
      <c r="G224" s="831">
        <v>59</v>
      </c>
      <c r="H224" s="831"/>
      <c r="I224" s="831">
        <v>59</v>
      </c>
      <c r="J224" s="831">
        <v>3</v>
      </c>
      <c r="K224" s="831">
        <v>177</v>
      </c>
      <c r="L224" s="831"/>
      <c r="M224" s="831">
        <v>59</v>
      </c>
      <c r="N224" s="831">
        <v>5</v>
      </c>
      <c r="O224" s="831">
        <v>315</v>
      </c>
      <c r="P224" s="827"/>
      <c r="Q224" s="832">
        <v>63</v>
      </c>
    </row>
    <row r="225" spans="1:17" ht="14.45" customHeight="1" x14ac:dyDescent="0.2">
      <c r="A225" s="821" t="s">
        <v>3694</v>
      </c>
      <c r="B225" s="822" t="s">
        <v>3695</v>
      </c>
      <c r="C225" s="822" t="s">
        <v>2929</v>
      </c>
      <c r="D225" s="822" t="s">
        <v>3710</v>
      </c>
      <c r="E225" s="822" t="s">
        <v>3711</v>
      </c>
      <c r="F225" s="831"/>
      <c r="G225" s="831"/>
      <c r="H225" s="831"/>
      <c r="I225" s="831"/>
      <c r="J225" s="831"/>
      <c r="K225" s="831"/>
      <c r="L225" s="831"/>
      <c r="M225" s="831"/>
      <c r="N225" s="831">
        <v>3</v>
      </c>
      <c r="O225" s="831">
        <v>570</v>
      </c>
      <c r="P225" s="827"/>
      <c r="Q225" s="832">
        <v>190</v>
      </c>
    </row>
    <row r="226" spans="1:17" ht="14.45" customHeight="1" x14ac:dyDescent="0.2">
      <c r="A226" s="821" t="s">
        <v>3712</v>
      </c>
      <c r="B226" s="822" t="s">
        <v>3713</v>
      </c>
      <c r="C226" s="822" t="s">
        <v>2929</v>
      </c>
      <c r="D226" s="822" t="s">
        <v>3714</v>
      </c>
      <c r="E226" s="822" t="s">
        <v>3715</v>
      </c>
      <c r="F226" s="831">
        <v>26</v>
      </c>
      <c r="G226" s="831">
        <v>4550</v>
      </c>
      <c r="H226" s="831"/>
      <c r="I226" s="831">
        <v>175</v>
      </c>
      <c r="J226" s="831">
        <v>18</v>
      </c>
      <c r="K226" s="831">
        <v>3168</v>
      </c>
      <c r="L226" s="831"/>
      <c r="M226" s="831">
        <v>176</v>
      </c>
      <c r="N226" s="831"/>
      <c r="O226" s="831"/>
      <c r="P226" s="827"/>
      <c r="Q226" s="832"/>
    </row>
    <row r="227" spans="1:17" ht="14.45" customHeight="1" x14ac:dyDescent="0.2">
      <c r="A227" s="821" t="s">
        <v>3712</v>
      </c>
      <c r="B227" s="822" t="s">
        <v>3713</v>
      </c>
      <c r="C227" s="822" t="s">
        <v>2929</v>
      </c>
      <c r="D227" s="822" t="s">
        <v>3716</v>
      </c>
      <c r="E227" s="822" t="s">
        <v>3717</v>
      </c>
      <c r="F227" s="831">
        <v>14</v>
      </c>
      <c r="G227" s="831">
        <v>15022</v>
      </c>
      <c r="H227" s="831"/>
      <c r="I227" s="831">
        <v>1073</v>
      </c>
      <c r="J227" s="831">
        <v>173</v>
      </c>
      <c r="K227" s="831">
        <v>185975</v>
      </c>
      <c r="L227" s="831"/>
      <c r="M227" s="831">
        <v>1075</v>
      </c>
      <c r="N227" s="831"/>
      <c r="O227" s="831"/>
      <c r="P227" s="827"/>
      <c r="Q227" s="832"/>
    </row>
    <row r="228" spans="1:17" ht="14.45" customHeight="1" x14ac:dyDescent="0.2">
      <c r="A228" s="821" t="s">
        <v>3712</v>
      </c>
      <c r="B228" s="822" t="s">
        <v>3713</v>
      </c>
      <c r="C228" s="822" t="s">
        <v>2929</v>
      </c>
      <c r="D228" s="822" t="s">
        <v>3718</v>
      </c>
      <c r="E228" s="822" t="s">
        <v>3719</v>
      </c>
      <c r="F228" s="831">
        <v>12</v>
      </c>
      <c r="G228" s="831">
        <v>564</v>
      </c>
      <c r="H228" s="831"/>
      <c r="I228" s="831">
        <v>47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3712</v>
      </c>
      <c r="B229" s="822" t="s">
        <v>3713</v>
      </c>
      <c r="C229" s="822" t="s">
        <v>2929</v>
      </c>
      <c r="D229" s="822" t="s">
        <v>3720</v>
      </c>
      <c r="E229" s="822" t="s">
        <v>3721</v>
      </c>
      <c r="F229" s="831">
        <v>20</v>
      </c>
      <c r="G229" s="831">
        <v>6960</v>
      </c>
      <c r="H229" s="831"/>
      <c r="I229" s="831">
        <v>348</v>
      </c>
      <c r="J229" s="831">
        <v>34</v>
      </c>
      <c r="K229" s="831">
        <v>11832</v>
      </c>
      <c r="L229" s="831"/>
      <c r="M229" s="831">
        <v>348</v>
      </c>
      <c r="N229" s="831"/>
      <c r="O229" s="831"/>
      <c r="P229" s="827"/>
      <c r="Q229" s="832"/>
    </row>
    <row r="230" spans="1:17" ht="14.45" customHeight="1" x14ac:dyDescent="0.2">
      <c r="A230" s="821" t="s">
        <v>3712</v>
      </c>
      <c r="B230" s="822" t="s">
        <v>3713</v>
      </c>
      <c r="C230" s="822" t="s">
        <v>2929</v>
      </c>
      <c r="D230" s="822" t="s">
        <v>3722</v>
      </c>
      <c r="E230" s="822" t="s">
        <v>3723</v>
      </c>
      <c r="F230" s="831">
        <v>4</v>
      </c>
      <c r="G230" s="831">
        <v>204</v>
      </c>
      <c r="H230" s="831"/>
      <c r="I230" s="831">
        <v>51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3712</v>
      </c>
      <c r="B231" s="822" t="s">
        <v>3713</v>
      </c>
      <c r="C231" s="822" t="s">
        <v>2929</v>
      </c>
      <c r="D231" s="822" t="s">
        <v>3724</v>
      </c>
      <c r="E231" s="822" t="s">
        <v>3725</v>
      </c>
      <c r="F231" s="831">
        <v>35</v>
      </c>
      <c r="G231" s="831">
        <v>13230</v>
      </c>
      <c r="H231" s="831"/>
      <c r="I231" s="831">
        <v>378</v>
      </c>
      <c r="J231" s="831">
        <v>55</v>
      </c>
      <c r="K231" s="831">
        <v>20790</v>
      </c>
      <c r="L231" s="831"/>
      <c r="M231" s="831">
        <v>378</v>
      </c>
      <c r="N231" s="831">
        <v>4</v>
      </c>
      <c r="O231" s="831">
        <v>1516</v>
      </c>
      <c r="P231" s="827"/>
      <c r="Q231" s="832">
        <v>379</v>
      </c>
    </row>
    <row r="232" spans="1:17" ht="14.45" customHeight="1" x14ac:dyDescent="0.2">
      <c r="A232" s="821" t="s">
        <v>3712</v>
      </c>
      <c r="B232" s="822" t="s">
        <v>3713</v>
      </c>
      <c r="C232" s="822" t="s">
        <v>2929</v>
      </c>
      <c r="D232" s="822" t="s">
        <v>3726</v>
      </c>
      <c r="E232" s="822" t="s">
        <v>3727</v>
      </c>
      <c r="F232" s="831"/>
      <c r="G232" s="831"/>
      <c r="H232" s="831"/>
      <c r="I232" s="831"/>
      <c r="J232" s="831">
        <v>3</v>
      </c>
      <c r="K232" s="831">
        <v>105</v>
      </c>
      <c r="L232" s="831"/>
      <c r="M232" s="831">
        <v>35</v>
      </c>
      <c r="N232" s="831"/>
      <c r="O232" s="831"/>
      <c r="P232" s="827"/>
      <c r="Q232" s="832"/>
    </row>
    <row r="233" spans="1:17" ht="14.45" customHeight="1" x14ac:dyDescent="0.2">
      <c r="A233" s="821" t="s">
        <v>3712</v>
      </c>
      <c r="B233" s="822" t="s">
        <v>3713</v>
      </c>
      <c r="C233" s="822" t="s">
        <v>2929</v>
      </c>
      <c r="D233" s="822" t="s">
        <v>3728</v>
      </c>
      <c r="E233" s="822" t="s">
        <v>3729</v>
      </c>
      <c r="F233" s="831">
        <v>2</v>
      </c>
      <c r="G233" s="831">
        <v>1050</v>
      </c>
      <c r="H233" s="831"/>
      <c r="I233" s="831">
        <v>525</v>
      </c>
      <c r="J233" s="831">
        <v>2</v>
      </c>
      <c r="K233" s="831">
        <v>1050</v>
      </c>
      <c r="L233" s="831"/>
      <c r="M233" s="831">
        <v>525</v>
      </c>
      <c r="N233" s="831">
        <v>9</v>
      </c>
      <c r="O233" s="831">
        <v>4734</v>
      </c>
      <c r="P233" s="827"/>
      <c r="Q233" s="832">
        <v>526</v>
      </c>
    </row>
    <row r="234" spans="1:17" ht="14.45" customHeight="1" x14ac:dyDescent="0.2">
      <c r="A234" s="821" t="s">
        <v>3712</v>
      </c>
      <c r="B234" s="822" t="s">
        <v>3713</v>
      </c>
      <c r="C234" s="822" t="s">
        <v>2929</v>
      </c>
      <c r="D234" s="822" t="s">
        <v>3730</v>
      </c>
      <c r="E234" s="822" t="s">
        <v>3731</v>
      </c>
      <c r="F234" s="831">
        <v>1</v>
      </c>
      <c r="G234" s="831">
        <v>216</v>
      </c>
      <c r="H234" s="831"/>
      <c r="I234" s="831">
        <v>216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3712</v>
      </c>
      <c r="B235" s="822" t="s">
        <v>3713</v>
      </c>
      <c r="C235" s="822" t="s">
        <v>2929</v>
      </c>
      <c r="D235" s="822" t="s">
        <v>3732</v>
      </c>
      <c r="E235" s="822" t="s">
        <v>3733</v>
      </c>
      <c r="F235" s="831">
        <v>24</v>
      </c>
      <c r="G235" s="831">
        <v>3312</v>
      </c>
      <c r="H235" s="831"/>
      <c r="I235" s="831">
        <v>138</v>
      </c>
      <c r="J235" s="831">
        <v>6</v>
      </c>
      <c r="K235" s="831">
        <v>834</v>
      </c>
      <c r="L235" s="831"/>
      <c r="M235" s="831">
        <v>139</v>
      </c>
      <c r="N235" s="831"/>
      <c r="O235" s="831"/>
      <c r="P235" s="827"/>
      <c r="Q235" s="832"/>
    </row>
    <row r="236" spans="1:17" ht="14.45" customHeight="1" x14ac:dyDescent="0.2">
      <c r="A236" s="821" t="s">
        <v>3712</v>
      </c>
      <c r="B236" s="822" t="s">
        <v>3713</v>
      </c>
      <c r="C236" s="822" t="s">
        <v>2929</v>
      </c>
      <c r="D236" s="822" t="s">
        <v>3734</v>
      </c>
      <c r="E236" s="822" t="s">
        <v>3735</v>
      </c>
      <c r="F236" s="831">
        <v>5</v>
      </c>
      <c r="G236" s="831">
        <v>460</v>
      </c>
      <c r="H236" s="831"/>
      <c r="I236" s="831">
        <v>92</v>
      </c>
      <c r="J236" s="831">
        <v>9</v>
      </c>
      <c r="K236" s="831">
        <v>837</v>
      </c>
      <c r="L236" s="831"/>
      <c r="M236" s="831">
        <v>93</v>
      </c>
      <c r="N236" s="831"/>
      <c r="O236" s="831"/>
      <c r="P236" s="827"/>
      <c r="Q236" s="832"/>
    </row>
    <row r="237" spans="1:17" ht="14.45" customHeight="1" x14ac:dyDescent="0.2">
      <c r="A237" s="821" t="s">
        <v>3712</v>
      </c>
      <c r="B237" s="822" t="s">
        <v>3713</v>
      </c>
      <c r="C237" s="822" t="s">
        <v>2929</v>
      </c>
      <c r="D237" s="822" t="s">
        <v>3736</v>
      </c>
      <c r="E237" s="822" t="s">
        <v>3737</v>
      </c>
      <c r="F237" s="831">
        <v>1</v>
      </c>
      <c r="G237" s="831">
        <v>140</v>
      </c>
      <c r="H237" s="831"/>
      <c r="I237" s="831">
        <v>140</v>
      </c>
      <c r="J237" s="831"/>
      <c r="K237" s="831"/>
      <c r="L237" s="831"/>
      <c r="M237" s="831"/>
      <c r="N237" s="831">
        <v>1</v>
      </c>
      <c r="O237" s="831">
        <v>144</v>
      </c>
      <c r="P237" s="827"/>
      <c r="Q237" s="832">
        <v>144</v>
      </c>
    </row>
    <row r="238" spans="1:17" ht="14.45" customHeight="1" x14ac:dyDescent="0.2">
      <c r="A238" s="821" t="s">
        <v>3712</v>
      </c>
      <c r="B238" s="822" t="s">
        <v>3713</v>
      </c>
      <c r="C238" s="822" t="s">
        <v>2929</v>
      </c>
      <c r="D238" s="822" t="s">
        <v>3738</v>
      </c>
      <c r="E238" s="822" t="s">
        <v>3739</v>
      </c>
      <c r="F238" s="831">
        <v>42</v>
      </c>
      <c r="G238" s="831">
        <v>13818</v>
      </c>
      <c r="H238" s="831"/>
      <c r="I238" s="831">
        <v>329</v>
      </c>
      <c r="J238" s="831">
        <v>45</v>
      </c>
      <c r="K238" s="831">
        <v>14805</v>
      </c>
      <c r="L238" s="831"/>
      <c r="M238" s="831">
        <v>329</v>
      </c>
      <c r="N238" s="831">
        <v>3</v>
      </c>
      <c r="O238" s="831">
        <v>990</v>
      </c>
      <c r="P238" s="827"/>
      <c r="Q238" s="832">
        <v>330</v>
      </c>
    </row>
    <row r="239" spans="1:17" ht="14.45" customHeight="1" x14ac:dyDescent="0.2">
      <c r="A239" s="821" t="s">
        <v>3712</v>
      </c>
      <c r="B239" s="822" t="s">
        <v>3713</v>
      </c>
      <c r="C239" s="822" t="s">
        <v>2929</v>
      </c>
      <c r="D239" s="822" t="s">
        <v>3740</v>
      </c>
      <c r="E239" s="822" t="s">
        <v>3741</v>
      </c>
      <c r="F239" s="831"/>
      <c r="G239" s="831"/>
      <c r="H239" s="831"/>
      <c r="I239" s="831"/>
      <c r="J239" s="831">
        <v>1</v>
      </c>
      <c r="K239" s="831">
        <v>52</v>
      </c>
      <c r="L239" s="831"/>
      <c r="M239" s="831">
        <v>52</v>
      </c>
      <c r="N239" s="831"/>
      <c r="O239" s="831"/>
      <c r="P239" s="827"/>
      <c r="Q239" s="832"/>
    </row>
    <row r="240" spans="1:17" ht="14.45" customHeight="1" x14ac:dyDescent="0.2">
      <c r="A240" s="821" t="s">
        <v>3712</v>
      </c>
      <c r="B240" s="822" t="s">
        <v>3713</v>
      </c>
      <c r="C240" s="822" t="s">
        <v>2929</v>
      </c>
      <c r="D240" s="822" t="s">
        <v>3742</v>
      </c>
      <c r="E240" s="822" t="s">
        <v>3743</v>
      </c>
      <c r="F240" s="831">
        <v>2</v>
      </c>
      <c r="G240" s="831">
        <v>1230</v>
      </c>
      <c r="H240" s="831"/>
      <c r="I240" s="831">
        <v>615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3712</v>
      </c>
      <c r="B241" s="822" t="s">
        <v>3713</v>
      </c>
      <c r="C241" s="822" t="s">
        <v>2929</v>
      </c>
      <c r="D241" s="822" t="s">
        <v>3744</v>
      </c>
      <c r="E241" s="822" t="s">
        <v>3745</v>
      </c>
      <c r="F241" s="831"/>
      <c r="G241" s="831"/>
      <c r="H241" s="831"/>
      <c r="I241" s="831"/>
      <c r="J241" s="831">
        <v>1</v>
      </c>
      <c r="K241" s="831">
        <v>826</v>
      </c>
      <c r="L241" s="831"/>
      <c r="M241" s="831">
        <v>826</v>
      </c>
      <c r="N241" s="831"/>
      <c r="O241" s="831"/>
      <c r="P241" s="827"/>
      <c r="Q241" s="832"/>
    </row>
    <row r="242" spans="1:17" ht="14.45" customHeight="1" x14ac:dyDescent="0.2">
      <c r="A242" s="821" t="s">
        <v>3712</v>
      </c>
      <c r="B242" s="822" t="s">
        <v>3713</v>
      </c>
      <c r="C242" s="822" t="s">
        <v>2929</v>
      </c>
      <c r="D242" s="822" t="s">
        <v>3746</v>
      </c>
      <c r="E242" s="822" t="s">
        <v>3747</v>
      </c>
      <c r="F242" s="831">
        <v>1</v>
      </c>
      <c r="G242" s="831">
        <v>275</v>
      </c>
      <c r="H242" s="831"/>
      <c r="I242" s="831">
        <v>275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3712</v>
      </c>
      <c r="B243" s="822" t="s">
        <v>3713</v>
      </c>
      <c r="C243" s="822" t="s">
        <v>2929</v>
      </c>
      <c r="D243" s="822" t="s">
        <v>3748</v>
      </c>
      <c r="E243" s="822" t="s">
        <v>3749</v>
      </c>
      <c r="F243" s="831">
        <v>11</v>
      </c>
      <c r="G243" s="831">
        <v>3619</v>
      </c>
      <c r="H243" s="831"/>
      <c r="I243" s="831">
        <v>329</v>
      </c>
      <c r="J243" s="831">
        <v>16</v>
      </c>
      <c r="K243" s="831">
        <v>5296</v>
      </c>
      <c r="L243" s="831"/>
      <c r="M243" s="831">
        <v>331</v>
      </c>
      <c r="N243" s="831"/>
      <c r="O243" s="831"/>
      <c r="P243" s="827"/>
      <c r="Q243" s="832"/>
    </row>
    <row r="244" spans="1:17" ht="14.45" customHeight="1" x14ac:dyDescent="0.2">
      <c r="A244" s="821" t="s">
        <v>3712</v>
      </c>
      <c r="B244" s="822" t="s">
        <v>3713</v>
      </c>
      <c r="C244" s="822" t="s">
        <v>2929</v>
      </c>
      <c r="D244" s="822" t="s">
        <v>3750</v>
      </c>
      <c r="E244" s="822" t="s">
        <v>3751</v>
      </c>
      <c r="F244" s="831"/>
      <c r="G244" s="831"/>
      <c r="H244" s="831"/>
      <c r="I244" s="831"/>
      <c r="J244" s="831">
        <v>156</v>
      </c>
      <c r="K244" s="831">
        <v>139464</v>
      </c>
      <c r="L244" s="831"/>
      <c r="M244" s="831">
        <v>894</v>
      </c>
      <c r="N244" s="831"/>
      <c r="O244" s="831"/>
      <c r="P244" s="827"/>
      <c r="Q244" s="832"/>
    </row>
    <row r="245" spans="1:17" ht="14.45" customHeight="1" x14ac:dyDescent="0.2">
      <c r="A245" s="821" t="s">
        <v>3712</v>
      </c>
      <c r="B245" s="822" t="s">
        <v>3713</v>
      </c>
      <c r="C245" s="822" t="s">
        <v>2929</v>
      </c>
      <c r="D245" s="822" t="s">
        <v>3752</v>
      </c>
      <c r="E245" s="822" t="s">
        <v>3753</v>
      </c>
      <c r="F245" s="831">
        <v>17</v>
      </c>
      <c r="G245" s="831">
        <v>4454</v>
      </c>
      <c r="H245" s="831"/>
      <c r="I245" s="831">
        <v>262</v>
      </c>
      <c r="J245" s="831">
        <v>7</v>
      </c>
      <c r="K245" s="831">
        <v>1848</v>
      </c>
      <c r="L245" s="831"/>
      <c r="M245" s="831">
        <v>264</v>
      </c>
      <c r="N245" s="831"/>
      <c r="O245" s="831"/>
      <c r="P245" s="827"/>
      <c r="Q245" s="832"/>
    </row>
    <row r="246" spans="1:17" ht="14.45" customHeight="1" x14ac:dyDescent="0.2">
      <c r="A246" s="821" t="s">
        <v>3712</v>
      </c>
      <c r="B246" s="822" t="s">
        <v>3713</v>
      </c>
      <c r="C246" s="822" t="s">
        <v>2929</v>
      </c>
      <c r="D246" s="822" t="s">
        <v>3754</v>
      </c>
      <c r="E246" s="822" t="s">
        <v>3755</v>
      </c>
      <c r="F246" s="831"/>
      <c r="G246" s="831"/>
      <c r="H246" s="831"/>
      <c r="I246" s="831"/>
      <c r="J246" s="831"/>
      <c r="K246" s="831"/>
      <c r="L246" s="831"/>
      <c r="M246" s="831"/>
      <c r="N246" s="831">
        <v>164</v>
      </c>
      <c r="O246" s="831">
        <v>214840</v>
      </c>
      <c r="P246" s="827"/>
      <c r="Q246" s="832">
        <v>1310</v>
      </c>
    </row>
    <row r="247" spans="1:17" ht="14.45" customHeight="1" x14ac:dyDescent="0.2">
      <c r="A247" s="821" t="s">
        <v>3712</v>
      </c>
      <c r="B247" s="822" t="s">
        <v>3713</v>
      </c>
      <c r="C247" s="822" t="s">
        <v>2929</v>
      </c>
      <c r="D247" s="822" t="s">
        <v>3756</v>
      </c>
      <c r="E247" s="822" t="s">
        <v>3755</v>
      </c>
      <c r="F247" s="831"/>
      <c r="G247" s="831"/>
      <c r="H247" s="831"/>
      <c r="I247" s="831"/>
      <c r="J247" s="831"/>
      <c r="K247" s="831"/>
      <c r="L247" s="831"/>
      <c r="M247" s="831"/>
      <c r="N247" s="831">
        <v>8</v>
      </c>
      <c r="O247" s="831">
        <v>10480</v>
      </c>
      <c r="P247" s="827"/>
      <c r="Q247" s="832">
        <v>1310</v>
      </c>
    </row>
    <row r="248" spans="1:17" ht="14.45" customHeight="1" x14ac:dyDescent="0.2">
      <c r="A248" s="821" t="s">
        <v>3712</v>
      </c>
      <c r="B248" s="822" t="s">
        <v>3713</v>
      </c>
      <c r="C248" s="822" t="s">
        <v>2929</v>
      </c>
      <c r="D248" s="822" t="s">
        <v>3757</v>
      </c>
      <c r="E248" s="822" t="s">
        <v>3758</v>
      </c>
      <c r="F248" s="831"/>
      <c r="G248" s="831"/>
      <c r="H248" s="831"/>
      <c r="I248" s="831"/>
      <c r="J248" s="831">
        <v>6</v>
      </c>
      <c r="K248" s="831">
        <v>12738</v>
      </c>
      <c r="L248" s="831"/>
      <c r="M248" s="831">
        <v>2123</v>
      </c>
      <c r="N248" s="831"/>
      <c r="O248" s="831"/>
      <c r="P248" s="827"/>
      <c r="Q248" s="832"/>
    </row>
    <row r="249" spans="1:17" ht="14.45" customHeight="1" x14ac:dyDescent="0.2">
      <c r="A249" s="821" t="s">
        <v>3759</v>
      </c>
      <c r="B249" s="822" t="s">
        <v>3614</v>
      </c>
      <c r="C249" s="822" t="s">
        <v>2929</v>
      </c>
      <c r="D249" s="822" t="s">
        <v>3405</v>
      </c>
      <c r="E249" s="822" t="s">
        <v>3406</v>
      </c>
      <c r="F249" s="831"/>
      <c r="G249" s="831"/>
      <c r="H249" s="831"/>
      <c r="I249" s="831"/>
      <c r="J249" s="831">
        <v>6</v>
      </c>
      <c r="K249" s="831">
        <v>1008</v>
      </c>
      <c r="L249" s="831"/>
      <c r="M249" s="831">
        <v>168</v>
      </c>
      <c r="N249" s="831"/>
      <c r="O249" s="831"/>
      <c r="P249" s="827"/>
      <c r="Q249" s="832"/>
    </row>
    <row r="250" spans="1:17" ht="14.45" customHeight="1" x14ac:dyDescent="0.2">
      <c r="A250" s="821" t="s">
        <v>3759</v>
      </c>
      <c r="B250" s="822" t="s">
        <v>3614</v>
      </c>
      <c r="C250" s="822" t="s">
        <v>2929</v>
      </c>
      <c r="D250" s="822" t="s">
        <v>3315</v>
      </c>
      <c r="E250" s="822" t="s">
        <v>3316</v>
      </c>
      <c r="F250" s="831">
        <v>4</v>
      </c>
      <c r="G250" s="831">
        <v>1404</v>
      </c>
      <c r="H250" s="831"/>
      <c r="I250" s="831">
        <v>351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3759</v>
      </c>
      <c r="B251" s="822" t="s">
        <v>3614</v>
      </c>
      <c r="C251" s="822" t="s">
        <v>2929</v>
      </c>
      <c r="D251" s="822" t="s">
        <v>3507</v>
      </c>
      <c r="E251" s="822" t="s">
        <v>3508</v>
      </c>
      <c r="F251" s="831"/>
      <c r="G251" s="831"/>
      <c r="H251" s="831"/>
      <c r="I251" s="831"/>
      <c r="J251" s="831">
        <v>7</v>
      </c>
      <c r="K251" s="831">
        <v>1197</v>
      </c>
      <c r="L251" s="831"/>
      <c r="M251" s="831">
        <v>171</v>
      </c>
      <c r="N251" s="831"/>
      <c r="O251" s="831"/>
      <c r="P251" s="827"/>
      <c r="Q251" s="832"/>
    </row>
    <row r="252" spans="1:17" ht="14.45" customHeight="1" x14ac:dyDescent="0.2">
      <c r="A252" s="821" t="s">
        <v>3759</v>
      </c>
      <c r="B252" s="822" t="s">
        <v>3614</v>
      </c>
      <c r="C252" s="822" t="s">
        <v>2929</v>
      </c>
      <c r="D252" s="822" t="s">
        <v>3533</v>
      </c>
      <c r="E252" s="822" t="s">
        <v>3534</v>
      </c>
      <c r="F252" s="831"/>
      <c r="G252" s="831"/>
      <c r="H252" s="831"/>
      <c r="I252" s="831"/>
      <c r="J252" s="831">
        <v>7</v>
      </c>
      <c r="K252" s="831">
        <v>1218</v>
      </c>
      <c r="L252" s="831"/>
      <c r="M252" s="831">
        <v>174</v>
      </c>
      <c r="N252" s="831"/>
      <c r="O252" s="831"/>
      <c r="P252" s="827"/>
      <c r="Q252" s="832"/>
    </row>
    <row r="253" spans="1:17" ht="14.45" customHeight="1" x14ac:dyDescent="0.2">
      <c r="A253" s="821" t="s">
        <v>3760</v>
      </c>
      <c r="B253" s="822" t="s">
        <v>3713</v>
      </c>
      <c r="C253" s="822" t="s">
        <v>2929</v>
      </c>
      <c r="D253" s="822" t="s">
        <v>3714</v>
      </c>
      <c r="E253" s="822" t="s">
        <v>3715</v>
      </c>
      <c r="F253" s="831"/>
      <c r="G253" s="831"/>
      <c r="H253" s="831"/>
      <c r="I253" s="831"/>
      <c r="J253" s="831">
        <v>1</v>
      </c>
      <c r="K253" s="831">
        <v>176</v>
      </c>
      <c r="L253" s="831"/>
      <c r="M253" s="831">
        <v>176</v>
      </c>
      <c r="N253" s="831"/>
      <c r="O253" s="831"/>
      <c r="P253" s="827"/>
      <c r="Q253" s="832"/>
    </row>
    <row r="254" spans="1:17" ht="14.45" customHeight="1" x14ac:dyDescent="0.2">
      <c r="A254" s="821" t="s">
        <v>3760</v>
      </c>
      <c r="B254" s="822" t="s">
        <v>3713</v>
      </c>
      <c r="C254" s="822" t="s">
        <v>2929</v>
      </c>
      <c r="D254" s="822" t="s">
        <v>3716</v>
      </c>
      <c r="E254" s="822" t="s">
        <v>3717</v>
      </c>
      <c r="F254" s="831"/>
      <c r="G254" s="831"/>
      <c r="H254" s="831"/>
      <c r="I254" s="831"/>
      <c r="J254" s="831">
        <v>21</v>
      </c>
      <c r="K254" s="831">
        <v>22575</v>
      </c>
      <c r="L254" s="831"/>
      <c r="M254" s="831">
        <v>1075</v>
      </c>
      <c r="N254" s="831"/>
      <c r="O254" s="831"/>
      <c r="P254" s="827"/>
      <c r="Q254" s="832"/>
    </row>
    <row r="255" spans="1:17" ht="14.45" customHeight="1" thickBot="1" x14ac:dyDescent="0.25">
      <c r="A255" s="813" t="s">
        <v>3760</v>
      </c>
      <c r="B255" s="814" t="s">
        <v>3713</v>
      </c>
      <c r="C255" s="814" t="s">
        <v>2929</v>
      </c>
      <c r="D255" s="814" t="s">
        <v>3750</v>
      </c>
      <c r="E255" s="814" t="s">
        <v>3751</v>
      </c>
      <c r="F255" s="833"/>
      <c r="G255" s="833"/>
      <c r="H255" s="833"/>
      <c r="I255" s="833"/>
      <c r="J255" s="833">
        <v>21</v>
      </c>
      <c r="K255" s="833">
        <v>18774</v>
      </c>
      <c r="L255" s="833"/>
      <c r="M255" s="833">
        <v>894</v>
      </c>
      <c r="N255" s="833"/>
      <c r="O255" s="833"/>
      <c r="P255" s="819"/>
      <c r="Q255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3F44CE80-5BFF-4C34-9E37-3BBB5535874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20219</v>
      </c>
      <c r="D3" s="193">
        <f>SUBTOTAL(9,D6:D1048576)</f>
        <v>14338</v>
      </c>
      <c r="E3" s="193">
        <f>SUBTOTAL(9,E6:E1048576)</f>
        <v>3352</v>
      </c>
      <c r="F3" s="194">
        <f>IF(OR(E3=0,D3=0),"",E3/D3)</f>
        <v>0.23378434928162925</v>
      </c>
      <c r="G3" s="387">
        <f>SUBTOTAL(9,G6:G1048576)</f>
        <v>23550.620920000005</v>
      </c>
      <c r="H3" s="388">
        <f>SUBTOTAL(9,H6:H1048576)</f>
        <v>17180.723519999996</v>
      </c>
      <c r="I3" s="388">
        <f>SUBTOTAL(9,I6:I1048576)</f>
        <v>3920.5491999999986</v>
      </c>
      <c r="J3" s="194">
        <f>IF(OR(I3=0,H3=0),"",I3/H3)</f>
        <v>0.22819465055916338</v>
      </c>
      <c r="K3" s="387">
        <f>SUBTOTAL(9,K6:K1048576)</f>
        <v>1920.8050000000001</v>
      </c>
      <c r="L3" s="388">
        <f>SUBTOTAL(9,L6:L1048576)</f>
        <v>1362.11</v>
      </c>
      <c r="M3" s="388">
        <f>SUBTOTAL(9,M6:M1048576)</f>
        <v>318.44</v>
      </c>
      <c r="N3" s="195">
        <f>IF(OR(M3=0,E3=0),"",M3*1000/E3)</f>
        <v>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7">
        <v>2019</v>
      </c>
      <c r="D5" s="977">
        <v>2020</v>
      </c>
      <c r="E5" s="977">
        <v>2021</v>
      </c>
      <c r="F5" s="978" t="s">
        <v>2</v>
      </c>
      <c r="G5" s="982">
        <v>2019</v>
      </c>
      <c r="H5" s="977">
        <v>2020</v>
      </c>
      <c r="I5" s="977">
        <v>2021</v>
      </c>
      <c r="J5" s="978" t="s">
        <v>2</v>
      </c>
      <c r="K5" s="982">
        <v>2019</v>
      </c>
      <c r="L5" s="977">
        <v>2020</v>
      </c>
      <c r="M5" s="977">
        <v>2021</v>
      </c>
      <c r="N5" s="983" t="s">
        <v>92</v>
      </c>
    </row>
    <row r="6" spans="1:14" ht="14.45" customHeight="1" thickBot="1" x14ac:dyDescent="0.25">
      <c r="A6" s="975" t="s">
        <v>3119</v>
      </c>
      <c r="B6" s="976" t="s">
        <v>3762</v>
      </c>
      <c r="C6" s="979">
        <v>20219</v>
      </c>
      <c r="D6" s="980">
        <v>14338</v>
      </c>
      <c r="E6" s="980">
        <v>3352</v>
      </c>
      <c r="F6" s="981"/>
      <c r="G6" s="979">
        <v>23550.620920000005</v>
      </c>
      <c r="H6" s="980">
        <v>17180.723519999996</v>
      </c>
      <c r="I6" s="980">
        <v>3920.5491999999986</v>
      </c>
      <c r="J6" s="981"/>
      <c r="K6" s="979">
        <v>1920.8050000000001</v>
      </c>
      <c r="L6" s="980">
        <v>1362.11</v>
      </c>
      <c r="M6" s="980">
        <v>318.44</v>
      </c>
      <c r="N6" s="984">
        <v>95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4DF63D7-16F4-4562-8609-D58440B685B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2021-05-03T13:51:42Z</dcterms:modified>
</cp:coreProperties>
</file>