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3" i="431"/>
  <c r="F9" i="431"/>
  <c r="G13" i="431"/>
  <c r="I9" i="431"/>
  <c r="J9" i="431"/>
  <c r="K13" i="431"/>
  <c r="M9" i="431"/>
  <c r="N13" i="431"/>
  <c r="P9" i="431"/>
  <c r="Q13" i="431"/>
  <c r="C14" i="431"/>
  <c r="D14" i="431"/>
  <c r="E14" i="431"/>
  <c r="F14" i="431"/>
  <c r="G14" i="431"/>
  <c r="I10" i="431"/>
  <c r="J10" i="431"/>
  <c r="K10" i="431"/>
  <c r="L10" i="431"/>
  <c r="M10" i="431"/>
  <c r="N10" i="431"/>
  <c r="O10" i="431"/>
  <c r="P10" i="431"/>
  <c r="Q10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D9" i="431"/>
  <c r="E9" i="431"/>
  <c r="E13" i="431"/>
  <c r="F13" i="431"/>
  <c r="G9" i="431"/>
  <c r="H9" i="431"/>
  <c r="H13" i="431"/>
  <c r="I13" i="431"/>
  <c r="J13" i="431"/>
  <c r="K9" i="431"/>
  <c r="L9" i="431"/>
  <c r="L13" i="431"/>
  <c r="M13" i="431"/>
  <c r="N9" i="431"/>
  <c r="O9" i="431"/>
  <c r="O13" i="431"/>
  <c r="P13" i="431"/>
  <c r="Q9" i="431"/>
  <c r="C10" i="431"/>
  <c r="D10" i="431"/>
  <c r="E10" i="431"/>
  <c r="F10" i="431"/>
  <c r="G10" i="431"/>
  <c r="H10" i="431"/>
  <c r="H14" i="431"/>
  <c r="I14" i="431"/>
  <c r="J14" i="431"/>
  <c r="K14" i="431"/>
  <c r="L14" i="431"/>
  <c r="M14" i="431"/>
  <c r="N14" i="431"/>
  <c r="O14" i="431"/>
  <c r="P14" i="431"/>
  <c r="Q14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O8" i="431"/>
  <c r="J8" i="431"/>
  <c r="G8" i="431"/>
  <c r="P8" i="431"/>
  <c r="E8" i="431"/>
  <c r="K8" i="431"/>
  <c r="I8" i="431"/>
  <c r="F8" i="431"/>
  <c r="N8" i="431"/>
  <c r="Q8" i="431"/>
  <c r="C8" i="431"/>
  <c r="L8" i="431"/>
  <c r="H8" i="431"/>
  <c r="M8" i="431"/>
  <c r="D8" i="431"/>
  <c r="R11" i="431" l="1"/>
  <c r="S11" i="431"/>
  <c r="S14" i="431"/>
  <c r="R14" i="431"/>
  <c r="S9" i="431"/>
  <c r="R9" i="431"/>
  <c r="R16" i="431"/>
  <c r="S16" i="431"/>
  <c r="R12" i="431"/>
  <c r="S12" i="431"/>
  <c r="R15" i="431"/>
  <c r="S15" i="431"/>
  <c r="R10" i="431"/>
  <c r="S10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<sst xmlns="http://schemas.openxmlformats.org/spreadsheetml/2006/main" count="3394" uniqueCount="815">
  <si>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</si>
  <si>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</si>
  <si>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</si>
  <si>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</si>
  <si>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</si>
  <si>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</si>
  <si>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</si>
  <si>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</si>
  <si>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</si>
  <si>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</si>
  <si>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</si>
  <si>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</si>
  <si>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</si>
  <si>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</si>
  <si>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</si>
  <si>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</si>
  <si>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</si>
  <si>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</si>
  <si>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</si>
  <si>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</si>
  <si>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</si>
  <si>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</si>
  <si>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</si>
  <si>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</si>
  <si>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</si>
  <si>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</si>
  <si>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</si>
  <si>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</si>
  <si>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</si>
  <si>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</si>
  <si>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</si>
  <si>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</si>
  <si>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</si>
  <si>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</si>
  <si>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</si>
  <si>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</si>
  <si>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</si>
  <si>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</si>
  <si>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</si>
  <si>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</si>
  <si>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</si>
  <si>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</si>
  <si>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</si>
  <si>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</si>
  <si>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</si>
  <si>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</si>
  <si>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</si>
  <si>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</si>
  <si>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</si>
  <si>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</si>
  <si>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</si>
  <si>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</si>
  <si>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</si>
  <si>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</si>
  <si>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</si>
  <si>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</si>
  <si>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</si>
  <si>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</si>
  <si>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</si>
  <si>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</si>
  <si>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</si>
  <si>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</si>
  <si>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</si>
  <si>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</si>
  <si>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</si>
  <si>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</si>
  <si>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</si>
  <si>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</si>
  <si>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</si>
  <si>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</si>
  <si>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</si>
  <si>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</si>
  <si>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</si>
  <si>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</si>
  <si>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</si>
  <si>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</si>
  <si>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</si>
  <si>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</si>
  <si>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</si>
  <si>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</si>
  <si>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</si>
  <si>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</si>
  <si>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</si>
  <si>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</si>
  <si>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</si>
  <si>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</si>
  <si>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</si>
  <si>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</si>
  <si>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</si>
  <si>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</si>
  <si>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</si>
  <si>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</si>
  <si>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</si>
  <si>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</si>
  <si>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</si>
  <si>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</si>
  <si>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</si>
  <si>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</si>
  <si>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</si>
  <si>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</si>
  <si>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</si>
  <si>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</si>
  <si>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</si>
  <si>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</si>
  <si>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</si>
  <si>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</si>
  <si>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</si>
  <si>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</si>
  <si>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</si>
  <si>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</si>
  <si>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</si>
  <si>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</si>
  <si>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</si>
  <si>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</si>
  <si>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</si>
  <si>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</si>
  <si>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</si>
  <si>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</si>
  <si>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</si>
  <si>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</si>
  <si>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</si>
  <si>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</si>
  <si>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</si>
  <si>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</si>
  <si>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</si>
  <si>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</si>
  <si>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</si>
  <si>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</si>
  <si>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</si>
  <si>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</si>
  <si>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</si>
  <si>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</si>
  <si>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</si>
  <si>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</si>
  <si>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</si>
  <si>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</si>
  <si>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</si>
  <si>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</si>
  <si>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</si>
  <si>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</si>
  <si>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</si>
  <si>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</si>
  <si>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</si>
  <si>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</si>
  <si>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</si>
  <si>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</si>
  <si>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</si>
  <si>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</si>
  <si>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</si>
  <si>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</si>
  <si>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</si>
  <si>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</si>
  <si>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</si>
  <si>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</si>
  <si>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</si>
  <si>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</si>
  <si>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</si>
  <si>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</si>
  <si>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</si>
  <si>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</si>
  <si>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</si>
  <si>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</si>
  <si>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</si>
  <si>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</si>
  <si>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</si>
  <si>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</si>
  <si>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</si>
  <si>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</si>
  <si>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</si>
  <si>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</si>
  <si>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</si>
  <si>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</si>
  <si>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</si>
  <si>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</si>
  <si>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</si>
  <si>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</si>
  <si>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</si>
  <si>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</si>
  <si>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</si>
  <si>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</si>
  <si>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</si>
  <si>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</si>
  <si>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</si>
  <si>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</si>
  <si>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</si>
  <si>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</si>
  <si>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</si>
  <si>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</si>
  <si>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</si>
  <si>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</si>
  <si>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</si>
  <si>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</si>
  <si>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</si>
  <si>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</si>
  <si>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</si>
  <si>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</si>
  <si>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</si>
  <si>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</si>
  <si>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</si>
  <si>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</si>
  <si>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</si>
  <si>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</si>
  <si>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</si>
  <si>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</si>
  <si>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</si>
  <si>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</si>
  <si>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</si>
  <si>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</si>
  <si>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</si>
  <si>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</si>
  <si>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</si>
  <si>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</si>
  <si>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</si>
  <si>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</si>
  <si>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</si>
  <si>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</si>
  <si>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</si>
  <si>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</si>
  <si>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</si>
  <si>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</si>
  <si>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</si>
  <si>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</si>
  <si>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</si>
  <si>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</si>
  <si>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</si>
  <si>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</si>
  <si>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</si>
  <si>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</si>
  <si>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</si>
  <si>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</si>
  <si>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</si>
  <si>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</si>
  <si>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</si>
  <si>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</si>
  <si>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</si>
  <si>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</si>
  <si>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</si>
  <si>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</si>
  <si>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</si>
  <si>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</si>
  <si>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</si>
  <si>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</si>
  <si>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</si>
  <si>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</si>
  <si>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</si>
  <si>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</si>
  <si>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</si>
  <si>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</si>
  <si>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</si>
  <si>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</si>
  <si>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</si>
  <si>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</si>
  <si>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</si>
  <si>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</si>
  <si>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</si>
  <si>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</si>
  <si>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</si>
  <si>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</si>
  <si>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</si>
  <si>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</si>
  <si>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</si>
  <si>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</si>
  <si>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</si>
  <si>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</si>
  <si>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</si>
  <si>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</si>
  <si>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</si>
  <si>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</si>
  <si>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</si>
  <si>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</si>
  <si>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</si>
  <si>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</si>
  <si>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</si>
  <si>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</si>
  <si>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</si>
  <si>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</si>
  <si>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</si>
  <si>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</si>
  <si>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</si>
  <si>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</si>
  <si>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</si>
  <si>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</si>
  <si>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</si>
  <si>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</si>
  <si>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</si>
  <si>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</si>
  <si>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</si>
  <si>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</si>
  <si>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</si>
  <si>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</si>
  <si>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</si>
  <si>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</si>
  <si>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</si>
  <si>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</si>
  <si>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</si>
  <si>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</si>
  <si>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</si>
  <si>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</si>
  <si>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</si>
  <si>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</si>
  <si>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</si>
  <si>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</si>
  <si>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</si>
  <si>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</si>
  <si>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</si>
  <si>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</si>
  <si>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</si>
  <si>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</si>
  <si>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</si>
  <si>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</si>
  <si>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</si>
  <si>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</si>
  <si>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</si>
  <si>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</si>
  <si>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</si>
  <si>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</si>
  <si>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</si>
  <si>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</si>
  <si>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</si>
  <si>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</si>
  <si>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</si>
  <si>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</si>
  <si>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</si>
  <si>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</si>
  <si>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</si>
  <si>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</si>
  <si>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</si>
  <si>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</si>
  <si>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</si>
  <si>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</si>
  <si>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</si>
  <si>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</si>
  <si>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</si>
  <si>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</si>
  <si>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</si>
  <si>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</si>
  <si>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</si>
  <si>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</si>
  <si>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</si>
  <si>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</si>
  <si>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</si>
  <si>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</si>
  <si>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</si>
  <si>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</si>
  <si>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</si>
  <si>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</si>
  <si>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</si>
  <si>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</si>
  <si>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</si>
  <si>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</si>
  <si>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</si>
  <si>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</si>
  <si>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</si>
  <si>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</si>
  <si>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</si>
  <si>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</si>
  <si>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</si>
  <si>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</si>
  <si>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</si>
  <si>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</si>
  <si>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</si>
  <si>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</si>
  <si>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</si>
  <si>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</si>
  <si>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</si>
  <si>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</si>
  <si>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</si>
  <si>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</si>
  <si>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</si>
  <si>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</si>
  <si>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</si>
  <si>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</si>
  <si>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</si>
  <si>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</si>
  <si>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</si>
  <si>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</si>
  <si>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</si>
  <si>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</si>
  <si>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</si>
  <si>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</si>
  <si>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</si>
  <si>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</si>
  <si>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</si>
  <si>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</si>
  <si>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</si>
  <si>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</si>
  <si>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</si>
  <si>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</si>
  <si>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</si>
  <si>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</si>
  <si>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</si>
  <si>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</si>
  <si>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</si>
  <si>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</si>
  <si>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</si>
  <si>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</si>
  <si>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</si>
  <si>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</si>
  <si>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</si>
  <si>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</si>
  <si>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</si>
  <si>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</si>
  <si>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</si>
  <si>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</si>
  <si>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</si>
  <si>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</si>
  <si>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</si>
  <si>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</si>
  <si>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</si>
  <si>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</si>
  <si>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</si>
  <si>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</si>
  <si>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</si>
  <si>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</si>
  <si>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</si>
  <si>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</si>
  <si>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</si>
  <si>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</si>
  <si>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</si>
  <si>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</si>
  <si>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</si>
  <si>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</si>
  <si>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</si>
  <si>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</si>
  <si>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</si>
  <si>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</si>
  <si>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</si>
  <si>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</si>
  <si>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</si>
  <si>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</si>
  <si>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</si>
  <si>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</si>
  <si>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</si>
  <si>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</si>
  <si>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</si>
  <si>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</si>
  <si>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</si>
  <si>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</si>
  <si>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</si>
  <si>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</si>
  <si>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</si>
  <si>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</si>
  <si>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</si>
  <si>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</si>
  <si>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</si>
  <si>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</si>
  <si>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</si>
  <si>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</si>
  <si>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</si>
  <si>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</si>
  <si>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</si>
  <si>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</si>
  <si>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</si>
  <si>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P</t>
  </si>
  <si>
    <t>NOVALGIN</t>
  </si>
  <si>
    <t>INJ 10X2ML/1000MG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</si>
  <si>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</si>
  <si>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</si>
  <si>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</si>
  <si>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</si>
  <si>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</si>
  <si>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</si>
  <si>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</si>
  <si>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</si>
  <si>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</si>
  <si>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</si>
  <si>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</si>
  <si>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</si>
  <si>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</si>
  <si>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</si>
  <si>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</si>
  <si>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</si>
  <si>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</si>
  <si>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</si>
  <si>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</si>
  <si>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</si>
  <si>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</si>
  <si>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</si>
  <si>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</si>
  <si>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</si>
  <si>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NOVALGIN INJEKCE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</si>
  <si>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</si>
  <si>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</si>
  <si>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</si>
  <si>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</si>
  <si>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</si>
  <si>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</si>
  <si>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</si>
  <si>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</si>
  <si>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</si>
  <si>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</si>
  <si>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</si>
  <si>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</si>
  <si>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</si>
  <si>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</si>
  <si>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</si>
  <si>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</si>
  <si>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</si>
  <si>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</si>
  <si>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</si>
  <si>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</si>
  <si>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</si>
  <si>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</si>
  <si>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</si>
  <si>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</si>
  <si>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</si>
  <si>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PENTOXIFYLIN</t>
  </si>
  <si>
    <t>214616</t>
  </si>
  <si>
    <t>TRENTAL</t>
  </si>
  <si>
    <t>20MG/ML INF SOL 5X5ML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</si>
  <si>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</si>
  <si>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</si>
  <si>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</si>
  <si>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</si>
  <si>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</si>
  <si>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</si>
  <si>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</si>
  <si>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</si>
  <si>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</si>
  <si>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</si>
  <si>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</si>
  <si>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</si>
  <si>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</si>
  <si>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</si>
  <si>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</si>
  <si>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GLIMEPIRID</t>
  </si>
  <si>
    <t>163077</t>
  </si>
  <si>
    <t>AMARYL</t>
  </si>
  <si>
    <t>2MG TBL NOB 30</t>
  </si>
  <si>
    <t>INDAPAMID</t>
  </si>
  <si>
    <t>151949</t>
  </si>
  <si>
    <t>INDAP</t>
  </si>
  <si>
    <t>2,5MG CPS DUR 100</t>
  </si>
  <si>
    <t>METFORMIN</t>
  </si>
  <si>
    <t>23797</t>
  </si>
  <si>
    <t>GLUCOPHAGE</t>
  </si>
  <si>
    <t>1000MG TBL FLM 60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</si>
  <si>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</si>
  <si>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</si>
  <si>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</si>
  <si>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</si>
  <si>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</si>
  <si>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</si>
  <si>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</si>
  <si>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</si>
  <si>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ATORVASTATIN</t>
  </si>
  <si>
    <t>93018</t>
  </si>
  <si>
    <t>SORTIS</t>
  </si>
  <si>
    <t>20MG TBL FLM 100</t>
  </si>
  <si>
    <t>BETAHISTIN</t>
  </si>
  <si>
    <t>225589</t>
  </si>
  <si>
    <t>BETAHISTIN ACTAVIS</t>
  </si>
  <si>
    <t>16MG TBL NOB 60</t>
  </si>
  <si>
    <t>CETIRIZIN</t>
  </si>
  <si>
    <t>99600</t>
  </si>
  <si>
    <t>ZODAC</t>
  </si>
  <si>
    <t>10MG TBL FLM 90</t>
  </si>
  <si>
    <t>DIOSMIN, KOMBINACE</t>
  </si>
  <si>
    <t>132908</t>
  </si>
  <si>
    <t>DETRALEX</t>
  </si>
  <si>
    <t>500MG TBL FLM 120</t>
  </si>
  <si>
    <t>KLOPIDOGREL</t>
  </si>
  <si>
    <t>149483</t>
  </si>
  <si>
    <t>ZYLLT</t>
  </si>
  <si>
    <t>75MG TBL FLM 56</t>
  </si>
  <si>
    <t>OMEPRAZOL</t>
  </si>
  <si>
    <t>218168</t>
  </si>
  <si>
    <t>HELICID 10</t>
  </si>
  <si>
    <t>10MG CPS ETD 28</t>
  </si>
  <si>
    <t>ROSUVASTATIN</t>
  </si>
  <si>
    <t>145551</t>
  </si>
  <si>
    <t>ROSUMOP</t>
  </si>
  <si>
    <t>10MG TBL FLM 30</t>
  </si>
  <si>
    <t>RUTOSID, KOMBINACE</t>
  </si>
  <si>
    <t>98194</t>
  </si>
  <si>
    <t>CYCLO 3 FORT</t>
  </si>
  <si>
    <t>150MG/150MG/100MG CPS DUR 30 I</t>
  </si>
  <si>
    <t>SODNÁ SŮL LEVOTHYROXINU</t>
  </si>
  <si>
    <t>187425</t>
  </si>
  <si>
    <t>LETROX</t>
  </si>
  <si>
    <t>50MCG TBL NOB 100</t>
  </si>
  <si>
    <t>113892</t>
  </si>
  <si>
    <t>METFORMIN TEVA</t>
  </si>
  <si>
    <t>TELMISARTAN A DIURETIKA</t>
  </si>
  <si>
    <t>26578</t>
  </si>
  <si>
    <t>MICARDISPLUS</t>
  </si>
  <si>
    <t>80MG/12,5MG TBL NOB 28</t>
  </si>
  <si>
    <t>BETAMETHASON A ANTIBIOTIKA</t>
  </si>
  <si>
    <t>17171</t>
  </si>
  <si>
    <t>BELOGENT</t>
  </si>
  <si>
    <t>0,5MG/G+1MG/G UNG 30G</t>
  </si>
  <si>
    <t>MAKROGOL</t>
  </si>
  <si>
    <t>58827</t>
  </si>
  <si>
    <t>FORTRANS</t>
  </si>
  <si>
    <t>POR PLV SOL 4</t>
  </si>
  <si>
    <t>NITRENDIPIN</t>
  </si>
  <si>
    <t>111902</t>
  </si>
  <si>
    <t>NITRESAN</t>
  </si>
  <si>
    <t>20MG TBL NOB 30</t>
  </si>
  <si>
    <t>PERINDOPRIL</t>
  </si>
  <si>
    <t>177332</t>
  </si>
  <si>
    <t>PERINDOPRIL MYLAN</t>
  </si>
  <si>
    <t>8MG TBL NOB 30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</si>
  <si>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</si>
  <si>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</si>
  <si>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</si>
  <si>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</si>
  <si>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</si>
  <si>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</si>
  <si>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</si>
  <si>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</si>
  <si>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</si>
  <si>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C09DA07 - TELMISARTAN A DIURETIKA</t>
  </si>
  <si>
    <t>J01CR02 - AMOXICILIN A  INHIBITOR BETA-LAKTAMASY</t>
  </si>
  <si>
    <t>N05CF02 - ZOLPIDEM</t>
  </si>
  <si>
    <t>C08CA08 - NITRENDIPIN</t>
  </si>
  <si>
    <t>C09AA04 - PERINDOPRIL</t>
  </si>
  <si>
    <t>R06AE07 - CETIRIZIN</t>
  </si>
  <si>
    <t>A10BB12 - GLIMEPIRID</t>
  </si>
  <si>
    <t>H03AA01 - SODNÁ SŮL LEVOTHYROXINU</t>
  </si>
  <si>
    <t>B01AC04 - KLOPIDOGREL</t>
  </si>
  <si>
    <t>C10AA07 - ROSUVASTATIN</t>
  </si>
  <si>
    <t>A10BB12</t>
  </si>
  <si>
    <t>J01CR02</t>
  </si>
  <si>
    <t>N05CF02</t>
  </si>
  <si>
    <t>B01AC04</t>
  </si>
  <si>
    <t>C10AA05</t>
  </si>
  <si>
    <t>C10AA07</t>
  </si>
  <si>
    <t>H03AA01</t>
  </si>
  <si>
    <t>R06AE07</t>
  </si>
  <si>
    <t>A10BA02</t>
  </si>
  <si>
    <t>C09DA07</t>
  </si>
  <si>
    <t>C08CA08</t>
  </si>
  <si>
    <t>C09AA04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</si>
  <si>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</si>
  <si>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</si>
  <si>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</si>
  <si>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</si>
  <si>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</si>
  <si>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</si>
  <si>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</si>
  <si>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</si>
  <si>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</si>
  <si>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</si>
  <si>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</si>
  <si>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</si>
  <si>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</si>
  <si>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</si>
  <si>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</si>
  <si>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</si>
  <si>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</si>
  <si>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</si>
  <si>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</si>
  <si>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</si>
  <si>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</si>
  <si>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</si>
  <si>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</si>
  <si>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</si>
  <si>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</si>
  <si>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</si>
  <si>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</si>
  <si>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</si>
  <si>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</si>
  <si>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</si>
  <si>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ZP511</t>
  </si>
  <si>
    <t>Elektroda k EMG nalepovací jednorázová  Deymed s konektorem TouchProof 1,5 x 0,7mm délka kabelu 8 cm bal. á 12 ks 97-153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</si>
  <si>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</si>
  <si>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</si>
  <si>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</si>
  <si>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</si>
  <si>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</si>
  <si>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</si>
  <si>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</si>
  <si>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</si>
  <si>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</si>
  <si>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</si>
  <si>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</si>
  <si>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</si>
  <si>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</si>
  <si>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</si>
  <si>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</si>
  <si>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</si>
  <si>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</si>
  <si>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</si>
  <si>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</si>
  <si>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</si>
  <si>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</si>
  <si>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</si>
  <si>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</si>
  <si>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</si>
  <si>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</si>
  <si>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</si>
  <si>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</si>
  <si>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</si>
  <si>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</si>
  <si>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</si>
  <si>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</si>
  <si>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</si>
  <si>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</si>
  <si>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</si>
  <si>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</si>
  <si>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</si>
  <si>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</si>
  <si>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</si>
  <si>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</si>
  <si>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</si>
  <si>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</si>
  <si>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</si>
  <si>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</si>
  <si>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</si>
  <si>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ZL105</t>
  </si>
  <si>
    <t>Nástavec pro odběr moče ke zkumavce vacuete 450251</t>
  </si>
  <si>
    <t>ZB756</t>
  </si>
  <si>
    <t>Zkumavka 3 ml K3 edta fialová 454086</t>
  </si>
  <si>
    <t>ZB774</t>
  </si>
  <si>
    <t>Zkumavka červená 5 ml gel 456071</t>
  </si>
  <si>
    <t>ZB764</t>
  </si>
  <si>
    <t>Zkumavka zelená 4 ml 454051</t>
  </si>
  <si>
    <t>ZP948</t>
  </si>
  <si>
    <t>Rukavice nitril basic bez p. modré L bal. á 200 ks 44752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</si>
  <si>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</si>
  <si>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</si>
  <si>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</si>
  <si>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</si>
  <si>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</si>
  <si>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</si>
  <si>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</si>
  <si>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</si>
  <si>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</si>
  <si>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</si>
  <si>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</si>
  <si>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</si>
  <si>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</si>
  <si>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</si>
  <si>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</si>
  <si>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</si>
  <si>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</si>
  <si>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</si>
  <si>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</si>
  <si>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</si>
  <si>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</si>
  <si>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</si>
  <si>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Radiměřský Karel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</si>
  <si>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</si>
  <si>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</si>
  <si>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</si>
  <si>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</si>
  <si>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</si>
  <si>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</si>
  <si>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0000527</t>
  </si>
  <si>
    <t>0007981</t>
  </si>
  <si>
    <t>0058249</t>
  </si>
  <si>
    <t>GUAJACURAN 5%</t>
  </si>
  <si>
    <t>0089212</t>
  </si>
  <si>
    <t>0107295</t>
  </si>
  <si>
    <t>0,9% SODIUM CHLORIDE IN WATER FOR INJECTION FRESEN</t>
  </si>
  <si>
    <t>0107298</t>
  </si>
  <si>
    <t>0096886</t>
  </si>
  <si>
    <t>0207313</t>
  </si>
  <si>
    <t>INJECTIO PROCAINII CHLORATI 0,2% ARDEAPHARMA</t>
  </si>
  <si>
    <t>V</t>
  </si>
  <si>
    <t>02130</t>
  </si>
  <si>
    <t>OČKOVÁNÍ V PŘÍPADECH, KDY OČKOVACÍ LÁTKA JE HRAZEN</t>
  </si>
  <si>
    <t>09127</t>
  </si>
  <si>
    <t xml:space="preserve">EKG VYŠETŘENÍ                                     </t>
  </si>
  <si>
    <t>09511</t>
  </si>
  <si>
    <t xml:space="preserve">MINIMÁLNÍ KONTAKT LÉKAŘE S PACIENTEM              </t>
  </si>
  <si>
    <t>09532</t>
  </si>
  <si>
    <t xml:space="preserve">SIGNÁLNÍ VÝKON PROHLÍDKY DISPENZARIZOVANÉ OSOBY   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</si>
  <si>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</si>
  <si>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</si>
  <si>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</si>
  <si>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</si>
  <si>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</si>
  <si>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</si>
  <si>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41023</t>
  </si>
  <si>
    <t xml:space="preserve">KONTROLNÍ VYŠETŘENÍ PRACOVNÍM LÉKAŘEM             </t>
  </si>
  <si>
    <t>25213</t>
  </si>
  <si>
    <t xml:space="preserve">SPIROMETRIE (OBVYKLE METODOU PRŮTOK - OBJEM)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</si>
  <si>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</si>
  <si>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</si>
  <si>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</si>
  <si>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</si>
  <si>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</si>
  <si>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</si>
  <si>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</si>
  <si>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</si>
  <si>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</si>
  <si>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 xml:space="preserve">CÍLENÉ VYŠETŘENÍ PRACOVNÍM LÉKAŘEM                </t>
  </si>
  <si>
    <t>09523</t>
  </si>
  <si>
    <t xml:space="preserve">EDUKAČNÍ POHOVOR LÉKAŘE S NEMOCNÝM ČI RODINOU     </t>
  </si>
  <si>
    <t>09125</t>
  </si>
  <si>
    <t xml:space="preserve">PULZNÍ OXYMETRIE                                  </t>
  </si>
  <si>
    <t>09133</t>
  </si>
  <si>
    <t xml:space="preserve">SEDIMENTACE ERYTROCYTŮ                            </t>
  </si>
  <si>
    <t>09115</t>
  </si>
  <si>
    <t>ODBĚR BIOLOGICKÉHO MATERIÁLU JINÉHO NEŽ KREV NA KV</t>
  </si>
  <si>
    <t>41021</t>
  </si>
  <si>
    <t xml:space="preserve">KOMPLEXNÍ VYŠETŘENÍ PRACOVNÍM LÉKAŘEM             </t>
  </si>
  <si>
    <t>41040</t>
  </si>
  <si>
    <t>POSOUZENÍ ZDRAVOTNÍHO STAVU Z HLEDISKA PROFESIONÁL</t>
  </si>
  <si>
    <t>41050</t>
  </si>
  <si>
    <t xml:space="preserve">PRSTOVÁ PLETYSMOGRAFIE ZÁTĚŽOVÁ                   </t>
  </si>
  <si>
    <t>11</t>
  </si>
  <si>
    <t>902</t>
  </si>
  <si>
    <t>21115</t>
  </si>
  <si>
    <t xml:space="preserve">FYZIKÁLNÍ TERAPIE III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</si>
  <si>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</si>
  <si>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</si>
  <si>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</si>
  <si>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</si>
  <si>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16 - Klinika plicních nemocí a tuberkulózy</t>
  </si>
  <si>
    <t>03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</si>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</sst>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0.29903808422865591</c:v>
                </c:pt>
                <c:pt idx="1">
                  <c:v>0.28235179091030771</c:v>
                </c:pt>
                <c:pt idx="2">
                  <c:v>0.25380529308535676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95024"/>
        <c:axId val="1368490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0.25049336407946993</c:v>
                </c:pt>
                <c:pt idx="1">
                  <c:v>0.25049336407946993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91216"/>
        <c:axId val="1368498288"/>
      </c:scatterChart>
      <c:catAx>
        <c:axId val="136849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9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49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8495024"/>
        <c:crosses val="autoZero"/>
        <c:crossBetween val="between"/>
      </c:valAx>
      <c:valAx>
        <c:axId val="136849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8498288"/>
        <c:crosses val="max"/>
        <c:crossBetween val="midCat"/>
      </c:valAx>
      <c:valAx>
        <c:axId val="1368498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8491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3" totalsRowShown="0">
  <autoFilter ref="C3:S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482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608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609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634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720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736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743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807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808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814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2780.5140968885421</v>
      </c>
      <c r="D4" s="160">
        <f ca="1">IF(ISERROR(VLOOKUP("Náklady celkem",INDIRECT("HI!$A:$G"),5,0)),0,VLOOKUP("Náklady celkem",INDIRECT("HI!$A:$G"),5,0))</f>
        <v>2930.2289599999999</v>
      </c>
      <c r="E4" s="161">
        <f ca="1">IF(C4=0,0,D4/C4)</f>
        <v>1.0538443100428774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147.49999804687502</v>
      </c>
      <c r="D7" s="168">
        <f>IF(ISERROR(HI!E5),"",HI!E5)</f>
        <v>127.92981</v>
      </c>
      <c r="E7" s="165">
        <f t="shared" ref="E7:E15" si="0">IF(C7=0,0,D7/C7)</f>
        <v>0.86732075724736157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0.79591541421383238</v>
      </c>
      <c r="E11" s="165">
        <f t="shared" si="0"/>
        <v>1.3265256903563873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0.47415240646755846</v>
      </c>
      <c r="E12" s="165">
        <f t="shared" si="0"/>
        <v>0.59269050808444801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23.132314758300783</v>
      </c>
      <c r="D15" s="168">
        <f>IF(ISERROR(HI!E6),"",HI!E6)</f>
        <v>19.832900000000002</v>
      </c>
      <c r="E15" s="165">
        <f t="shared" si="0"/>
        <v>0.85736772161476749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2135.3789492187498</v>
      </c>
      <c r="D16" s="164">
        <f ca="1">IF(ISERROR(VLOOKUP("Osobní náklady (Kč) *",INDIRECT("HI!$A:$G"),5,0)),0,VLOOKUP("Osobní náklady (Kč) *",INDIRECT("HI!$A:$G"),5,0))</f>
        <v>2080.29891</v>
      </c>
      <c r="E16" s="165">
        <f ca="1">IF(C16=0,0,D16/C16)</f>
        <v>0.97420596506353063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696.50033000000008</v>
      </c>
      <c r="D18" s="183">
        <f ca="1">IF(ISERROR(VLOOKUP("Výnosy celkem",INDIRECT("HI!$A:$G"),5,0)),0,VLOOKUP("Výnosy celkem",INDIRECT("HI!$A:$G"),5,0))</f>
        <v>743.70764999999994</v>
      </c>
      <c r="E18" s="184">
        <f t="shared" ref="E18:E23" ca="1" si="1">IF(C18=0,0,D18/C18)</f>
        <v>1.0677778860492426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696.50033000000008</v>
      </c>
      <c r="D19" s="164">
        <f ca="1">IF(ISERROR(VLOOKUP("Ambulance *",INDIRECT("HI!$A:$G"),5,0)),0,VLOOKUP("Ambulance *",INDIRECT("HI!$A:$G"),5,0))</f>
        <v>743.70764999999994</v>
      </c>
      <c r="E19" s="165">
        <f t="shared" ca="1" si="1"/>
        <v>1.0677778860492426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1.0677778860492426</v>
      </c>
      <c r="E20" s="165">
        <f t="shared" si="1"/>
        <v>1.0677778860492426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1.0677778860492426</v>
      </c>
      <c r="E21" s="165">
        <f t="shared" si="1"/>
        <v>1.0677778860492426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1.8947368421052631</v>
      </c>
      <c r="E23" s="165">
        <f t="shared" si="1"/>
        <v>2.2291021671826625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126.97853000000001</v>
      </c>
      <c r="C5" s="29">
        <v>191.38692</v>
      </c>
      <c r="D5" s="8"/>
      <c r="E5" s="117">
        <v>127.92981</v>
      </c>
      <c r="F5" s="28">
        <v>147.49999804687502</v>
      </c>
      <c r="G5" s="116">
        <f>E5-F5</f>
        <v>-19.570188046875018</v>
      </c>
      <c r="H5" s="122">
        <f>IF(F5&lt;0.00000001,"",E5/F5)</f>
        <v>0.86732075724736157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9.9570799999999995</v>
      </c>
      <c r="C6" s="31">
        <v>20.550319999999999</v>
      </c>
      <c r="D6" s="8"/>
      <c r="E6" s="118">
        <v>19.832900000000002</v>
      </c>
      <c r="F6" s="30">
        <v>23.132314758300783</v>
      </c>
      <c r="G6" s="119">
        <f>E6-F6</f>
        <v>-3.2994147583007809</v>
      </c>
      <c r="H6" s="123">
        <f>IF(F6&lt;0.00000001,"",E6/F6)</f>
        <v>0.85736772161476749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1757.0769599999999</v>
      </c>
      <c r="C7" s="31">
        <v>2083.21596</v>
      </c>
      <c r="D7" s="8"/>
      <c r="E7" s="118">
        <v>2080.29891</v>
      </c>
      <c r="F7" s="30">
        <v>2135.3789492187498</v>
      </c>
      <c r="G7" s="119">
        <f>E7-F7</f>
        <v>-55.080039218749789</v>
      </c>
      <c r="H7" s="123">
        <f>IF(F7&lt;0.00000001,"",E7/F7)</f>
        <v>0.97420596506353063</v>
      </c>
    </row>
    <row r="8" spans="1:10" ht="14.4" customHeight="1" thickBot="1" x14ac:dyDescent="0.35">
      <c r="A8" s="1" t="s">
        <v>75</v>
      </c>
      <c r="B8" s="11">
        <v>580.69845000000032</v>
      </c>
      <c r="C8" s="33">
        <v>593.77818999999977</v>
      </c>
      <c r="D8" s="8"/>
      <c r="E8" s="120">
        <v>702.16733999999997</v>
      </c>
      <c r="F8" s="32">
        <v>474.50283486461655</v>
      </c>
      <c r="G8" s="121">
        <f>E8-F8</f>
        <v>227.66450513538342</v>
      </c>
      <c r="H8" s="124">
        <f>IF(F8&lt;0.00000001,"",E8/F8)</f>
        <v>1.4797958798293374</v>
      </c>
    </row>
    <row r="9" spans="1:10" ht="14.4" customHeight="1" thickBot="1" x14ac:dyDescent="0.35">
      <c r="A9" s="2" t="s">
        <v>76</v>
      </c>
      <c r="B9" s="3">
        <v>2474.7110200000002</v>
      </c>
      <c r="C9" s="35">
        <v>2888.9313899999997</v>
      </c>
      <c r="D9" s="8"/>
      <c r="E9" s="3">
        <v>2930.2289599999999</v>
      </c>
      <c r="F9" s="34">
        <v>2780.5140968885421</v>
      </c>
      <c r="G9" s="34">
        <f>E9-F9</f>
        <v>149.71486311145782</v>
      </c>
      <c r="H9" s="125">
        <f>IF(F9&lt;0.00000001,"",E9/F9)</f>
        <v>1.0538443100428774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630.45733000000007</v>
      </c>
      <c r="C11" s="29">
        <f>IF(ISERROR(VLOOKUP("Celkem:",'ZV Vykáz.-A'!A:H,5,0)),0,VLOOKUP("Celkem:",'ZV Vykáz.-A'!A:H,5,0)/1000)</f>
        <v>696.50033000000008</v>
      </c>
      <c r="D11" s="8"/>
      <c r="E11" s="117">
        <f>IF(ISERROR(VLOOKUP("Celkem:",'ZV Vykáz.-A'!A:H,8,0)),0,VLOOKUP("Celkem:",'ZV Vykáz.-A'!A:H,8,0)/1000)</f>
        <v>743.70764999999994</v>
      </c>
      <c r="F11" s="28">
        <f>C11</f>
        <v>696.50033000000008</v>
      </c>
      <c r="G11" s="116">
        <f>E11-F11</f>
        <v>47.207319999999868</v>
      </c>
      <c r="H11" s="122">
        <f>IF(F11&lt;0.00000001,"",E11/F11)</f>
        <v>1.0677778860492426</v>
      </c>
      <c r="I11" s="116">
        <f>E11-B11</f>
        <v>113.25031999999987</v>
      </c>
      <c r="J11" s="122">
        <f>IF(B11&lt;0.00000001,"",E11/B11)</f>
        <v>1.1796320141126757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630.45733000000007</v>
      </c>
      <c r="C13" s="37">
        <f>SUM(C11:C12)</f>
        <v>696.50033000000008</v>
      </c>
      <c r="D13" s="8"/>
      <c r="E13" s="5">
        <f>SUM(E11:E12)</f>
        <v>743.70764999999994</v>
      </c>
      <c r="F13" s="36">
        <f>SUM(F11:F12)</f>
        <v>696.50033000000008</v>
      </c>
      <c r="G13" s="36">
        <f>E13-F13</f>
        <v>47.207319999999868</v>
      </c>
      <c r="H13" s="126">
        <f>IF(F13&lt;0.00000001,"",E13/F13)</f>
        <v>1.0677778860492426</v>
      </c>
      <c r="I13" s="36">
        <f>SUM(I11:I12)</f>
        <v>113.25031999999987</v>
      </c>
      <c r="J13" s="126">
        <f>IF(B13&lt;0.00000001,"",E13/B13)</f>
        <v>1.1796320141126757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0.25475998001576766</v>
      </c>
      <c r="C15" s="39">
        <f>IF(C9=0,"",C13/C9)</f>
        <v>0.24109272113935531</v>
      </c>
      <c r="D15" s="8"/>
      <c r="E15" s="6">
        <f>IF(E9=0,"",E13/E9)</f>
        <v>0.25380530332346452</v>
      </c>
      <c r="F15" s="38">
        <f>IF(F9=0,"",F13/F9)</f>
        <v>0.25049336407946993</v>
      </c>
      <c r="G15" s="38">
        <f>IF(ISERROR(F15-E15),"",E15-F15)</f>
        <v>3.3119392439945883E-3</v>
      </c>
      <c r="H15" s="127">
        <f>IF(ISERROR(F15-E15),"",IF(F15&lt;0.00000001,"",E15/F15))</f>
        <v>1.0132216645984438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0.29903808422865591</v>
      </c>
      <c r="C4" s="201">
        <f t="shared" ref="C4:M4" si="0">(C10+C8)/C6</f>
        <v>0.28235179091030771</v>
      </c>
      <c r="D4" s="201">
        <f t="shared" si="0"/>
        <v>0.25380529308535676</v>
      </c>
      <c r="E4" s="201">
        <f t="shared" si="0"/>
        <v>0.25380529308535676</v>
      </c>
      <c r="F4" s="201">
        <f t="shared" si="0"/>
        <v>0.25380529308535676</v>
      </c>
      <c r="G4" s="201">
        <f t="shared" si="0"/>
        <v>0.25380529308535676</v>
      </c>
      <c r="H4" s="201">
        <f t="shared" si="0"/>
        <v>0.25380529308535676</v>
      </c>
      <c r="I4" s="201">
        <f t="shared" si="0"/>
        <v>0.25380529308535676</v>
      </c>
      <c r="J4" s="201">
        <f t="shared" si="0"/>
        <v>0.25380529308535676</v>
      </c>
      <c r="K4" s="201">
        <f t="shared" si="0"/>
        <v>0.25380529308535676</v>
      </c>
      <c r="L4" s="201">
        <f t="shared" si="0"/>
        <v>0.25380529308535676</v>
      </c>
      <c r="M4" s="201">
        <f t="shared" si="0"/>
        <v>0.25380529308535676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1017.93498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2930.2289599999999</v>
      </c>
      <c r="E6" s="203">
        <f t="shared" si="1"/>
        <v>2930.2289599999999</v>
      </c>
      <c r="F6" s="203">
        <f t="shared" si="1"/>
        <v>2930.2289599999999</v>
      </c>
      <c r="G6" s="203">
        <f t="shared" si="1"/>
        <v>2930.2289599999999</v>
      </c>
      <c r="H6" s="203">
        <f t="shared" si="1"/>
        <v>2930.2289599999999</v>
      </c>
      <c r="I6" s="203">
        <f t="shared" si="1"/>
        <v>2930.2289599999999</v>
      </c>
      <c r="J6" s="203">
        <f t="shared" si="1"/>
        <v>2930.2289599999999</v>
      </c>
      <c r="K6" s="203">
        <f t="shared" si="1"/>
        <v>2930.2289599999999</v>
      </c>
      <c r="L6" s="203">
        <f t="shared" si="1"/>
        <v>2930.2289599999999</v>
      </c>
      <c r="M6" s="203">
        <f t="shared" si="1"/>
        <v>2930.2289599999999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285288.65999999997</v>
      </c>
      <c r="C9" s="202">
        <v>254650.97000000003</v>
      </c>
      <c r="D9" s="202">
        <v>203767.99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285.28865999999999</v>
      </c>
      <c r="C10" s="203">
        <f t="shared" ref="C10:M10" si="3">C9/1000+B10</f>
        <v>539.93963000000008</v>
      </c>
      <c r="D10" s="203">
        <f t="shared" si="3"/>
        <v>743.70762000000013</v>
      </c>
      <c r="E10" s="203">
        <f t="shared" si="3"/>
        <v>743.70762000000013</v>
      </c>
      <c r="F10" s="203">
        <f t="shared" si="3"/>
        <v>743.70762000000013</v>
      </c>
      <c r="G10" s="203">
        <f t="shared" si="3"/>
        <v>743.70762000000013</v>
      </c>
      <c r="H10" s="203">
        <f t="shared" si="3"/>
        <v>743.70762000000013</v>
      </c>
      <c r="I10" s="203">
        <f t="shared" si="3"/>
        <v>743.70762000000013</v>
      </c>
      <c r="J10" s="203">
        <f t="shared" si="3"/>
        <v>743.70762000000013</v>
      </c>
      <c r="K10" s="203">
        <f t="shared" si="3"/>
        <v>743.70762000000013</v>
      </c>
      <c r="L10" s="203">
        <f t="shared" si="3"/>
        <v>743.70762000000013</v>
      </c>
      <c r="M10" s="203">
        <f t="shared" si="3"/>
        <v>743.70762000000013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0.25049336407946993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0.25049336407946993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32.56073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127.92981</v>
      </c>
      <c r="Q7" s="95">
        <v>0.86732074576200002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92.529260863603994</v>
      </c>
      <c r="C9" s="52">
        <v>7.7107717386330004</v>
      </c>
      <c r="D9" s="52">
        <v>5.9876300000000002</v>
      </c>
      <c r="E9" s="52">
        <v>6.7116899999999999</v>
      </c>
      <c r="F9" s="52">
        <v>7.1335800000000003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19.832899999999999</v>
      </c>
      <c r="Q9" s="95">
        <v>0.85736770465400003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10.60571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25.36712</v>
      </c>
      <c r="Q11" s="95">
        <v>1.433858259298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5.8529999999999999E-2</v>
      </c>
      <c r="Q12" s="95">
        <v>0.241960421062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0.47793999999999998</v>
      </c>
      <c r="E13" s="52">
        <v>0.95891999999999999</v>
      </c>
      <c r="F13" s="52">
        <v>1.9813700000000001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3.4182299999999999</v>
      </c>
      <c r="Q13" s="95">
        <v>3.4182299999999999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124.9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383.30799999999999</v>
      </c>
      <c r="Q14" s="95">
        <v>1.3561553067679999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2.3355700000000001</v>
      </c>
      <c r="Q17" s="95">
        <v>0.164652005785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1.0549999999999999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1.0549999999999999</v>
      </c>
      <c r="Q18" s="95" t="s">
        <v>271</v>
      </c>
    </row>
    <row r="19" spans="1:17" ht="14.4" customHeight="1" x14ac:dyDescent="0.3">
      <c r="A19" s="15" t="s">
        <v>47</v>
      </c>
      <c r="B19" s="51">
        <v>250.63655226133801</v>
      </c>
      <c r="C19" s="52">
        <v>20.886379355111</v>
      </c>
      <c r="D19" s="52">
        <v>26.706029999999998</v>
      </c>
      <c r="E19" s="52">
        <v>14.388999999999999</v>
      </c>
      <c r="F19" s="52">
        <v>32.068779999999997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73.163809999999998</v>
      </c>
      <c r="Q19" s="95">
        <v>1.1676478843939999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710.332780000002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2080.29891</v>
      </c>
      <c r="Q20" s="95">
        <v>0.97420596517900004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39.902999999999999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119.709</v>
      </c>
      <c r="Q21" s="95">
        <v>1.2483669944560001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57.394030000000001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93.633120000000005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0.75911192941299999</v>
      </c>
      <c r="C24" s="52">
        <v>6.3259327451000005E-2</v>
      </c>
      <c r="D24" s="52">
        <v>-1.13686837721616E-13</v>
      </c>
      <c r="E24" s="52">
        <v>0.11896</v>
      </c>
      <c r="F24" s="52">
        <v>1.13686837721616E-13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0.11896</v>
      </c>
      <c r="Q24" s="95"/>
    </row>
    <row r="25" spans="1:17" ht="14.4" customHeight="1" x14ac:dyDescent="0.3">
      <c r="A25" s="17" t="s">
        <v>53</v>
      </c>
      <c r="B25" s="54">
        <v>11122.056383589101</v>
      </c>
      <c r="C25" s="55">
        <v>926.838031965759</v>
      </c>
      <c r="D25" s="55">
        <v>954.02116000000001</v>
      </c>
      <c r="E25" s="55">
        <v>958.27282000000002</v>
      </c>
      <c r="F25" s="55">
        <v>1017.93498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2930.2289599999999</v>
      </c>
      <c r="Q25" s="96">
        <v>1.053844310418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118.83898000000001</v>
      </c>
      <c r="E26" s="52">
        <v>130.70742000000001</v>
      </c>
      <c r="F26" s="52">
        <v>119.66022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369.20661999999999</v>
      </c>
      <c r="Q26" s="95" t="s">
        <v>271</v>
      </c>
    </row>
    <row r="27" spans="1:17" ht="14.4" customHeight="1" x14ac:dyDescent="0.3">
      <c r="A27" s="18" t="s">
        <v>55</v>
      </c>
      <c r="B27" s="54">
        <v>11122.056383589101</v>
      </c>
      <c r="C27" s="55">
        <v>926.838031965759</v>
      </c>
      <c r="D27" s="55">
        <v>1072.86014</v>
      </c>
      <c r="E27" s="55">
        <v>1088.9802400000001</v>
      </c>
      <c r="F27" s="55">
        <v>1137.5952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3299.4355799999998</v>
      </c>
      <c r="Q27" s="96">
        <v>1.186627891895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467.82080000000002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1375.4523099999999</v>
      </c>
      <c r="Q28" s="95">
        <v>1.0131608910250001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2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2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2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2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2" ht="14.4" customHeight="1" thickBot="1" x14ac:dyDescent="0.35">
      <c r="A6" s="477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11122.056383589101</v>
      </c>
      <c r="G6" s="460">
        <v>2780.5140958972802</v>
      </c>
      <c r="H6" s="462">
        <v>1017.93498</v>
      </c>
      <c r="I6" s="459">
        <v>2930.2289599999999</v>
      </c>
      <c r="J6" s="460">
        <v>149.71486410272701</v>
      </c>
      <c r="K6" s="463">
        <v>0.263461077604</v>
      </c>
      <c r="L6" s="150"/>
    </row>
    <row r="7" spans="1:12" ht="14.4" customHeight="1" thickBot="1" x14ac:dyDescent="0.35">
      <c r="A7" s="478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1888.8354804645101</v>
      </c>
      <c r="G7" s="460">
        <v>472.20887011612899</v>
      </c>
      <c r="H7" s="462">
        <v>177.18138999999999</v>
      </c>
      <c r="I7" s="459">
        <v>559.91454999999996</v>
      </c>
      <c r="J7" s="460">
        <v>87.705679883870999</v>
      </c>
      <c r="K7" s="463">
        <v>0.29643373167800002</v>
      </c>
      <c r="L7" s="150"/>
    </row>
    <row r="8" spans="1:12" ht="14.4" customHeight="1" thickBot="1" x14ac:dyDescent="0.35">
      <c r="A8" s="479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758.26290345413702</v>
      </c>
      <c r="G8" s="460">
        <v>189.565725863534</v>
      </c>
      <c r="H8" s="462">
        <v>52.281390000000002</v>
      </c>
      <c r="I8" s="459">
        <v>176.60655</v>
      </c>
      <c r="J8" s="460">
        <v>-12.959175863534</v>
      </c>
      <c r="K8" s="463">
        <v>0.23290938959999999</v>
      </c>
      <c r="L8" s="150"/>
    </row>
    <row r="9" spans="1:12" ht="14.4" customHeight="1" thickBot="1" x14ac:dyDescent="0.35">
      <c r="A9" s="480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0</v>
      </c>
      <c r="I9" s="464">
        <v>-4.0000000000000003E-5</v>
      </c>
      <c r="J9" s="465">
        <v>-4.0000000000000003E-5</v>
      </c>
      <c r="K9" s="468" t="s">
        <v>271</v>
      </c>
      <c r="L9" s="150"/>
    </row>
    <row r="10" spans="1:12" ht="14.4" customHeight="1" thickBot="1" x14ac:dyDescent="0.35">
      <c r="A10" s="481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-4.0000000000000003E-5</v>
      </c>
      <c r="J10" s="460">
        <v>-4.0000000000000003E-5</v>
      </c>
      <c r="K10" s="470" t="s">
        <v>271</v>
      </c>
      <c r="L10" s="150"/>
    </row>
    <row r="11" spans="1:12" ht="14.4" customHeight="1" thickBot="1" x14ac:dyDescent="0.35">
      <c r="A11" s="480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147.5</v>
      </c>
      <c r="H11" s="467">
        <v>32.56073</v>
      </c>
      <c r="I11" s="464">
        <v>127.92981</v>
      </c>
      <c r="J11" s="465">
        <v>-19.570189999998998</v>
      </c>
      <c r="K11" s="472">
        <v>0.21683018643999999</v>
      </c>
      <c r="L11" s="150"/>
    </row>
    <row r="12" spans="1:12" ht="14.4" customHeight="1" thickBot="1" x14ac:dyDescent="0.35">
      <c r="A12" s="481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147.5</v>
      </c>
      <c r="H12" s="462">
        <v>32.56073</v>
      </c>
      <c r="I12" s="459">
        <v>127.92981</v>
      </c>
      <c r="J12" s="460">
        <v>-19.570189999998998</v>
      </c>
      <c r="K12" s="463">
        <v>0.21683018643999999</v>
      </c>
      <c r="L12" s="150"/>
    </row>
    <row r="13" spans="1:12" ht="14.4" customHeight="1" thickBot="1" x14ac:dyDescent="0.35">
      <c r="A13" s="480" t="s">
        <v>280</v>
      </c>
      <c r="B13" s="464">
        <v>83.411597789278005</v>
      </c>
      <c r="C13" s="464">
        <v>83.621870000000001</v>
      </c>
      <c r="D13" s="465">
        <v>0.210272210721</v>
      </c>
      <c r="E13" s="471">
        <v>1.002520898967</v>
      </c>
      <c r="F13" s="464">
        <v>92.529260863603994</v>
      </c>
      <c r="G13" s="465">
        <v>23.132315215900999</v>
      </c>
      <c r="H13" s="467">
        <v>7.1335800000000003</v>
      </c>
      <c r="I13" s="464">
        <v>19.832899999999999</v>
      </c>
      <c r="J13" s="465">
        <v>-3.299415215901</v>
      </c>
      <c r="K13" s="472">
        <v>0.21434192616299999</v>
      </c>
      <c r="L13" s="150"/>
    </row>
    <row r="14" spans="1:12" ht="14.4" customHeight="1" thickBot="1" x14ac:dyDescent="0.35">
      <c r="A14" s="481" t="s">
        <v>281</v>
      </c>
      <c r="B14" s="459">
        <v>18</v>
      </c>
      <c r="C14" s="459">
        <v>16.27692</v>
      </c>
      <c r="D14" s="460">
        <v>-1.7230799999999999</v>
      </c>
      <c r="E14" s="461">
        <v>0.90427333333299997</v>
      </c>
      <c r="F14" s="459">
        <v>17</v>
      </c>
      <c r="G14" s="460">
        <v>4.25</v>
      </c>
      <c r="H14" s="462">
        <v>1.4568399999999999</v>
      </c>
      <c r="I14" s="459">
        <v>3.5380400000000001</v>
      </c>
      <c r="J14" s="460">
        <v>-0.71195999999899995</v>
      </c>
      <c r="K14" s="463">
        <v>0.20812</v>
      </c>
      <c r="L14" s="150"/>
    </row>
    <row r="15" spans="1:12" ht="14.4" customHeight="1" thickBot="1" x14ac:dyDescent="0.35">
      <c r="A15" s="481" t="s">
        <v>282</v>
      </c>
      <c r="B15" s="459">
        <v>2</v>
      </c>
      <c r="C15" s="459">
        <v>2.8581300000000001</v>
      </c>
      <c r="D15" s="460">
        <v>0.85812999999999995</v>
      </c>
      <c r="E15" s="461">
        <v>1.429065</v>
      </c>
      <c r="F15" s="459">
        <v>2</v>
      </c>
      <c r="G15" s="460">
        <v>0.5</v>
      </c>
      <c r="H15" s="462">
        <v>0.25092999999999999</v>
      </c>
      <c r="I15" s="459">
        <v>0.65356999999999998</v>
      </c>
      <c r="J15" s="460">
        <v>0.15357000000000001</v>
      </c>
      <c r="K15" s="463">
        <v>0.32678499999999999</v>
      </c>
      <c r="L15" s="150"/>
    </row>
    <row r="16" spans="1:12" ht="14.4" customHeight="1" thickBot="1" x14ac:dyDescent="0.35">
      <c r="A16" s="481" t="s">
        <v>283</v>
      </c>
      <c r="B16" s="459">
        <v>25</v>
      </c>
      <c r="C16" s="459">
        <v>27.599419999999999</v>
      </c>
      <c r="D16" s="460">
        <v>2.5994199999999998</v>
      </c>
      <c r="E16" s="461">
        <v>1.1039768000000001</v>
      </c>
      <c r="F16" s="459">
        <v>30.453445476481999</v>
      </c>
      <c r="G16" s="460">
        <v>7.6133613691199997</v>
      </c>
      <c r="H16" s="462">
        <v>2.7003400000000002</v>
      </c>
      <c r="I16" s="459">
        <v>7.0508199999999999</v>
      </c>
      <c r="J16" s="460">
        <v>-0.56254136911999997</v>
      </c>
      <c r="K16" s="463">
        <v>0.23152782516600001</v>
      </c>
      <c r="L16" s="150"/>
    </row>
    <row r="17" spans="1:12" ht="14.4" customHeight="1" thickBot="1" x14ac:dyDescent="0.35">
      <c r="A17" s="481" t="s">
        <v>284</v>
      </c>
      <c r="B17" s="459">
        <v>25.411597789278002</v>
      </c>
      <c r="C17" s="459">
        <v>28.369399999999999</v>
      </c>
      <c r="D17" s="460">
        <v>2.9578022107209998</v>
      </c>
      <c r="E17" s="461">
        <v>1.1163957589460001</v>
      </c>
      <c r="F17" s="459">
        <v>30.075815387121999</v>
      </c>
      <c r="G17" s="460">
        <v>7.5189538467799997</v>
      </c>
      <c r="H17" s="462">
        <v>2.0414699999999999</v>
      </c>
      <c r="I17" s="459">
        <v>6.2534700000000001</v>
      </c>
      <c r="J17" s="460">
        <v>-1.26548384678</v>
      </c>
      <c r="K17" s="463">
        <v>0.20792353987699999</v>
      </c>
      <c r="L17" s="150"/>
    </row>
    <row r="18" spans="1:12" ht="14.4" customHeight="1" thickBot="1" x14ac:dyDescent="0.35">
      <c r="A18" s="481" t="s">
        <v>285</v>
      </c>
      <c r="B18" s="459">
        <v>10</v>
      </c>
      <c r="C18" s="459">
        <v>6.452</v>
      </c>
      <c r="D18" s="460">
        <v>-3.548</v>
      </c>
      <c r="E18" s="461">
        <v>0.6452</v>
      </c>
      <c r="F18" s="459">
        <v>10</v>
      </c>
      <c r="G18" s="460">
        <v>2.5</v>
      </c>
      <c r="H18" s="462">
        <v>0.55600000000000005</v>
      </c>
      <c r="I18" s="459">
        <v>1.9570000000000001</v>
      </c>
      <c r="J18" s="460">
        <v>-0.54299999999899995</v>
      </c>
      <c r="K18" s="463">
        <v>0.19570000000000001</v>
      </c>
      <c r="L18" s="150"/>
    </row>
    <row r="19" spans="1:12" ht="14.4" customHeight="1" thickBot="1" x14ac:dyDescent="0.35">
      <c r="A19" s="481" t="s">
        <v>286</v>
      </c>
      <c r="B19" s="459">
        <v>3</v>
      </c>
      <c r="C19" s="459">
        <v>2.0659999999999998</v>
      </c>
      <c r="D19" s="460">
        <v>-0.93400000000000005</v>
      </c>
      <c r="E19" s="461">
        <v>0.68866666666599996</v>
      </c>
      <c r="F19" s="459">
        <v>3</v>
      </c>
      <c r="G19" s="460">
        <v>0.75</v>
      </c>
      <c r="H19" s="462">
        <v>0.128</v>
      </c>
      <c r="I19" s="459">
        <v>0.38</v>
      </c>
      <c r="J19" s="460">
        <v>-0.37</v>
      </c>
      <c r="K19" s="463">
        <v>0.12666666666599999</v>
      </c>
      <c r="L19" s="150"/>
    </row>
    <row r="20" spans="1:12" ht="14.4" customHeight="1" thickBot="1" x14ac:dyDescent="0.35">
      <c r="A20" s="480" t="s">
        <v>287</v>
      </c>
      <c r="B20" s="464">
        <v>70.901636314384007</v>
      </c>
      <c r="C20" s="464">
        <v>75.906940000000006</v>
      </c>
      <c r="D20" s="465">
        <v>5.0053036856149999</v>
      </c>
      <c r="E20" s="471">
        <v>1.0705950376569999</v>
      </c>
      <c r="F20" s="464">
        <v>70.766046324285</v>
      </c>
      <c r="G20" s="465">
        <v>17.691511581071001</v>
      </c>
      <c r="H20" s="467">
        <v>10.60571</v>
      </c>
      <c r="I20" s="464">
        <v>25.36712</v>
      </c>
      <c r="J20" s="465">
        <v>7.6756084189280003</v>
      </c>
      <c r="K20" s="472">
        <v>0.35846456482400002</v>
      </c>
      <c r="L20" s="150"/>
    </row>
    <row r="21" spans="1:12" ht="14.4" customHeight="1" thickBot="1" x14ac:dyDescent="0.35">
      <c r="A21" s="481" t="s">
        <v>288</v>
      </c>
      <c r="B21" s="459">
        <v>0</v>
      </c>
      <c r="C21" s="459">
        <v>3.5306000000000002</v>
      </c>
      <c r="D21" s="460">
        <v>3.5306000000000002</v>
      </c>
      <c r="E21" s="469" t="s">
        <v>271</v>
      </c>
      <c r="F21" s="459">
        <v>0</v>
      </c>
      <c r="G21" s="460">
        <v>0</v>
      </c>
      <c r="H21" s="462">
        <v>0</v>
      </c>
      <c r="I21" s="459">
        <v>1.1495</v>
      </c>
      <c r="J21" s="460">
        <v>1.1495</v>
      </c>
      <c r="K21" s="470" t="s">
        <v>271</v>
      </c>
      <c r="L21" s="150"/>
    </row>
    <row r="22" spans="1:12" ht="14.4" customHeight="1" thickBot="1" x14ac:dyDescent="0.35">
      <c r="A22" s="481" t="s">
        <v>289</v>
      </c>
      <c r="B22" s="459">
        <v>1</v>
      </c>
      <c r="C22" s="459">
        <v>0.18659999999999999</v>
      </c>
      <c r="D22" s="460">
        <v>-0.81340000000000001</v>
      </c>
      <c r="E22" s="461">
        <v>0.18659999999999999</v>
      </c>
      <c r="F22" s="459">
        <v>1</v>
      </c>
      <c r="G22" s="460">
        <v>0.25</v>
      </c>
      <c r="H22" s="462">
        <v>0</v>
      </c>
      <c r="I22" s="459">
        <v>3.3840000000000002E-2</v>
      </c>
      <c r="J22" s="460">
        <v>-0.21615999999999999</v>
      </c>
      <c r="K22" s="463">
        <v>3.3840000000000002E-2</v>
      </c>
      <c r="L22" s="150"/>
    </row>
    <row r="23" spans="1:12" ht="14.4" customHeight="1" thickBot="1" x14ac:dyDescent="0.35">
      <c r="A23" s="481" t="s">
        <v>290</v>
      </c>
      <c r="B23" s="459">
        <v>11.597093897509</v>
      </c>
      <c r="C23" s="459">
        <v>11.603389999999999</v>
      </c>
      <c r="D23" s="460">
        <v>6.2961024900000002E-3</v>
      </c>
      <c r="E23" s="461">
        <v>1.0005429034669999</v>
      </c>
      <c r="F23" s="459">
        <v>12.949488218446</v>
      </c>
      <c r="G23" s="460">
        <v>3.2373720546109999</v>
      </c>
      <c r="H23" s="462">
        <v>1.1476599999999999</v>
      </c>
      <c r="I23" s="459">
        <v>3.66723</v>
      </c>
      <c r="J23" s="460">
        <v>0.42985794538799998</v>
      </c>
      <c r="K23" s="463">
        <v>0.28319497559500001</v>
      </c>
      <c r="L23" s="150"/>
    </row>
    <row r="24" spans="1:12" ht="14.4" customHeight="1" thickBot="1" x14ac:dyDescent="0.35">
      <c r="A24" s="481" t="s">
        <v>291</v>
      </c>
      <c r="B24" s="459">
        <v>25</v>
      </c>
      <c r="C24" s="459">
        <v>22.92915</v>
      </c>
      <c r="D24" s="460">
        <v>-2.0708500000000001</v>
      </c>
      <c r="E24" s="461">
        <v>0.91716600000000004</v>
      </c>
      <c r="F24" s="459">
        <v>25</v>
      </c>
      <c r="G24" s="460">
        <v>6.25</v>
      </c>
      <c r="H24" s="462">
        <v>1.57558</v>
      </c>
      <c r="I24" s="459">
        <v>6.4593100000000003</v>
      </c>
      <c r="J24" s="460">
        <v>0.20931</v>
      </c>
      <c r="K24" s="463">
        <v>0.2583724</v>
      </c>
      <c r="L24" s="150"/>
    </row>
    <row r="25" spans="1:12" ht="14.4" customHeight="1" thickBot="1" x14ac:dyDescent="0.35">
      <c r="A25" s="481" t="s">
        <v>292</v>
      </c>
      <c r="B25" s="459">
        <v>1.4598156484839999</v>
      </c>
      <c r="C25" s="459">
        <v>3.7448299999999999</v>
      </c>
      <c r="D25" s="460">
        <v>2.2850143515150001</v>
      </c>
      <c r="E25" s="461">
        <v>2.5652759674730001</v>
      </c>
      <c r="F25" s="459">
        <v>2.6834256050069998</v>
      </c>
      <c r="G25" s="460">
        <v>0.67085640125099999</v>
      </c>
      <c r="H25" s="462">
        <v>0.1113</v>
      </c>
      <c r="I25" s="459">
        <v>0.35470000000000002</v>
      </c>
      <c r="J25" s="460">
        <v>-0.31615640125099997</v>
      </c>
      <c r="K25" s="463">
        <v>0.13218179007299999</v>
      </c>
      <c r="L25" s="150"/>
    </row>
    <row r="26" spans="1:12" ht="14.4" customHeight="1" thickBot="1" x14ac:dyDescent="0.35">
      <c r="A26" s="481" t="s">
        <v>293</v>
      </c>
      <c r="B26" s="459">
        <v>0</v>
      </c>
      <c r="C26" s="459">
        <v>3.9648099999999999</v>
      </c>
      <c r="D26" s="460">
        <v>3.9648099999999999</v>
      </c>
      <c r="E26" s="469" t="s">
        <v>294</v>
      </c>
      <c r="F26" s="459">
        <v>0</v>
      </c>
      <c r="G26" s="460">
        <v>0</v>
      </c>
      <c r="H26" s="462">
        <v>0</v>
      </c>
      <c r="I26" s="459">
        <v>0.56052000000000002</v>
      </c>
      <c r="J26" s="460">
        <v>0.56052000000000002</v>
      </c>
      <c r="K26" s="470" t="s">
        <v>271</v>
      </c>
      <c r="L26" s="150"/>
    </row>
    <row r="27" spans="1:12" ht="14.4" customHeight="1" thickBot="1" x14ac:dyDescent="0.35">
      <c r="A27" s="481" t="s">
        <v>295</v>
      </c>
      <c r="B27" s="459">
        <v>26.84472676839</v>
      </c>
      <c r="C27" s="459">
        <v>22.39518</v>
      </c>
      <c r="D27" s="460">
        <v>-4.4495467683900003</v>
      </c>
      <c r="E27" s="461">
        <v>0.834248759289</v>
      </c>
      <c r="F27" s="459">
        <v>22.133132500830001</v>
      </c>
      <c r="G27" s="460">
        <v>5.5332831252070003</v>
      </c>
      <c r="H27" s="462">
        <v>0.91044000000000003</v>
      </c>
      <c r="I27" s="459">
        <v>4.3730700000000002</v>
      </c>
      <c r="J27" s="460">
        <v>-1.160213125207</v>
      </c>
      <c r="K27" s="463">
        <v>0.19758025665000001</v>
      </c>
      <c r="L27" s="152"/>
    </row>
    <row r="28" spans="1:12" ht="14.4" customHeight="1" thickBot="1" x14ac:dyDescent="0.35">
      <c r="A28" s="481" t="s">
        <v>296</v>
      </c>
      <c r="B28" s="459">
        <v>0</v>
      </c>
      <c r="C28" s="459">
        <v>0.21199999999999999</v>
      </c>
      <c r="D28" s="460">
        <v>0.21199999999999999</v>
      </c>
      <c r="E28" s="469" t="s">
        <v>294</v>
      </c>
      <c r="F28" s="459">
        <v>0</v>
      </c>
      <c r="G28" s="460">
        <v>0</v>
      </c>
      <c r="H28" s="462">
        <v>5.9277899999999999</v>
      </c>
      <c r="I28" s="459">
        <v>5.9277899999999999</v>
      </c>
      <c r="J28" s="460">
        <v>5.9277899999999999</v>
      </c>
      <c r="K28" s="470" t="s">
        <v>271</v>
      </c>
      <c r="L28" s="150"/>
    </row>
    <row r="29" spans="1:12" ht="14.4" customHeight="1" thickBot="1" x14ac:dyDescent="0.35">
      <c r="A29" s="481" t="s">
        <v>297</v>
      </c>
      <c r="B29" s="459">
        <v>5</v>
      </c>
      <c r="C29" s="459">
        <v>7.3403799999999997</v>
      </c>
      <c r="D29" s="460">
        <v>2.3403800000000001</v>
      </c>
      <c r="E29" s="461">
        <v>1.4680759999999999</v>
      </c>
      <c r="F29" s="459">
        <v>7</v>
      </c>
      <c r="G29" s="460">
        <v>1.75</v>
      </c>
      <c r="H29" s="462">
        <v>0.93293999999999999</v>
      </c>
      <c r="I29" s="459">
        <v>2.8411599999999999</v>
      </c>
      <c r="J29" s="460">
        <v>1.0911599999999999</v>
      </c>
      <c r="K29" s="463">
        <v>0.40588000000000002</v>
      </c>
      <c r="L29" s="150"/>
    </row>
    <row r="30" spans="1:12" ht="14.4" customHeight="1" thickBot="1" x14ac:dyDescent="0.35">
      <c r="A30" s="480" t="s">
        <v>298</v>
      </c>
      <c r="B30" s="464">
        <v>3.033396977782</v>
      </c>
      <c r="C30" s="464">
        <v>1.0624199999999999</v>
      </c>
      <c r="D30" s="465">
        <v>-1.9709769777820001</v>
      </c>
      <c r="E30" s="471">
        <v>0.35024100300099997</v>
      </c>
      <c r="F30" s="464">
        <v>0.96759626624700001</v>
      </c>
      <c r="G30" s="465">
        <v>0.24189906656099999</v>
      </c>
      <c r="H30" s="467">
        <v>0</v>
      </c>
      <c r="I30" s="464">
        <v>5.8529999999999999E-2</v>
      </c>
      <c r="J30" s="465">
        <v>-0.18336906656099999</v>
      </c>
      <c r="K30" s="472">
        <v>6.0490105265000003E-2</v>
      </c>
      <c r="L30" s="150"/>
    </row>
    <row r="31" spans="1:12" ht="14.4" customHeight="1" thickBot="1" x14ac:dyDescent="0.35">
      <c r="A31" s="481" t="s">
        <v>299</v>
      </c>
      <c r="B31" s="459">
        <v>3.033396977782</v>
      </c>
      <c r="C31" s="459">
        <v>1.0624199999999999</v>
      </c>
      <c r="D31" s="460">
        <v>-1.9709769777820001</v>
      </c>
      <c r="E31" s="461">
        <v>0.35024100300099997</v>
      </c>
      <c r="F31" s="459">
        <v>0.96759626624700001</v>
      </c>
      <c r="G31" s="460">
        <v>0.24189906656099999</v>
      </c>
      <c r="H31" s="462">
        <v>0</v>
      </c>
      <c r="I31" s="459">
        <v>5.8529999999999999E-2</v>
      </c>
      <c r="J31" s="460">
        <v>-0.18336906656099999</v>
      </c>
      <c r="K31" s="463">
        <v>6.0490105265000003E-2</v>
      </c>
      <c r="L31" s="150"/>
    </row>
    <row r="32" spans="1:12" ht="14.4" customHeight="1" thickBot="1" x14ac:dyDescent="0.35">
      <c r="A32" s="480" t="s">
        <v>300</v>
      </c>
      <c r="B32" s="464">
        <v>7</v>
      </c>
      <c r="C32" s="464">
        <v>7.7171699999990002</v>
      </c>
      <c r="D32" s="465">
        <v>0.717169999999</v>
      </c>
      <c r="E32" s="471">
        <v>1.102452857142</v>
      </c>
      <c r="F32" s="464">
        <v>4</v>
      </c>
      <c r="G32" s="465">
        <v>1</v>
      </c>
      <c r="H32" s="467">
        <v>1.9813700000000001</v>
      </c>
      <c r="I32" s="464">
        <v>3.4182299999999999</v>
      </c>
      <c r="J32" s="465">
        <v>2.4182299999999999</v>
      </c>
      <c r="K32" s="472">
        <v>0.85455749999999997</v>
      </c>
      <c r="L32" s="150"/>
    </row>
    <row r="33" spans="1:12" ht="14.4" customHeight="1" thickBot="1" x14ac:dyDescent="0.35">
      <c r="A33" s="481" t="s">
        <v>301</v>
      </c>
      <c r="B33" s="459">
        <v>3</v>
      </c>
      <c r="C33" s="459">
        <v>3.40137</v>
      </c>
      <c r="D33" s="460">
        <v>0.40136999999900003</v>
      </c>
      <c r="E33" s="461">
        <v>1.1337900000000001</v>
      </c>
      <c r="F33" s="459">
        <v>0</v>
      </c>
      <c r="G33" s="460">
        <v>0</v>
      </c>
      <c r="H33" s="462">
        <v>0</v>
      </c>
      <c r="I33" s="459">
        <v>0.81554000000000004</v>
      </c>
      <c r="J33" s="460">
        <v>0.81554000000000004</v>
      </c>
      <c r="K33" s="470" t="s">
        <v>271</v>
      </c>
      <c r="L33" s="150"/>
    </row>
    <row r="34" spans="1:12" ht="14.4" customHeight="1" thickBot="1" x14ac:dyDescent="0.35">
      <c r="A34" s="481" t="s">
        <v>302</v>
      </c>
      <c r="B34" s="459">
        <v>0</v>
      </c>
      <c r="C34" s="459">
        <v>0.53999999999899995</v>
      </c>
      <c r="D34" s="460">
        <v>0.53999999999899995</v>
      </c>
      <c r="E34" s="469" t="s">
        <v>294</v>
      </c>
      <c r="F34" s="459">
        <v>0</v>
      </c>
      <c r="G34" s="460">
        <v>0</v>
      </c>
      <c r="H34" s="462">
        <v>1.7423999999999999</v>
      </c>
      <c r="I34" s="459">
        <v>1.7423999999999999</v>
      </c>
      <c r="J34" s="460">
        <v>1.7423999999999999</v>
      </c>
      <c r="K34" s="470" t="s">
        <v>271</v>
      </c>
      <c r="L34" s="150"/>
    </row>
    <row r="35" spans="1:12" ht="14.4" customHeight="1" thickBot="1" x14ac:dyDescent="0.35">
      <c r="A35" s="481" t="s">
        <v>303</v>
      </c>
      <c r="B35" s="459">
        <v>4</v>
      </c>
      <c r="C35" s="459">
        <v>3.7757999999999998</v>
      </c>
      <c r="D35" s="460">
        <v>-0.22420000000000001</v>
      </c>
      <c r="E35" s="461">
        <v>0.94394999999999996</v>
      </c>
      <c r="F35" s="459">
        <v>4</v>
      </c>
      <c r="G35" s="460">
        <v>1</v>
      </c>
      <c r="H35" s="462">
        <v>0.23896999999999999</v>
      </c>
      <c r="I35" s="459">
        <v>0.86029</v>
      </c>
      <c r="J35" s="460">
        <v>-0.139709999999</v>
      </c>
      <c r="K35" s="463">
        <v>0.2150725</v>
      </c>
      <c r="L35" s="150"/>
    </row>
    <row r="36" spans="1:12" ht="14.4" customHeight="1" thickBot="1" x14ac:dyDescent="0.35">
      <c r="A36" s="479" t="s">
        <v>42</v>
      </c>
      <c r="B36" s="459">
        <v>1161.87050667174</v>
      </c>
      <c r="C36" s="459">
        <v>1140.9280000000001</v>
      </c>
      <c r="D36" s="460">
        <v>-20.942506671741999</v>
      </c>
      <c r="E36" s="461">
        <v>0.981975180063</v>
      </c>
      <c r="F36" s="459">
        <v>1130.57257701038</v>
      </c>
      <c r="G36" s="460">
        <v>282.64314425259403</v>
      </c>
      <c r="H36" s="462">
        <v>124.9</v>
      </c>
      <c r="I36" s="459">
        <v>383.30799999999999</v>
      </c>
      <c r="J36" s="460">
        <v>100.66485574740599</v>
      </c>
      <c r="K36" s="463">
        <v>0.33903882669199997</v>
      </c>
      <c r="L36" s="150"/>
    </row>
    <row r="37" spans="1:12" ht="14.4" customHeight="1" thickBot="1" x14ac:dyDescent="0.35">
      <c r="A37" s="480" t="s">
        <v>304</v>
      </c>
      <c r="B37" s="464">
        <v>1161.87050667174</v>
      </c>
      <c r="C37" s="464">
        <v>1140.9280000000001</v>
      </c>
      <c r="D37" s="465">
        <v>-20.942506671741999</v>
      </c>
      <c r="E37" s="471">
        <v>0.981975180063</v>
      </c>
      <c r="F37" s="464">
        <v>1130.57257701038</v>
      </c>
      <c r="G37" s="465">
        <v>282.64314425259403</v>
      </c>
      <c r="H37" s="467">
        <v>124.9</v>
      </c>
      <c r="I37" s="464">
        <v>383.30799999999999</v>
      </c>
      <c r="J37" s="465">
        <v>100.66485574740599</v>
      </c>
      <c r="K37" s="472">
        <v>0.33903882669199997</v>
      </c>
      <c r="L37" s="150"/>
    </row>
    <row r="38" spans="1:12" ht="14.4" customHeight="1" thickBot="1" x14ac:dyDescent="0.35">
      <c r="A38" s="481" t="s">
        <v>305</v>
      </c>
      <c r="B38" s="459">
        <v>334.46799999999899</v>
      </c>
      <c r="C38" s="459">
        <v>340.55399999999997</v>
      </c>
      <c r="D38" s="460">
        <v>6.0860000000010004</v>
      </c>
      <c r="E38" s="461">
        <v>1.0181960606089999</v>
      </c>
      <c r="F38" s="459">
        <v>336.66833680673102</v>
      </c>
      <c r="G38" s="460">
        <v>84.167084201682002</v>
      </c>
      <c r="H38" s="462">
        <v>27.074000000000002</v>
      </c>
      <c r="I38" s="459">
        <v>79.632000000000005</v>
      </c>
      <c r="J38" s="460">
        <v>-4.5350842016820003</v>
      </c>
      <c r="K38" s="463">
        <v>0.23652951969</v>
      </c>
      <c r="L38" s="150"/>
    </row>
    <row r="39" spans="1:12" ht="14.4" customHeight="1" thickBot="1" x14ac:dyDescent="0.35">
      <c r="A39" s="481" t="s">
        <v>306</v>
      </c>
      <c r="B39" s="459">
        <v>104.40250667174701</v>
      </c>
      <c r="C39" s="459">
        <v>95.120999999999995</v>
      </c>
      <c r="D39" s="460">
        <v>-9.2815066717469996</v>
      </c>
      <c r="E39" s="461">
        <v>0.91109881393000003</v>
      </c>
      <c r="F39" s="459">
        <v>101.14662713326</v>
      </c>
      <c r="G39" s="460">
        <v>25.286656783314999</v>
      </c>
      <c r="H39" s="462">
        <v>8.9039999999999999</v>
      </c>
      <c r="I39" s="459">
        <v>28.024000000000001</v>
      </c>
      <c r="J39" s="460">
        <v>2.7373432166849998</v>
      </c>
      <c r="K39" s="463">
        <v>0.27706311909999998</v>
      </c>
      <c r="L39" s="150"/>
    </row>
    <row r="40" spans="1:12" ht="14.4" customHeight="1" thickBot="1" x14ac:dyDescent="0.35">
      <c r="A40" s="481" t="s">
        <v>307</v>
      </c>
      <c r="B40" s="459">
        <v>722.99999999999704</v>
      </c>
      <c r="C40" s="459">
        <v>705.25300000000004</v>
      </c>
      <c r="D40" s="460">
        <v>-17.746999999996</v>
      </c>
      <c r="E40" s="461">
        <v>0.97545366528300004</v>
      </c>
      <c r="F40" s="459">
        <v>692.75761307038704</v>
      </c>
      <c r="G40" s="460">
        <v>173.18940326759699</v>
      </c>
      <c r="H40" s="462">
        <v>88.921999999999997</v>
      </c>
      <c r="I40" s="459">
        <v>275.65199999999999</v>
      </c>
      <c r="J40" s="460">
        <v>102.46259673240399</v>
      </c>
      <c r="K40" s="463">
        <v>0.397905407027</v>
      </c>
      <c r="L40" s="150"/>
    </row>
    <row r="41" spans="1:12" ht="14.4" customHeight="1" thickBot="1" x14ac:dyDescent="0.35">
      <c r="A41" s="482" t="s">
        <v>308</v>
      </c>
      <c r="B41" s="464">
        <v>286.09594186254702</v>
      </c>
      <c r="C41" s="464">
        <v>300.25801999999999</v>
      </c>
      <c r="D41" s="465">
        <v>14.162078137451999</v>
      </c>
      <c r="E41" s="471">
        <v>1.049501150017</v>
      </c>
      <c r="F41" s="464">
        <v>307.37609791972102</v>
      </c>
      <c r="G41" s="465">
        <v>76.844024479929999</v>
      </c>
      <c r="H41" s="467">
        <v>33.123779999999996</v>
      </c>
      <c r="I41" s="464">
        <v>76.554379999999995</v>
      </c>
      <c r="J41" s="465">
        <v>-0.28964447992999998</v>
      </c>
      <c r="K41" s="472">
        <v>0.24905768704199999</v>
      </c>
      <c r="L41" s="150"/>
    </row>
    <row r="42" spans="1:12" ht="14.4" customHeight="1" thickBot="1" x14ac:dyDescent="0.35">
      <c r="A42" s="479" t="s">
        <v>45</v>
      </c>
      <c r="B42" s="459">
        <v>49.470107407542997</v>
      </c>
      <c r="C42" s="459">
        <v>60.604680000000002</v>
      </c>
      <c r="D42" s="460">
        <v>11.134572592455999</v>
      </c>
      <c r="E42" s="461">
        <v>1.2250767822419999</v>
      </c>
      <c r="F42" s="459">
        <v>56.739545658381999</v>
      </c>
      <c r="G42" s="460">
        <v>14.184886414595001</v>
      </c>
      <c r="H42" s="462">
        <v>0</v>
      </c>
      <c r="I42" s="459">
        <v>2.3355700000000001</v>
      </c>
      <c r="J42" s="460">
        <v>-11.849316414595</v>
      </c>
      <c r="K42" s="463">
        <v>4.1163001445999998E-2</v>
      </c>
      <c r="L42" s="150"/>
    </row>
    <row r="43" spans="1:12" ht="14.4" customHeight="1" thickBot="1" x14ac:dyDescent="0.35">
      <c r="A43" s="483" t="s">
        <v>309</v>
      </c>
      <c r="B43" s="459">
        <v>49.470107407542997</v>
      </c>
      <c r="C43" s="459">
        <v>60.604680000000002</v>
      </c>
      <c r="D43" s="460">
        <v>11.134572592455999</v>
      </c>
      <c r="E43" s="461">
        <v>1.2250767822419999</v>
      </c>
      <c r="F43" s="459">
        <v>56.739545658381999</v>
      </c>
      <c r="G43" s="460">
        <v>14.184886414595001</v>
      </c>
      <c r="H43" s="462">
        <v>0</v>
      </c>
      <c r="I43" s="459">
        <v>2.3355700000000001</v>
      </c>
      <c r="J43" s="460">
        <v>-11.849316414595</v>
      </c>
      <c r="K43" s="463">
        <v>4.1163001445999998E-2</v>
      </c>
      <c r="L43" s="150"/>
    </row>
    <row r="44" spans="1:12" ht="14.4" customHeight="1" thickBot="1" x14ac:dyDescent="0.35">
      <c r="A44" s="481" t="s">
        <v>310</v>
      </c>
      <c r="B44" s="459">
        <v>10.221947843051</v>
      </c>
      <c r="C44" s="459">
        <v>2.3413499999999998</v>
      </c>
      <c r="D44" s="460">
        <v>-7.8805978430510004</v>
      </c>
      <c r="E44" s="461">
        <v>0.22905125676099999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63">
        <v>3</v>
      </c>
      <c r="L44" s="150"/>
    </row>
    <row r="45" spans="1:12" ht="14.4" customHeight="1" thickBot="1" x14ac:dyDescent="0.35">
      <c r="A45" s="481" t="s">
        <v>311</v>
      </c>
      <c r="B45" s="459">
        <v>0.248159564492</v>
      </c>
      <c r="C45" s="459">
        <v>23.377199999999998</v>
      </c>
      <c r="D45" s="460">
        <v>23.129040435507001</v>
      </c>
      <c r="E45" s="461">
        <v>94.202292979573002</v>
      </c>
      <c r="F45" s="459">
        <v>19.355281505623999</v>
      </c>
      <c r="G45" s="460">
        <v>4.8388203764059998</v>
      </c>
      <c r="H45" s="462">
        <v>0</v>
      </c>
      <c r="I45" s="459">
        <v>0</v>
      </c>
      <c r="J45" s="460">
        <v>-4.8388203764059998</v>
      </c>
      <c r="K45" s="463">
        <v>0</v>
      </c>
      <c r="L45" s="150"/>
    </row>
    <row r="46" spans="1:12" ht="14.4" customHeight="1" thickBot="1" x14ac:dyDescent="0.35">
      <c r="A46" s="481" t="s">
        <v>312</v>
      </c>
      <c r="B46" s="459">
        <v>20</v>
      </c>
      <c r="C46" s="459">
        <v>12.029820000000001</v>
      </c>
      <c r="D46" s="460">
        <v>-7.970179999999</v>
      </c>
      <c r="E46" s="461">
        <v>0.601491</v>
      </c>
      <c r="F46" s="459">
        <v>13.912131806036999</v>
      </c>
      <c r="G46" s="460">
        <v>3.4780329515089998</v>
      </c>
      <c r="H46" s="462">
        <v>0</v>
      </c>
      <c r="I46" s="459">
        <v>0</v>
      </c>
      <c r="J46" s="460">
        <v>-3.4780329515089998</v>
      </c>
      <c r="K46" s="463">
        <v>0</v>
      </c>
      <c r="L46" s="150"/>
    </row>
    <row r="47" spans="1:12" ht="14.4" customHeight="1" thickBot="1" x14ac:dyDescent="0.35">
      <c r="A47" s="481" t="s">
        <v>313</v>
      </c>
      <c r="B47" s="459">
        <v>18.999999999999002</v>
      </c>
      <c r="C47" s="459">
        <v>22.856310000000001</v>
      </c>
      <c r="D47" s="460">
        <v>3.8563100000000001</v>
      </c>
      <c r="E47" s="461">
        <v>1.20296368421</v>
      </c>
      <c r="F47" s="459">
        <v>23.472132346719999</v>
      </c>
      <c r="G47" s="460">
        <v>5.8680330866799997</v>
      </c>
      <c r="H47" s="462">
        <v>0</v>
      </c>
      <c r="I47" s="459">
        <v>2.3355700000000001</v>
      </c>
      <c r="J47" s="460">
        <v>-3.53246308668</v>
      </c>
      <c r="K47" s="463">
        <v>9.9503954965999994E-2</v>
      </c>
      <c r="L47" s="150"/>
    </row>
    <row r="48" spans="1:12" ht="14.4" customHeight="1" thickBot="1" x14ac:dyDescent="0.35">
      <c r="A48" s="484" t="s">
        <v>46</v>
      </c>
      <c r="B48" s="464">
        <v>0</v>
      </c>
      <c r="C48" s="464">
        <v>6.4450000000000003</v>
      </c>
      <c r="D48" s="465">
        <v>6.4450000000000003</v>
      </c>
      <c r="E48" s="466" t="s">
        <v>271</v>
      </c>
      <c r="F48" s="464">
        <v>0</v>
      </c>
      <c r="G48" s="465">
        <v>0</v>
      </c>
      <c r="H48" s="467">
        <v>1.0549999999999999</v>
      </c>
      <c r="I48" s="464">
        <v>1.0549999999999999</v>
      </c>
      <c r="J48" s="465">
        <v>1.0549999999999999</v>
      </c>
      <c r="K48" s="468" t="s">
        <v>271</v>
      </c>
      <c r="L48" s="150"/>
    </row>
    <row r="49" spans="1:12" ht="14.4" customHeight="1" thickBot="1" x14ac:dyDescent="0.35">
      <c r="A49" s="480" t="s">
        <v>314</v>
      </c>
      <c r="B49" s="464">
        <v>0</v>
      </c>
      <c r="C49" s="464">
        <v>6.4450000000000003</v>
      </c>
      <c r="D49" s="465">
        <v>6.4450000000000003</v>
      </c>
      <c r="E49" s="466" t="s">
        <v>271</v>
      </c>
      <c r="F49" s="464">
        <v>0</v>
      </c>
      <c r="G49" s="465">
        <v>0</v>
      </c>
      <c r="H49" s="467">
        <v>1.0549999999999999</v>
      </c>
      <c r="I49" s="464">
        <v>1.0549999999999999</v>
      </c>
      <c r="J49" s="465">
        <v>1.0549999999999999</v>
      </c>
      <c r="K49" s="468" t="s">
        <v>271</v>
      </c>
      <c r="L49" s="150"/>
    </row>
    <row r="50" spans="1:12" ht="14.4" customHeight="1" thickBot="1" x14ac:dyDescent="0.35">
      <c r="A50" s="481" t="s">
        <v>315</v>
      </c>
      <c r="B50" s="459">
        <v>0</v>
      </c>
      <c r="C50" s="459">
        <v>6.4050000000000002</v>
      </c>
      <c r="D50" s="460">
        <v>6.4050000000000002</v>
      </c>
      <c r="E50" s="469" t="s">
        <v>271</v>
      </c>
      <c r="F50" s="459">
        <v>0</v>
      </c>
      <c r="G50" s="460">
        <v>0</v>
      </c>
      <c r="H50" s="462">
        <v>1.0549999999999999</v>
      </c>
      <c r="I50" s="459">
        <v>1.0549999999999999</v>
      </c>
      <c r="J50" s="460">
        <v>1.0549999999999999</v>
      </c>
      <c r="K50" s="470" t="s">
        <v>271</v>
      </c>
      <c r="L50" s="150"/>
    </row>
    <row r="51" spans="1:12" ht="14.4" customHeight="1" thickBot="1" x14ac:dyDescent="0.35">
      <c r="A51" s="481" t="s">
        <v>316</v>
      </c>
      <c r="B51" s="459">
        <v>0</v>
      </c>
      <c r="C51" s="459">
        <v>0.04</v>
      </c>
      <c r="D51" s="460">
        <v>0.04</v>
      </c>
      <c r="E51" s="469" t="s">
        <v>294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271</v>
      </c>
      <c r="L51" s="150"/>
    </row>
    <row r="52" spans="1:12" ht="14.4" customHeight="1" thickBot="1" x14ac:dyDescent="0.35">
      <c r="A52" s="479" t="s">
        <v>47</v>
      </c>
      <c r="B52" s="459">
        <v>236.625834455003</v>
      </c>
      <c r="C52" s="459">
        <v>233.20833999999999</v>
      </c>
      <c r="D52" s="460">
        <v>-3.4174944550030002</v>
      </c>
      <c r="E52" s="461">
        <v>0.98555739079399995</v>
      </c>
      <c r="F52" s="459">
        <v>250.63655226133801</v>
      </c>
      <c r="G52" s="460">
        <v>62.659138065333998</v>
      </c>
      <c r="H52" s="462">
        <v>32.068779999999997</v>
      </c>
      <c r="I52" s="459">
        <v>73.163809999999998</v>
      </c>
      <c r="J52" s="460">
        <v>10.504671934665</v>
      </c>
      <c r="K52" s="463">
        <v>0.29191197109799999</v>
      </c>
      <c r="L52" s="150"/>
    </row>
    <row r="53" spans="1:12" ht="14.4" customHeight="1" thickBot="1" x14ac:dyDescent="0.35">
      <c r="A53" s="480" t="s">
        <v>317</v>
      </c>
      <c r="B53" s="464">
        <v>59.092260682244003</v>
      </c>
      <c r="C53" s="464">
        <v>73.912790000000001</v>
      </c>
      <c r="D53" s="465">
        <v>14.820529317755</v>
      </c>
      <c r="E53" s="471">
        <v>1.2508032210410001</v>
      </c>
      <c r="F53" s="464">
        <v>70.492432265722996</v>
      </c>
      <c r="G53" s="465">
        <v>17.623108066429999</v>
      </c>
      <c r="H53" s="467">
        <v>4.0154800000000002</v>
      </c>
      <c r="I53" s="464">
        <v>13.820399999999999</v>
      </c>
      <c r="J53" s="465">
        <v>-3.8027080664300001</v>
      </c>
      <c r="K53" s="472">
        <v>0.19605508784100001</v>
      </c>
      <c r="L53" s="150"/>
    </row>
    <row r="54" spans="1:12" ht="14.4" customHeight="1" thickBot="1" x14ac:dyDescent="0.35">
      <c r="A54" s="481" t="s">
        <v>318</v>
      </c>
      <c r="B54" s="459">
        <v>50.426290650116002</v>
      </c>
      <c r="C54" s="459">
        <v>66.193899999999999</v>
      </c>
      <c r="D54" s="460">
        <v>15.767609349882999</v>
      </c>
      <c r="E54" s="461">
        <v>1.312686282227</v>
      </c>
      <c r="F54" s="459">
        <v>62.554253533694002</v>
      </c>
      <c r="G54" s="460">
        <v>15.638563383423</v>
      </c>
      <c r="H54" s="462">
        <v>3.3635000000000002</v>
      </c>
      <c r="I54" s="459">
        <v>11.794</v>
      </c>
      <c r="J54" s="460">
        <v>-3.844563383423</v>
      </c>
      <c r="K54" s="463">
        <v>0.18854033632799999</v>
      </c>
      <c r="L54" s="150"/>
    </row>
    <row r="55" spans="1:12" ht="14.4" customHeight="1" thickBot="1" x14ac:dyDescent="0.35">
      <c r="A55" s="481" t="s">
        <v>319</v>
      </c>
      <c r="B55" s="459">
        <v>8.6659700321279995</v>
      </c>
      <c r="C55" s="459">
        <v>7.71889</v>
      </c>
      <c r="D55" s="460">
        <v>-0.94708003212799996</v>
      </c>
      <c r="E55" s="461">
        <v>0.89071275014600004</v>
      </c>
      <c r="F55" s="459">
        <v>7.9381787320289998</v>
      </c>
      <c r="G55" s="460">
        <v>1.9845446830069999</v>
      </c>
      <c r="H55" s="462">
        <v>0.65198</v>
      </c>
      <c r="I55" s="459">
        <v>2.0264000000000002</v>
      </c>
      <c r="J55" s="460">
        <v>4.1855316992E-2</v>
      </c>
      <c r="K55" s="463">
        <v>0.255272659939</v>
      </c>
      <c r="L55" s="150"/>
    </row>
    <row r="56" spans="1:12" ht="14.4" customHeight="1" thickBot="1" x14ac:dyDescent="0.35">
      <c r="A56" s="480" t="s">
        <v>320</v>
      </c>
      <c r="B56" s="464">
        <v>6</v>
      </c>
      <c r="C56" s="464">
        <v>5.2016</v>
      </c>
      <c r="D56" s="465">
        <v>-0.7984</v>
      </c>
      <c r="E56" s="471">
        <v>0.86693333333300004</v>
      </c>
      <c r="F56" s="464">
        <v>6.6237773788799998</v>
      </c>
      <c r="G56" s="465">
        <v>1.65594434472</v>
      </c>
      <c r="H56" s="467">
        <v>0</v>
      </c>
      <c r="I56" s="464">
        <v>3.3896700000000002</v>
      </c>
      <c r="J56" s="465">
        <v>1.7337256552789999</v>
      </c>
      <c r="K56" s="472">
        <v>0.51174274226100003</v>
      </c>
      <c r="L56" s="150"/>
    </row>
    <row r="57" spans="1:12" ht="14.4" customHeight="1" thickBot="1" x14ac:dyDescent="0.35">
      <c r="A57" s="481" t="s">
        <v>321</v>
      </c>
      <c r="B57" s="459">
        <v>2</v>
      </c>
      <c r="C57" s="459">
        <v>1.62</v>
      </c>
      <c r="D57" s="460">
        <v>-0.38</v>
      </c>
      <c r="E57" s="461">
        <v>0.80999999999899996</v>
      </c>
      <c r="F57" s="459">
        <v>1.7036619718299999</v>
      </c>
      <c r="G57" s="460">
        <v>0.42591549295699999</v>
      </c>
      <c r="H57" s="462">
        <v>0</v>
      </c>
      <c r="I57" s="459">
        <v>0.40500000000000003</v>
      </c>
      <c r="J57" s="460">
        <v>-2.0915492957000001E-2</v>
      </c>
      <c r="K57" s="463">
        <v>0.23772321428500001</v>
      </c>
      <c r="L57" s="150"/>
    </row>
    <row r="58" spans="1:12" ht="14.4" customHeight="1" thickBot="1" x14ac:dyDescent="0.35">
      <c r="A58" s="481" t="s">
        <v>322</v>
      </c>
      <c r="B58" s="459">
        <v>4</v>
      </c>
      <c r="C58" s="459">
        <v>3.5815999999999999</v>
      </c>
      <c r="D58" s="460">
        <v>-0.41839999999999999</v>
      </c>
      <c r="E58" s="461">
        <v>0.895399999999</v>
      </c>
      <c r="F58" s="459">
        <v>4.9201154070489999</v>
      </c>
      <c r="G58" s="460">
        <v>1.2300288517619999</v>
      </c>
      <c r="H58" s="462">
        <v>0</v>
      </c>
      <c r="I58" s="459">
        <v>2.9846699999999999</v>
      </c>
      <c r="J58" s="460">
        <v>1.7546411482369999</v>
      </c>
      <c r="K58" s="463">
        <v>0.60662601444700004</v>
      </c>
      <c r="L58" s="150"/>
    </row>
    <row r="59" spans="1:12" ht="14.4" customHeight="1" thickBot="1" x14ac:dyDescent="0.35">
      <c r="A59" s="480" t="s">
        <v>323</v>
      </c>
      <c r="B59" s="464">
        <v>124.28963776601</v>
      </c>
      <c r="C59" s="464">
        <v>119.05244</v>
      </c>
      <c r="D59" s="465">
        <v>-5.2371977660100004</v>
      </c>
      <c r="E59" s="471">
        <v>0.95786295736100002</v>
      </c>
      <c r="F59" s="464">
        <v>133.47116620482799</v>
      </c>
      <c r="G59" s="465">
        <v>33.367791551206999</v>
      </c>
      <c r="H59" s="467">
        <v>10.042450000000001</v>
      </c>
      <c r="I59" s="464">
        <v>30.473369999999999</v>
      </c>
      <c r="J59" s="465">
        <v>-2.894421551207</v>
      </c>
      <c r="K59" s="472">
        <v>0.228314255928</v>
      </c>
      <c r="L59" s="150"/>
    </row>
    <row r="60" spans="1:12" ht="14.4" customHeight="1" thickBot="1" x14ac:dyDescent="0.35">
      <c r="A60" s="481" t="s">
        <v>324</v>
      </c>
      <c r="B60" s="459">
        <v>109</v>
      </c>
      <c r="C60" s="459">
        <v>104.33085</v>
      </c>
      <c r="D60" s="460">
        <v>-4.6691500000000001</v>
      </c>
      <c r="E60" s="461">
        <v>0.957163761467</v>
      </c>
      <c r="F60" s="459">
        <v>118.70620724585601</v>
      </c>
      <c r="G60" s="460">
        <v>29.676551811464002</v>
      </c>
      <c r="H60" s="462">
        <v>8.8081200000000006</v>
      </c>
      <c r="I60" s="459">
        <v>26.662939999999999</v>
      </c>
      <c r="J60" s="460">
        <v>-3.0136118114629999</v>
      </c>
      <c r="K60" s="463">
        <v>0.224612854025</v>
      </c>
      <c r="L60" s="150"/>
    </row>
    <row r="61" spans="1:12" ht="14.4" customHeight="1" thickBot="1" x14ac:dyDescent="0.35">
      <c r="A61" s="481" t="s">
        <v>325</v>
      </c>
      <c r="B61" s="459">
        <v>15.289637766009999</v>
      </c>
      <c r="C61" s="459">
        <v>14.721590000000001</v>
      </c>
      <c r="D61" s="460">
        <v>-0.56804776600999995</v>
      </c>
      <c r="E61" s="461">
        <v>0.96284753277299995</v>
      </c>
      <c r="F61" s="459">
        <v>14.764958958972001</v>
      </c>
      <c r="G61" s="460">
        <v>3.6912397397430001</v>
      </c>
      <c r="H61" s="462">
        <v>1.2343299999999999</v>
      </c>
      <c r="I61" s="459">
        <v>3.8104300000000002</v>
      </c>
      <c r="J61" s="460">
        <v>0.11919026025600001</v>
      </c>
      <c r="K61" s="463">
        <v>0.25807250874100002</v>
      </c>
      <c r="L61" s="150"/>
    </row>
    <row r="62" spans="1:12" ht="14.4" customHeight="1" thickBot="1" x14ac:dyDescent="0.35">
      <c r="A62" s="480" t="s">
        <v>326</v>
      </c>
      <c r="B62" s="464">
        <v>42.911342494727002</v>
      </c>
      <c r="C62" s="464">
        <v>33.863509999999998</v>
      </c>
      <c r="D62" s="465">
        <v>-9.0478324947270004</v>
      </c>
      <c r="E62" s="471">
        <v>0.78915056093000002</v>
      </c>
      <c r="F62" s="464">
        <v>39.135097210551997</v>
      </c>
      <c r="G62" s="465">
        <v>9.7837743026379993</v>
      </c>
      <c r="H62" s="467">
        <v>0</v>
      </c>
      <c r="I62" s="464">
        <v>7.4695200000000002</v>
      </c>
      <c r="J62" s="465">
        <v>-2.314254302638</v>
      </c>
      <c r="K62" s="472">
        <v>0.19086499159</v>
      </c>
      <c r="L62" s="150"/>
    </row>
    <row r="63" spans="1:12" ht="14.4" customHeight="1" thickBot="1" x14ac:dyDescent="0.35">
      <c r="A63" s="481" t="s">
        <v>327</v>
      </c>
      <c r="B63" s="459">
        <v>33.929699147653999</v>
      </c>
      <c r="C63" s="459">
        <v>21.367180000000001</v>
      </c>
      <c r="D63" s="460">
        <v>-12.562519147653999</v>
      </c>
      <c r="E63" s="461">
        <v>0.62974858418299995</v>
      </c>
      <c r="F63" s="459">
        <v>30.505935708654999</v>
      </c>
      <c r="G63" s="460">
        <v>7.6264839271630001</v>
      </c>
      <c r="H63" s="462">
        <v>0</v>
      </c>
      <c r="I63" s="459">
        <v>6.8730000000000002</v>
      </c>
      <c r="J63" s="460">
        <v>-0.75348392716299994</v>
      </c>
      <c r="K63" s="463">
        <v>0.22530041581499999</v>
      </c>
      <c r="L63" s="150"/>
    </row>
    <row r="64" spans="1:12" ht="14.4" customHeight="1" thickBot="1" x14ac:dyDescent="0.35">
      <c r="A64" s="481" t="s">
        <v>328</v>
      </c>
      <c r="B64" s="459">
        <v>1</v>
      </c>
      <c r="C64" s="459">
        <v>1.45</v>
      </c>
      <c r="D64" s="460">
        <v>0.45</v>
      </c>
      <c r="E64" s="461">
        <v>1.45</v>
      </c>
      <c r="F64" s="459">
        <v>3.1704348531090001</v>
      </c>
      <c r="G64" s="460">
        <v>0.792608713277</v>
      </c>
      <c r="H64" s="462">
        <v>0</v>
      </c>
      <c r="I64" s="459">
        <v>0</v>
      </c>
      <c r="J64" s="460">
        <v>-0.792608713277</v>
      </c>
      <c r="K64" s="463">
        <v>0</v>
      </c>
      <c r="L64" s="150"/>
    </row>
    <row r="65" spans="1:12" ht="14.4" customHeight="1" thickBot="1" x14ac:dyDescent="0.35">
      <c r="A65" s="481" t="s">
        <v>329</v>
      </c>
      <c r="B65" s="459">
        <v>1.628466275364</v>
      </c>
      <c r="C65" s="459">
        <v>4.2781099999989998</v>
      </c>
      <c r="D65" s="460">
        <v>2.6496437246350002</v>
      </c>
      <c r="E65" s="461">
        <v>2.6270792737419999</v>
      </c>
      <c r="F65" s="459">
        <v>4.5576081923240004</v>
      </c>
      <c r="G65" s="460">
        <v>1.1394020480810001</v>
      </c>
      <c r="H65" s="462">
        <v>0</v>
      </c>
      <c r="I65" s="459">
        <v>0.59652000000000005</v>
      </c>
      <c r="J65" s="460">
        <v>-0.54288204808100005</v>
      </c>
      <c r="K65" s="463">
        <v>0.130884440879</v>
      </c>
      <c r="L65" s="150"/>
    </row>
    <row r="66" spans="1:12" ht="14.4" customHeight="1" thickBot="1" x14ac:dyDescent="0.35">
      <c r="A66" s="481" t="s">
        <v>330</v>
      </c>
      <c r="B66" s="459">
        <v>6.3531770717080001</v>
      </c>
      <c r="C66" s="459">
        <v>6.7682199999990003</v>
      </c>
      <c r="D66" s="460">
        <v>0.41504292829099998</v>
      </c>
      <c r="E66" s="461">
        <v>1.0653284055529999</v>
      </c>
      <c r="F66" s="459">
        <v>0.90111845646199995</v>
      </c>
      <c r="G66" s="460">
        <v>0.225279614115</v>
      </c>
      <c r="H66" s="462">
        <v>0</v>
      </c>
      <c r="I66" s="459">
        <v>0</v>
      </c>
      <c r="J66" s="460">
        <v>-0.225279614115</v>
      </c>
      <c r="K66" s="463">
        <v>0</v>
      </c>
      <c r="L66" s="150"/>
    </row>
    <row r="67" spans="1:12" ht="14.4" customHeight="1" thickBot="1" x14ac:dyDescent="0.35">
      <c r="A67" s="480" t="s">
        <v>331</v>
      </c>
      <c r="B67" s="464">
        <v>4.3325935120199999</v>
      </c>
      <c r="C67" s="464">
        <v>1.1779999999999999</v>
      </c>
      <c r="D67" s="465">
        <v>-3.1545935120199999</v>
      </c>
      <c r="E67" s="471">
        <v>0.27189257352000001</v>
      </c>
      <c r="F67" s="464">
        <v>0.91407920135200005</v>
      </c>
      <c r="G67" s="465">
        <v>0.22851980033800001</v>
      </c>
      <c r="H67" s="467">
        <v>18.010850000000001</v>
      </c>
      <c r="I67" s="464">
        <v>18.010850000000001</v>
      </c>
      <c r="J67" s="465">
        <v>17.782330199661001</v>
      </c>
      <c r="K67" s="472">
        <v>0</v>
      </c>
      <c r="L67" s="150"/>
    </row>
    <row r="68" spans="1:12" ht="14.4" customHeight="1" thickBot="1" x14ac:dyDescent="0.35">
      <c r="A68" s="481" t="s">
        <v>332</v>
      </c>
      <c r="B68" s="459">
        <v>4.3325935120199999</v>
      </c>
      <c r="C68" s="459">
        <v>1.1779999999999999</v>
      </c>
      <c r="D68" s="460">
        <v>-3.1545935120199999</v>
      </c>
      <c r="E68" s="461">
        <v>0.27189257352000001</v>
      </c>
      <c r="F68" s="459">
        <v>0.91407920135200005</v>
      </c>
      <c r="G68" s="460">
        <v>0.22851980033800001</v>
      </c>
      <c r="H68" s="462">
        <v>0</v>
      </c>
      <c r="I68" s="459">
        <v>0</v>
      </c>
      <c r="J68" s="460">
        <v>-0.22851980033800001</v>
      </c>
      <c r="K68" s="463">
        <v>0</v>
      </c>
      <c r="L68" s="150"/>
    </row>
    <row r="69" spans="1:12" ht="14.4" customHeight="1" thickBot="1" x14ac:dyDescent="0.35">
      <c r="A69" s="481" t="s">
        <v>333</v>
      </c>
      <c r="B69" s="459">
        <v>0</v>
      </c>
      <c r="C69" s="459">
        <v>0</v>
      </c>
      <c r="D69" s="460">
        <v>0</v>
      </c>
      <c r="E69" s="469" t="s">
        <v>271</v>
      </c>
      <c r="F69" s="459">
        <v>0</v>
      </c>
      <c r="G69" s="460">
        <v>0</v>
      </c>
      <c r="H69" s="462">
        <v>18.010850000000001</v>
      </c>
      <c r="I69" s="459">
        <v>18.010850000000001</v>
      </c>
      <c r="J69" s="460">
        <v>18.010850000000001</v>
      </c>
      <c r="K69" s="470" t="s">
        <v>294</v>
      </c>
      <c r="L69" s="150"/>
    </row>
    <row r="70" spans="1:12" ht="14.4" customHeight="1" thickBot="1" x14ac:dyDescent="0.35">
      <c r="A70" s="478" t="s">
        <v>48</v>
      </c>
      <c r="B70" s="459">
        <v>7849</v>
      </c>
      <c r="C70" s="459">
        <v>8506.1346099999992</v>
      </c>
      <c r="D70" s="460">
        <v>657.134609999997</v>
      </c>
      <c r="E70" s="461">
        <v>1.083722080519</v>
      </c>
      <c r="F70" s="459">
        <v>8541.5157958603104</v>
      </c>
      <c r="G70" s="460">
        <v>2135.3789489650799</v>
      </c>
      <c r="H70" s="462">
        <v>710.332780000002</v>
      </c>
      <c r="I70" s="459">
        <v>2080.29891</v>
      </c>
      <c r="J70" s="460">
        <v>-55.080038965074003</v>
      </c>
      <c r="K70" s="463">
        <v>0.243551491294</v>
      </c>
      <c r="L70" s="150"/>
    </row>
    <row r="71" spans="1:12" ht="14.4" customHeight="1" thickBot="1" x14ac:dyDescent="0.35">
      <c r="A71" s="484" t="s">
        <v>334</v>
      </c>
      <c r="B71" s="464">
        <v>5776</v>
      </c>
      <c r="C71" s="464">
        <v>6265.9870000000001</v>
      </c>
      <c r="D71" s="465">
        <v>489.98699999999599</v>
      </c>
      <c r="E71" s="471">
        <v>1.0848315443209999</v>
      </c>
      <c r="F71" s="464">
        <v>6298.3557958603096</v>
      </c>
      <c r="G71" s="465">
        <v>1574.5889489650799</v>
      </c>
      <c r="H71" s="467">
        <v>524.84500000000105</v>
      </c>
      <c r="I71" s="464">
        <v>1538.796</v>
      </c>
      <c r="J71" s="465">
        <v>-35.792948965074999</v>
      </c>
      <c r="K71" s="472">
        <v>0.244317096377</v>
      </c>
      <c r="L71" s="150"/>
    </row>
    <row r="72" spans="1:12" ht="14.4" customHeight="1" thickBot="1" x14ac:dyDescent="0.35">
      <c r="A72" s="480" t="s">
        <v>335</v>
      </c>
      <c r="B72" s="464">
        <v>5760</v>
      </c>
      <c r="C72" s="464">
        <v>6222.4809999999998</v>
      </c>
      <c r="D72" s="465">
        <v>462.48099999999602</v>
      </c>
      <c r="E72" s="471">
        <v>1.0802918402770001</v>
      </c>
      <c r="F72" s="464">
        <v>6230.99999999998</v>
      </c>
      <c r="G72" s="465">
        <v>1557.75</v>
      </c>
      <c r="H72" s="467">
        <v>515.24500000000103</v>
      </c>
      <c r="I72" s="464">
        <v>1503.6869999999999</v>
      </c>
      <c r="J72" s="465">
        <v>-54.062999999993004</v>
      </c>
      <c r="K72" s="472">
        <v>0.241323543572</v>
      </c>
      <c r="L72" s="150"/>
    </row>
    <row r="73" spans="1:12" ht="14.4" customHeight="1" thickBot="1" x14ac:dyDescent="0.35">
      <c r="A73" s="481" t="s">
        <v>336</v>
      </c>
      <c r="B73" s="459">
        <v>5760</v>
      </c>
      <c r="C73" s="459">
        <v>6222.4809999999998</v>
      </c>
      <c r="D73" s="460">
        <v>462.48099999999602</v>
      </c>
      <c r="E73" s="461">
        <v>1.0802918402770001</v>
      </c>
      <c r="F73" s="459">
        <v>6230.99999999998</v>
      </c>
      <c r="G73" s="460">
        <v>1557.75</v>
      </c>
      <c r="H73" s="462">
        <v>515.24500000000103</v>
      </c>
      <c r="I73" s="459">
        <v>1503.6869999999999</v>
      </c>
      <c r="J73" s="460">
        <v>-54.062999999993004</v>
      </c>
      <c r="K73" s="463">
        <v>0.241323543572</v>
      </c>
      <c r="L73" s="150"/>
    </row>
    <row r="74" spans="1:12" ht="14.4" customHeight="1" thickBot="1" x14ac:dyDescent="0.35">
      <c r="A74" s="480" t="s">
        <v>337</v>
      </c>
      <c r="B74" s="464">
        <v>0</v>
      </c>
      <c r="C74" s="464">
        <v>40.799999999999997</v>
      </c>
      <c r="D74" s="465">
        <v>40.799999999999997</v>
      </c>
      <c r="E74" s="466" t="s">
        <v>294</v>
      </c>
      <c r="F74" s="464">
        <v>52.505795860326998</v>
      </c>
      <c r="G74" s="465">
        <v>13.126448965081</v>
      </c>
      <c r="H74" s="467">
        <v>9.6</v>
      </c>
      <c r="I74" s="464">
        <v>26.4</v>
      </c>
      <c r="J74" s="465">
        <v>13.273551034918</v>
      </c>
      <c r="K74" s="472">
        <v>0.50280163489399998</v>
      </c>
      <c r="L74" s="150"/>
    </row>
    <row r="75" spans="1:12" ht="14.4" customHeight="1" thickBot="1" x14ac:dyDescent="0.35">
      <c r="A75" s="481" t="s">
        <v>338</v>
      </c>
      <c r="B75" s="459">
        <v>0</v>
      </c>
      <c r="C75" s="459">
        <v>40.799999999999997</v>
      </c>
      <c r="D75" s="460">
        <v>40.799999999999997</v>
      </c>
      <c r="E75" s="469" t="s">
        <v>294</v>
      </c>
      <c r="F75" s="459">
        <v>52.505795860326998</v>
      </c>
      <c r="G75" s="460">
        <v>13.126448965081</v>
      </c>
      <c r="H75" s="462">
        <v>9.6</v>
      </c>
      <c r="I75" s="459">
        <v>26.4</v>
      </c>
      <c r="J75" s="460">
        <v>13.273551034918</v>
      </c>
      <c r="K75" s="463">
        <v>0.50280163489399998</v>
      </c>
      <c r="L75" s="150"/>
    </row>
    <row r="76" spans="1:12" ht="14.4" customHeight="1" thickBot="1" x14ac:dyDescent="0.35">
      <c r="A76" s="480" t="s">
        <v>339</v>
      </c>
      <c r="B76" s="464">
        <v>16</v>
      </c>
      <c r="C76" s="464">
        <v>2.706</v>
      </c>
      <c r="D76" s="465">
        <v>-13.294</v>
      </c>
      <c r="E76" s="471">
        <v>0.169125</v>
      </c>
      <c r="F76" s="464">
        <v>14.85</v>
      </c>
      <c r="G76" s="465">
        <v>3.7124999999999999</v>
      </c>
      <c r="H76" s="467">
        <v>0</v>
      </c>
      <c r="I76" s="464">
        <v>8.7089999999999996</v>
      </c>
      <c r="J76" s="465">
        <v>4.9965000000000002</v>
      </c>
      <c r="K76" s="472">
        <v>0.58646464646399998</v>
      </c>
      <c r="L76" s="150"/>
    </row>
    <row r="77" spans="1:12" ht="14.4" customHeight="1" thickBot="1" x14ac:dyDescent="0.35">
      <c r="A77" s="481" t="s">
        <v>340</v>
      </c>
      <c r="B77" s="459">
        <v>16</v>
      </c>
      <c r="C77" s="459">
        <v>2.706</v>
      </c>
      <c r="D77" s="460">
        <v>-13.294</v>
      </c>
      <c r="E77" s="461">
        <v>0.169125</v>
      </c>
      <c r="F77" s="459">
        <v>14.85</v>
      </c>
      <c r="G77" s="460">
        <v>3.7124999999999999</v>
      </c>
      <c r="H77" s="462">
        <v>0</v>
      </c>
      <c r="I77" s="459">
        <v>8.7089999999999996</v>
      </c>
      <c r="J77" s="460">
        <v>4.9965000000000002</v>
      </c>
      <c r="K77" s="463">
        <v>0.58646464646399998</v>
      </c>
      <c r="L77" s="150"/>
    </row>
    <row r="78" spans="1:12" ht="14.4" customHeight="1" thickBot="1" x14ac:dyDescent="0.35">
      <c r="A78" s="479" t="s">
        <v>341</v>
      </c>
      <c r="B78" s="459">
        <v>1958</v>
      </c>
      <c r="C78" s="459">
        <v>2115.6442299999999</v>
      </c>
      <c r="D78" s="460">
        <v>157.64423000000201</v>
      </c>
      <c r="E78" s="461">
        <v>1.0805128855970001</v>
      </c>
      <c r="F78" s="459">
        <v>2118.54</v>
      </c>
      <c r="G78" s="460">
        <v>529.63499999999999</v>
      </c>
      <c r="H78" s="462">
        <v>175.18424999999999</v>
      </c>
      <c r="I78" s="459">
        <v>511.25475</v>
      </c>
      <c r="J78" s="460">
        <v>-18.380249999998998</v>
      </c>
      <c r="K78" s="463">
        <v>0.241324095839</v>
      </c>
      <c r="L78" s="150"/>
    </row>
    <row r="79" spans="1:12" ht="14.4" customHeight="1" thickBot="1" x14ac:dyDescent="0.35">
      <c r="A79" s="480" t="s">
        <v>342</v>
      </c>
      <c r="B79" s="464">
        <v>517.99999999999795</v>
      </c>
      <c r="C79" s="464">
        <v>560.02398000000005</v>
      </c>
      <c r="D79" s="465">
        <v>42.023980000001998</v>
      </c>
      <c r="E79" s="471">
        <v>1.081127374517</v>
      </c>
      <c r="F79" s="464">
        <v>560.79000000000099</v>
      </c>
      <c r="G79" s="465">
        <v>140.19749999999999</v>
      </c>
      <c r="H79" s="467">
        <v>46.372999999999998</v>
      </c>
      <c r="I79" s="464">
        <v>135.333</v>
      </c>
      <c r="J79" s="465">
        <v>-4.8644999999999996</v>
      </c>
      <c r="K79" s="472">
        <v>0.241325629914</v>
      </c>
      <c r="L79" s="150"/>
    </row>
    <row r="80" spans="1:12" ht="14.4" customHeight="1" thickBot="1" x14ac:dyDescent="0.35">
      <c r="A80" s="481" t="s">
        <v>343</v>
      </c>
      <c r="B80" s="459">
        <v>517.99999999999795</v>
      </c>
      <c r="C80" s="459">
        <v>560.02398000000005</v>
      </c>
      <c r="D80" s="460">
        <v>42.023980000001998</v>
      </c>
      <c r="E80" s="461">
        <v>1.081127374517</v>
      </c>
      <c r="F80" s="459">
        <v>560.79000000000099</v>
      </c>
      <c r="G80" s="460">
        <v>140.19749999999999</v>
      </c>
      <c r="H80" s="462">
        <v>46.372999999999998</v>
      </c>
      <c r="I80" s="459">
        <v>135.333</v>
      </c>
      <c r="J80" s="460">
        <v>-4.8644999999999996</v>
      </c>
      <c r="K80" s="463">
        <v>0.241325629914</v>
      </c>
      <c r="L80" s="150"/>
    </row>
    <row r="81" spans="1:12" ht="14.4" customHeight="1" thickBot="1" x14ac:dyDescent="0.35">
      <c r="A81" s="480" t="s">
        <v>344</v>
      </c>
      <c r="B81" s="464">
        <v>1440</v>
      </c>
      <c r="C81" s="464">
        <v>1555.6202499999999</v>
      </c>
      <c r="D81" s="465">
        <v>115.62025</v>
      </c>
      <c r="E81" s="471">
        <v>1.0802918402770001</v>
      </c>
      <c r="F81" s="464">
        <v>1557.75</v>
      </c>
      <c r="G81" s="465">
        <v>389.43749999999898</v>
      </c>
      <c r="H81" s="467">
        <v>128.81125</v>
      </c>
      <c r="I81" s="464">
        <v>375.92174999999997</v>
      </c>
      <c r="J81" s="465">
        <v>-13.515749999999001</v>
      </c>
      <c r="K81" s="472">
        <v>0.241323543572</v>
      </c>
      <c r="L81" s="150"/>
    </row>
    <row r="82" spans="1:12" ht="14.4" customHeight="1" thickBot="1" x14ac:dyDescent="0.35">
      <c r="A82" s="481" t="s">
        <v>345</v>
      </c>
      <c r="B82" s="459">
        <v>1440</v>
      </c>
      <c r="C82" s="459">
        <v>1555.6202499999999</v>
      </c>
      <c r="D82" s="460">
        <v>115.62025</v>
      </c>
      <c r="E82" s="461">
        <v>1.0802918402770001</v>
      </c>
      <c r="F82" s="459">
        <v>1557.75</v>
      </c>
      <c r="G82" s="460">
        <v>389.43749999999898</v>
      </c>
      <c r="H82" s="462">
        <v>128.81125</v>
      </c>
      <c r="I82" s="459">
        <v>375.92174999999997</v>
      </c>
      <c r="J82" s="460">
        <v>-13.515749999999001</v>
      </c>
      <c r="K82" s="463">
        <v>0.241323543572</v>
      </c>
      <c r="L82" s="150"/>
    </row>
    <row r="83" spans="1:12" ht="14.4" customHeight="1" thickBot="1" x14ac:dyDescent="0.35">
      <c r="A83" s="479" t="s">
        <v>346</v>
      </c>
      <c r="B83" s="459">
        <v>115</v>
      </c>
      <c r="C83" s="459">
        <v>124.50338000000001</v>
      </c>
      <c r="D83" s="460">
        <v>9.5033799999989998</v>
      </c>
      <c r="E83" s="461">
        <v>1.0826380869559999</v>
      </c>
      <c r="F83" s="459">
        <v>124.62</v>
      </c>
      <c r="G83" s="460">
        <v>31.155000000000001</v>
      </c>
      <c r="H83" s="462">
        <v>10.30353</v>
      </c>
      <c r="I83" s="459">
        <v>30.248159999999999</v>
      </c>
      <c r="J83" s="460">
        <v>-0.90683999999999998</v>
      </c>
      <c r="K83" s="463">
        <v>0.24272315840100001</v>
      </c>
      <c r="L83" s="150"/>
    </row>
    <row r="84" spans="1:12" ht="14.4" customHeight="1" thickBot="1" x14ac:dyDescent="0.35">
      <c r="A84" s="480" t="s">
        <v>347</v>
      </c>
      <c r="B84" s="464">
        <v>115</v>
      </c>
      <c r="C84" s="464">
        <v>124.50338000000001</v>
      </c>
      <c r="D84" s="465">
        <v>9.5033799999989998</v>
      </c>
      <c r="E84" s="471">
        <v>1.0826380869559999</v>
      </c>
      <c r="F84" s="464">
        <v>124.62</v>
      </c>
      <c r="G84" s="465">
        <v>31.155000000000001</v>
      </c>
      <c r="H84" s="467">
        <v>10.30353</v>
      </c>
      <c r="I84" s="464">
        <v>30.248159999999999</v>
      </c>
      <c r="J84" s="465">
        <v>-0.90683999999999998</v>
      </c>
      <c r="K84" s="472">
        <v>0.24272315840100001</v>
      </c>
      <c r="L84" s="150"/>
    </row>
    <row r="85" spans="1:12" ht="14.4" customHeight="1" thickBot="1" x14ac:dyDescent="0.35">
      <c r="A85" s="481" t="s">
        <v>348</v>
      </c>
      <c r="B85" s="459">
        <v>115</v>
      </c>
      <c r="C85" s="459">
        <v>124.50338000000001</v>
      </c>
      <c r="D85" s="460">
        <v>9.5033799999989998</v>
      </c>
      <c r="E85" s="461">
        <v>1.0826380869559999</v>
      </c>
      <c r="F85" s="459">
        <v>124.62</v>
      </c>
      <c r="G85" s="460">
        <v>31.155000000000001</v>
      </c>
      <c r="H85" s="462">
        <v>10.30353</v>
      </c>
      <c r="I85" s="459">
        <v>30.248159999999999</v>
      </c>
      <c r="J85" s="460">
        <v>-0.90683999999999998</v>
      </c>
      <c r="K85" s="463">
        <v>0.24272315840100001</v>
      </c>
      <c r="L85" s="150"/>
    </row>
    <row r="86" spans="1:12" ht="14.4" customHeight="1" thickBot="1" x14ac:dyDescent="0.35">
      <c r="A86" s="478" t="s">
        <v>349</v>
      </c>
      <c r="B86" s="459">
        <v>0</v>
      </c>
      <c r="C86" s="459">
        <v>3.77237</v>
      </c>
      <c r="D86" s="460">
        <v>3.77237</v>
      </c>
      <c r="E86" s="469" t="s">
        <v>271</v>
      </c>
      <c r="F86" s="459">
        <v>0.75911192941299999</v>
      </c>
      <c r="G86" s="460">
        <v>0.189777982353</v>
      </c>
      <c r="H86" s="462">
        <v>0</v>
      </c>
      <c r="I86" s="459">
        <v>0.11899999999999999</v>
      </c>
      <c r="J86" s="460">
        <v>-7.0777982352999994E-2</v>
      </c>
      <c r="K86" s="463">
        <v>0.15676212609599999</v>
      </c>
      <c r="L86" s="150"/>
    </row>
    <row r="87" spans="1:12" ht="14.4" customHeight="1" thickBot="1" x14ac:dyDescent="0.35">
      <c r="A87" s="479" t="s">
        <v>350</v>
      </c>
      <c r="B87" s="459">
        <v>0</v>
      </c>
      <c r="C87" s="459">
        <v>3.77237</v>
      </c>
      <c r="D87" s="460">
        <v>3.77237</v>
      </c>
      <c r="E87" s="469" t="s">
        <v>271</v>
      </c>
      <c r="F87" s="459">
        <v>0.75911192941299999</v>
      </c>
      <c r="G87" s="460">
        <v>0.189777982353</v>
      </c>
      <c r="H87" s="462">
        <v>0</v>
      </c>
      <c r="I87" s="459">
        <v>0.11899999999999999</v>
      </c>
      <c r="J87" s="460">
        <v>-7.0777982352999994E-2</v>
      </c>
      <c r="K87" s="463">
        <v>0.15676212609599999</v>
      </c>
      <c r="L87" s="150"/>
    </row>
    <row r="88" spans="1:12" ht="14.4" customHeight="1" thickBot="1" x14ac:dyDescent="0.35">
      <c r="A88" s="480" t="s">
        <v>351</v>
      </c>
      <c r="B88" s="464">
        <v>0</v>
      </c>
      <c r="C88" s="464">
        <v>3.77237</v>
      </c>
      <c r="D88" s="465">
        <v>3.77237</v>
      </c>
      <c r="E88" s="466" t="s">
        <v>271</v>
      </c>
      <c r="F88" s="464">
        <v>0.75911192941299999</v>
      </c>
      <c r="G88" s="465">
        <v>0.189777982353</v>
      </c>
      <c r="H88" s="467">
        <v>0</v>
      </c>
      <c r="I88" s="464">
        <v>0.11899999999999999</v>
      </c>
      <c r="J88" s="465">
        <v>-7.0777982352999994E-2</v>
      </c>
      <c r="K88" s="472">
        <v>0.15676212609599999</v>
      </c>
      <c r="L88" s="150"/>
    </row>
    <row r="89" spans="1:12" ht="14.4" customHeight="1" thickBot="1" x14ac:dyDescent="0.35">
      <c r="A89" s="481" t="s">
        <v>352</v>
      </c>
      <c r="B89" s="459">
        <v>0</v>
      </c>
      <c r="C89" s="459">
        <v>3.0123700000000002</v>
      </c>
      <c r="D89" s="460">
        <v>3.0123700000000002</v>
      </c>
      <c r="E89" s="469" t="s">
        <v>271</v>
      </c>
      <c r="F89" s="459">
        <v>0</v>
      </c>
      <c r="G89" s="460">
        <v>0</v>
      </c>
      <c r="H89" s="462">
        <v>0</v>
      </c>
      <c r="I89" s="459">
        <v>0.11899999999999999</v>
      </c>
      <c r="J89" s="460">
        <v>0.11899999999999999</v>
      </c>
      <c r="K89" s="470" t="s">
        <v>271</v>
      </c>
      <c r="L89" s="150"/>
    </row>
    <row r="90" spans="1:12" ht="14.4" customHeight="1" thickBot="1" x14ac:dyDescent="0.35">
      <c r="A90" s="481" t="s">
        <v>353</v>
      </c>
      <c r="B90" s="459">
        <v>0</v>
      </c>
      <c r="C90" s="459">
        <v>0.76</v>
      </c>
      <c r="D90" s="460">
        <v>0.76</v>
      </c>
      <c r="E90" s="469" t="s">
        <v>294</v>
      </c>
      <c r="F90" s="459">
        <v>0.75911192941299999</v>
      </c>
      <c r="G90" s="460">
        <v>0.189777982353</v>
      </c>
      <c r="H90" s="462">
        <v>0</v>
      </c>
      <c r="I90" s="459">
        <v>0</v>
      </c>
      <c r="J90" s="460">
        <v>-0.189777982353</v>
      </c>
      <c r="K90" s="463">
        <v>0</v>
      </c>
      <c r="L90" s="150"/>
    </row>
    <row r="91" spans="1:12" ht="14.4" customHeight="1" thickBot="1" x14ac:dyDescent="0.35">
      <c r="A91" s="478" t="s">
        <v>354</v>
      </c>
      <c r="B91" s="459">
        <v>309.00000000000102</v>
      </c>
      <c r="C91" s="459">
        <v>405.12718000000001</v>
      </c>
      <c r="D91" s="460">
        <v>96.127179999999001</v>
      </c>
      <c r="E91" s="461">
        <v>1.311091197411</v>
      </c>
      <c r="F91" s="459">
        <v>383.56989741514701</v>
      </c>
      <c r="G91" s="460">
        <v>95.892474353786</v>
      </c>
      <c r="H91" s="462">
        <v>97.297030000000007</v>
      </c>
      <c r="I91" s="459">
        <v>213.34211999999999</v>
      </c>
      <c r="J91" s="460">
        <v>117.449645646213</v>
      </c>
      <c r="K91" s="463">
        <v>0.55620141579799998</v>
      </c>
      <c r="L91" s="150"/>
    </row>
    <row r="92" spans="1:12" ht="14.4" customHeight="1" thickBot="1" x14ac:dyDescent="0.35">
      <c r="A92" s="479" t="s">
        <v>355</v>
      </c>
      <c r="B92" s="459">
        <v>306.00000000000102</v>
      </c>
      <c r="C92" s="459">
        <v>361.315</v>
      </c>
      <c r="D92" s="460">
        <v>55.314999999999003</v>
      </c>
      <c r="E92" s="461">
        <v>1.180767973856</v>
      </c>
      <c r="F92" s="459">
        <v>383.56989741514701</v>
      </c>
      <c r="G92" s="460">
        <v>95.892474353786</v>
      </c>
      <c r="H92" s="462">
        <v>39.902999999999999</v>
      </c>
      <c r="I92" s="459">
        <v>119.709</v>
      </c>
      <c r="J92" s="460">
        <v>23.816525646213002</v>
      </c>
      <c r="K92" s="463">
        <v>0.31209174861400002</v>
      </c>
      <c r="L92" s="150"/>
    </row>
    <row r="93" spans="1:12" ht="14.4" customHeight="1" thickBot="1" x14ac:dyDescent="0.35">
      <c r="A93" s="480" t="s">
        <v>356</v>
      </c>
      <c r="B93" s="464">
        <v>306.00000000000102</v>
      </c>
      <c r="C93" s="464">
        <v>361.315</v>
      </c>
      <c r="D93" s="465">
        <v>55.314999999999003</v>
      </c>
      <c r="E93" s="471">
        <v>1.180767973856</v>
      </c>
      <c r="F93" s="464">
        <v>383.56989741514701</v>
      </c>
      <c r="G93" s="465">
        <v>95.892474353786</v>
      </c>
      <c r="H93" s="467">
        <v>39.902999999999999</v>
      </c>
      <c r="I93" s="464">
        <v>119.709</v>
      </c>
      <c r="J93" s="465">
        <v>23.816525646213002</v>
      </c>
      <c r="K93" s="472">
        <v>0.31209174861400002</v>
      </c>
      <c r="L93" s="150"/>
    </row>
    <row r="94" spans="1:12" ht="14.4" customHeight="1" thickBot="1" x14ac:dyDescent="0.35">
      <c r="A94" s="481" t="s">
        <v>357</v>
      </c>
      <c r="B94" s="459">
        <v>129</v>
      </c>
      <c r="C94" s="459">
        <v>170.43299999999999</v>
      </c>
      <c r="D94" s="460">
        <v>41.432999999998998</v>
      </c>
      <c r="E94" s="461">
        <v>1.3211860465109999</v>
      </c>
      <c r="F94" s="459">
        <v>180.718470424896</v>
      </c>
      <c r="G94" s="460">
        <v>45.179617606223999</v>
      </c>
      <c r="H94" s="462">
        <v>22.715</v>
      </c>
      <c r="I94" s="459">
        <v>68.144999999999996</v>
      </c>
      <c r="J94" s="460">
        <v>22.965382393776</v>
      </c>
      <c r="K94" s="463">
        <v>0.37707822470899999</v>
      </c>
      <c r="L94" s="150"/>
    </row>
    <row r="95" spans="1:12" ht="14.4" customHeight="1" thickBot="1" x14ac:dyDescent="0.35">
      <c r="A95" s="481" t="s">
        <v>358</v>
      </c>
      <c r="B95" s="459">
        <v>154</v>
      </c>
      <c r="C95" s="459">
        <v>165.98400000000001</v>
      </c>
      <c r="D95" s="460">
        <v>11.983999999999</v>
      </c>
      <c r="E95" s="461">
        <v>1.0778181818179999</v>
      </c>
      <c r="F95" s="459">
        <v>176.40049277556199</v>
      </c>
      <c r="G95" s="460">
        <v>44.100123193889999</v>
      </c>
      <c r="H95" s="462">
        <v>14.865</v>
      </c>
      <c r="I95" s="459">
        <v>44.594999999999999</v>
      </c>
      <c r="J95" s="460">
        <v>0.49487680610899998</v>
      </c>
      <c r="K95" s="463">
        <v>0.25280541623300001</v>
      </c>
      <c r="L95" s="150"/>
    </row>
    <row r="96" spans="1:12" ht="14.4" customHeight="1" thickBot="1" x14ac:dyDescent="0.35">
      <c r="A96" s="481" t="s">
        <v>359</v>
      </c>
      <c r="B96" s="459">
        <v>23</v>
      </c>
      <c r="C96" s="459">
        <v>24.898</v>
      </c>
      <c r="D96" s="460">
        <v>1.897999999999</v>
      </c>
      <c r="E96" s="461">
        <v>1.0825217391299999</v>
      </c>
      <c r="F96" s="459">
        <v>26.450934214688999</v>
      </c>
      <c r="G96" s="460">
        <v>6.6127335536720002</v>
      </c>
      <c r="H96" s="462">
        <v>2.323</v>
      </c>
      <c r="I96" s="459">
        <v>6.9690000000000003</v>
      </c>
      <c r="J96" s="460">
        <v>0.356266446327</v>
      </c>
      <c r="K96" s="463">
        <v>0.26346895513899998</v>
      </c>
      <c r="L96" s="150"/>
    </row>
    <row r="97" spans="1:12" ht="14.4" customHeight="1" thickBot="1" x14ac:dyDescent="0.35">
      <c r="A97" s="479" t="s">
        <v>360</v>
      </c>
      <c r="B97" s="459">
        <v>3</v>
      </c>
      <c r="C97" s="459">
        <v>43.812179999999998</v>
      </c>
      <c r="D97" s="460">
        <v>40.812179999999998</v>
      </c>
      <c r="E97" s="461">
        <v>14.60406</v>
      </c>
      <c r="F97" s="459">
        <v>0</v>
      </c>
      <c r="G97" s="460">
        <v>0</v>
      </c>
      <c r="H97" s="462">
        <v>57.394030000000001</v>
      </c>
      <c r="I97" s="459">
        <v>93.633120000000005</v>
      </c>
      <c r="J97" s="460">
        <v>93.633120000000005</v>
      </c>
      <c r="K97" s="470" t="s">
        <v>271</v>
      </c>
      <c r="L97" s="150"/>
    </row>
    <row r="98" spans="1:12" ht="14.4" customHeight="1" thickBot="1" x14ac:dyDescent="0.35">
      <c r="A98" s="480" t="s">
        <v>361</v>
      </c>
      <c r="B98" s="464">
        <v>3</v>
      </c>
      <c r="C98" s="464">
        <v>0</v>
      </c>
      <c r="D98" s="465">
        <v>-3</v>
      </c>
      <c r="E98" s="471">
        <v>0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72">
        <v>0</v>
      </c>
      <c r="L98" s="150"/>
    </row>
    <row r="99" spans="1:12" ht="14.4" customHeight="1" thickBot="1" x14ac:dyDescent="0.35">
      <c r="A99" s="481" t="s">
        <v>362</v>
      </c>
      <c r="B99" s="459">
        <v>3</v>
      </c>
      <c r="C99" s="459">
        <v>0</v>
      </c>
      <c r="D99" s="460">
        <v>-3</v>
      </c>
      <c r="E99" s="461">
        <v>0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63">
        <v>0</v>
      </c>
      <c r="L99" s="150"/>
    </row>
    <row r="100" spans="1:12" ht="14.4" customHeight="1" thickBot="1" x14ac:dyDescent="0.35">
      <c r="A100" s="480" t="s">
        <v>363</v>
      </c>
      <c r="B100" s="464">
        <v>0</v>
      </c>
      <c r="C100" s="464">
        <v>14.46918</v>
      </c>
      <c r="D100" s="465">
        <v>14.46918</v>
      </c>
      <c r="E100" s="466" t="s">
        <v>294</v>
      </c>
      <c r="F100" s="464">
        <v>0</v>
      </c>
      <c r="G100" s="465">
        <v>0</v>
      </c>
      <c r="H100" s="467">
        <v>0</v>
      </c>
      <c r="I100" s="464">
        <v>0</v>
      </c>
      <c r="J100" s="465">
        <v>0</v>
      </c>
      <c r="K100" s="468" t="s">
        <v>271</v>
      </c>
      <c r="L100" s="150"/>
    </row>
    <row r="101" spans="1:12" ht="14.4" customHeight="1" thickBot="1" x14ac:dyDescent="0.35">
      <c r="A101" s="481" t="s">
        <v>364</v>
      </c>
      <c r="B101" s="459">
        <v>0</v>
      </c>
      <c r="C101" s="459">
        <v>14.46918</v>
      </c>
      <c r="D101" s="460">
        <v>14.46918</v>
      </c>
      <c r="E101" s="469" t="s">
        <v>294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  <c r="L101" s="150"/>
    </row>
    <row r="102" spans="1:12" ht="14.4" customHeight="1" thickBot="1" x14ac:dyDescent="0.35">
      <c r="A102" s="480" t="s">
        <v>365</v>
      </c>
      <c r="B102" s="464">
        <v>0</v>
      </c>
      <c r="C102" s="464">
        <v>29.343</v>
      </c>
      <c r="D102" s="465">
        <v>29.343</v>
      </c>
      <c r="E102" s="466" t="s">
        <v>271</v>
      </c>
      <c r="F102" s="464">
        <v>0</v>
      </c>
      <c r="G102" s="465">
        <v>0</v>
      </c>
      <c r="H102" s="467">
        <v>57.394030000000001</v>
      </c>
      <c r="I102" s="464">
        <v>93.633120000000005</v>
      </c>
      <c r="J102" s="465">
        <v>93.633120000000005</v>
      </c>
      <c r="K102" s="468" t="s">
        <v>271</v>
      </c>
      <c r="L102" s="150"/>
    </row>
    <row r="103" spans="1:12" ht="14.4" customHeight="1" thickBot="1" x14ac:dyDescent="0.35">
      <c r="A103" s="481" t="s">
        <v>366</v>
      </c>
      <c r="B103" s="459">
        <v>0</v>
      </c>
      <c r="C103" s="459">
        <v>29.343</v>
      </c>
      <c r="D103" s="460">
        <v>29.343</v>
      </c>
      <c r="E103" s="469" t="s">
        <v>271</v>
      </c>
      <c r="F103" s="459">
        <v>0</v>
      </c>
      <c r="G103" s="460">
        <v>0</v>
      </c>
      <c r="H103" s="462">
        <v>57.394030000000001</v>
      </c>
      <c r="I103" s="459">
        <v>93.633120000000005</v>
      </c>
      <c r="J103" s="460">
        <v>93.633120000000005</v>
      </c>
      <c r="K103" s="470" t="s">
        <v>271</v>
      </c>
      <c r="L103" s="150"/>
    </row>
    <row r="104" spans="1:12" ht="14.4" customHeight="1" thickBot="1" x14ac:dyDescent="0.35">
      <c r="A104" s="477" t="s">
        <v>367</v>
      </c>
      <c r="B104" s="459">
        <v>7202.6894508272098</v>
      </c>
      <c r="C104" s="459">
        <v>8044.71065</v>
      </c>
      <c r="D104" s="460">
        <v>842.02119917279595</v>
      </c>
      <c r="E104" s="461">
        <v>1.116903721161</v>
      </c>
      <c r="F104" s="459">
        <v>8254.593508168</v>
      </c>
      <c r="G104" s="460">
        <v>2063.648377042</v>
      </c>
      <c r="H104" s="462">
        <v>732.21177000000102</v>
      </c>
      <c r="I104" s="459">
        <v>2318.8684600000001</v>
      </c>
      <c r="J104" s="460">
        <v>255.220082958002</v>
      </c>
      <c r="K104" s="463">
        <v>0.28091855252499998</v>
      </c>
      <c r="L104" s="150"/>
    </row>
    <row r="105" spans="1:12" ht="14.4" customHeight="1" thickBot="1" x14ac:dyDescent="0.35">
      <c r="A105" s="478" t="s">
        <v>368</v>
      </c>
      <c r="B105" s="459">
        <v>7148.7875299111602</v>
      </c>
      <c r="C105" s="459">
        <v>8033.5696900000003</v>
      </c>
      <c r="D105" s="460">
        <v>884.78216008883999</v>
      </c>
      <c r="E105" s="461">
        <v>1.1237667445540001</v>
      </c>
      <c r="F105" s="459">
        <v>8244.4294526049598</v>
      </c>
      <c r="G105" s="460">
        <v>2061.10736315124</v>
      </c>
      <c r="H105" s="462">
        <v>719.81091000000094</v>
      </c>
      <c r="I105" s="459">
        <v>2306.4664600000001</v>
      </c>
      <c r="J105" s="460">
        <v>245.35909684876</v>
      </c>
      <c r="K105" s="463">
        <v>0.27976059146999999</v>
      </c>
      <c r="L105" s="150"/>
    </row>
    <row r="106" spans="1:12" ht="14.4" customHeight="1" thickBot="1" x14ac:dyDescent="0.35">
      <c r="A106" s="479" t="s">
        <v>369</v>
      </c>
      <c r="B106" s="459">
        <v>7148.7875299111602</v>
      </c>
      <c r="C106" s="459">
        <v>8033.5696900000003</v>
      </c>
      <c r="D106" s="460">
        <v>884.78216008883999</v>
      </c>
      <c r="E106" s="461">
        <v>1.1237667445540001</v>
      </c>
      <c r="F106" s="459">
        <v>8244.4294526049598</v>
      </c>
      <c r="G106" s="460">
        <v>2061.10736315124</v>
      </c>
      <c r="H106" s="462">
        <v>719.81091000000094</v>
      </c>
      <c r="I106" s="459">
        <v>2306.4664600000001</v>
      </c>
      <c r="J106" s="460">
        <v>245.35909684876</v>
      </c>
      <c r="K106" s="463">
        <v>0.27976059146999999</v>
      </c>
      <c r="L106" s="150"/>
    </row>
    <row r="107" spans="1:12" ht="14.4" customHeight="1" thickBot="1" x14ac:dyDescent="0.35">
      <c r="A107" s="480" t="s">
        <v>370</v>
      </c>
      <c r="B107" s="464">
        <v>4567.5</v>
      </c>
      <c r="C107" s="464">
        <v>5270.3934200000003</v>
      </c>
      <c r="D107" s="465">
        <v>702.89341999999999</v>
      </c>
      <c r="E107" s="471">
        <v>1.153890185002</v>
      </c>
      <c r="F107" s="464">
        <v>5430.3411123862597</v>
      </c>
      <c r="G107" s="465">
        <v>1357.5852780965599</v>
      </c>
      <c r="H107" s="467">
        <v>467.82080000000002</v>
      </c>
      <c r="I107" s="464">
        <v>1375.4523099999999</v>
      </c>
      <c r="J107" s="465">
        <v>17.867031903436001</v>
      </c>
      <c r="K107" s="472">
        <v>0.25329022275599999</v>
      </c>
      <c r="L107" s="150"/>
    </row>
    <row r="108" spans="1:12" ht="14.4" customHeight="1" thickBot="1" x14ac:dyDescent="0.35">
      <c r="A108" s="481" t="s">
        <v>371</v>
      </c>
      <c r="B108" s="459">
        <v>3503</v>
      </c>
      <c r="C108" s="459">
        <v>3926.1509000000001</v>
      </c>
      <c r="D108" s="460">
        <v>423.15089999999901</v>
      </c>
      <c r="E108" s="461">
        <v>1.1207967170990001</v>
      </c>
      <c r="F108" s="459">
        <v>4003.8198565799898</v>
      </c>
      <c r="G108" s="460">
        <v>1000.954964145</v>
      </c>
      <c r="H108" s="462">
        <v>356.97300000000001</v>
      </c>
      <c r="I108" s="459">
        <v>1019.80508</v>
      </c>
      <c r="J108" s="460">
        <v>18.850115855001999</v>
      </c>
      <c r="K108" s="463">
        <v>0.25470803296099997</v>
      </c>
      <c r="L108" s="150"/>
    </row>
    <row r="109" spans="1:12" ht="14.4" customHeight="1" thickBot="1" x14ac:dyDescent="0.35">
      <c r="A109" s="481" t="s">
        <v>372</v>
      </c>
      <c r="B109" s="459">
        <v>40</v>
      </c>
      <c r="C109" s="459">
        <v>2.5823999999999998</v>
      </c>
      <c r="D109" s="460">
        <v>-37.4176</v>
      </c>
      <c r="E109" s="461">
        <v>6.4560000000000006E-2</v>
      </c>
      <c r="F109" s="459">
        <v>3.2484841287949999</v>
      </c>
      <c r="G109" s="460">
        <v>0.81212103219800003</v>
      </c>
      <c r="H109" s="462">
        <v>0</v>
      </c>
      <c r="I109" s="459">
        <v>0.60719999999999996</v>
      </c>
      <c r="J109" s="460">
        <v>-0.20492103219800001</v>
      </c>
      <c r="K109" s="463">
        <v>0.186917951858</v>
      </c>
      <c r="L109" s="150"/>
    </row>
    <row r="110" spans="1:12" ht="14.4" customHeight="1" thickBot="1" x14ac:dyDescent="0.35">
      <c r="A110" s="481" t="s">
        <v>373</v>
      </c>
      <c r="B110" s="459">
        <v>125</v>
      </c>
      <c r="C110" s="459">
        <v>100.74079999999999</v>
      </c>
      <c r="D110" s="460">
        <v>-24.2592</v>
      </c>
      <c r="E110" s="461">
        <v>0.80592640000000004</v>
      </c>
      <c r="F110" s="459">
        <v>129.74258230144301</v>
      </c>
      <c r="G110" s="460">
        <v>32.435645575359999</v>
      </c>
      <c r="H110" s="462">
        <v>15.437200000000001</v>
      </c>
      <c r="I110" s="459">
        <v>19.3216</v>
      </c>
      <c r="J110" s="460">
        <v>-13.11404557536</v>
      </c>
      <c r="K110" s="463">
        <v>0.14892257928899999</v>
      </c>
      <c r="L110" s="150"/>
    </row>
    <row r="111" spans="1:12" ht="14.4" customHeight="1" thickBot="1" x14ac:dyDescent="0.35">
      <c r="A111" s="481" t="s">
        <v>374</v>
      </c>
      <c r="B111" s="459">
        <v>899.5</v>
      </c>
      <c r="C111" s="459">
        <v>1240.91932</v>
      </c>
      <c r="D111" s="460">
        <v>341.41932000000003</v>
      </c>
      <c r="E111" s="461">
        <v>1.3795656698159999</v>
      </c>
      <c r="F111" s="459">
        <v>1293.53018937602</v>
      </c>
      <c r="G111" s="460">
        <v>323.38254734400601</v>
      </c>
      <c r="H111" s="462">
        <v>95.410600000000002</v>
      </c>
      <c r="I111" s="459">
        <v>335.71843000000001</v>
      </c>
      <c r="J111" s="460">
        <v>12.335882655993</v>
      </c>
      <c r="K111" s="463">
        <v>0.25953660205000001</v>
      </c>
      <c r="L111" s="150"/>
    </row>
    <row r="112" spans="1:12" ht="14.4" customHeight="1" thickBot="1" x14ac:dyDescent="0.35">
      <c r="A112" s="480" t="s">
        <v>375</v>
      </c>
      <c r="B112" s="464">
        <v>0</v>
      </c>
      <c r="C112" s="464">
        <v>0.46904000000000001</v>
      </c>
      <c r="D112" s="465">
        <v>0.46904000000000001</v>
      </c>
      <c r="E112" s="466" t="s">
        <v>271</v>
      </c>
      <c r="F112" s="464">
        <v>0.47363924682199998</v>
      </c>
      <c r="G112" s="465">
        <v>0.11840981170500001</v>
      </c>
      <c r="H112" s="467">
        <v>0</v>
      </c>
      <c r="I112" s="464">
        <v>5.781E-2</v>
      </c>
      <c r="J112" s="465">
        <v>-6.0599811704999999E-2</v>
      </c>
      <c r="K112" s="472">
        <v>0.122054919198</v>
      </c>
      <c r="L112" s="150"/>
    </row>
    <row r="113" spans="1:12" ht="14.4" customHeight="1" thickBot="1" x14ac:dyDescent="0.35">
      <c r="A113" s="481" t="s">
        <v>376</v>
      </c>
      <c r="B113" s="459">
        <v>0</v>
      </c>
      <c r="C113" s="459">
        <v>0.46904000000000001</v>
      </c>
      <c r="D113" s="460">
        <v>0.46904000000000001</v>
      </c>
      <c r="E113" s="469" t="s">
        <v>271</v>
      </c>
      <c r="F113" s="459">
        <v>0.47363924682199998</v>
      </c>
      <c r="G113" s="460">
        <v>0.11840981170500001</v>
      </c>
      <c r="H113" s="462">
        <v>0</v>
      </c>
      <c r="I113" s="459">
        <v>5.781E-2</v>
      </c>
      <c r="J113" s="460">
        <v>-6.0599811704999999E-2</v>
      </c>
      <c r="K113" s="463">
        <v>0.122054919198</v>
      </c>
      <c r="L113" s="150"/>
    </row>
    <row r="114" spans="1:12" ht="14.4" customHeight="1" thickBot="1" x14ac:dyDescent="0.35">
      <c r="A114" s="480" t="s">
        <v>377</v>
      </c>
      <c r="B114" s="464">
        <v>2</v>
      </c>
      <c r="C114" s="464">
        <v>0.77188999999999997</v>
      </c>
      <c r="D114" s="465">
        <v>-1.22811</v>
      </c>
      <c r="E114" s="471">
        <v>0.38594499999999998</v>
      </c>
      <c r="F114" s="464">
        <v>0.77200116458500001</v>
      </c>
      <c r="G114" s="465">
        <v>0.19300029114600001</v>
      </c>
      <c r="H114" s="467">
        <v>0.81467999999999996</v>
      </c>
      <c r="I114" s="464">
        <v>0.89756000000000002</v>
      </c>
      <c r="J114" s="465">
        <v>0.70455970885300001</v>
      </c>
      <c r="K114" s="472">
        <v>1.1626407331669999</v>
      </c>
      <c r="L114" s="150"/>
    </row>
    <row r="115" spans="1:12" ht="14.4" customHeight="1" thickBot="1" x14ac:dyDescent="0.35">
      <c r="A115" s="481" t="s">
        <v>378</v>
      </c>
      <c r="B115" s="459">
        <v>2</v>
      </c>
      <c r="C115" s="459">
        <v>0.77188999999999997</v>
      </c>
      <c r="D115" s="460">
        <v>-1.22811</v>
      </c>
      <c r="E115" s="461">
        <v>0.38594499999999998</v>
      </c>
      <c r="F115" s="459">
        <v>0.77200116458500001</v>
      </c>
      <c r="G115" s="460">
        <v>0.19300029114600001</v>
      </c>
      <c r="H115" s="462">
        <v>0.81467999999999996</v>
      </c>
      <c r="I115" s="459">
        <v>0.89756000000000002</v>
      </c>
      <c r="J115" s="460">
        <v>0.70455970885300001</v>
      </c>
      <c r="K115" s="463">
        <v>1.1626407331669999</v>
      </c>
      <c r="L115" s="150"/>
    </row>
    <row r="116" spans="1:12" ht="14.4" customHeight="1" thickBot="1" x14ac:dyDescent="0.35">
      <c r="A116" s="480" t="s">
        <v>379</v>
      </c>
      <c r="B116" s="464">
        <v>0.12132968086</v>
      </c>
      <c r="C116" s="464">
        <v>6.6600000000000006E-2</v>
      </c>
      <c r="D116" s="465">
        <v>-5.4729680859999998E-2</v>
      </c>
      <c r="E116" s="471">
        <v>0.54891762285699996</v>
      </c>
      <c r="F116" s="464">
        <v>6.6389423981999998E-2</v>
      </c>
      <c r="G116" s="465">
        <v>1.6597355995E-2</v>
      </c>
      <c r="H116" s="467">
        <v>0</v>
      </c>
      <c r="I116" s="464">
        <v>0</v>
      </c>
      <c r="J116" s="465">
        <v>-1.6597355995E-2</v>
      </c>
      <c r="K116" s="472">
        <v>0</v>
      </c>
      <c r="L116" s="150"/>
    </row>
    <row r="117" spans="1:12" ht="14.4" customHeight="1" thickBot="1" x14ac:dyDescent="0.35">
      <c r="A117" s="481" t="s">
        <v>380</v>
      </c>
      <c r="B117" s="459">
        <v>0.12132968086</v>
      </c>
      <c r="C117" s="459">
        <v>6.6600000000000006E-2</v>
      </c>
      <c r="D117" s="460">
        <v>-5.4729680859999998E-2</v>
      </c>
      <c r="E117" s="461">
        <v>0.54891762285699996</v>
      </c>
      <c r="F117" s="459">
        <v>6.6389423981999998E-2</v>
      </c>
      <c r="G117" s="460">
        <v>1.6597355995E-2</v>
      </c>
      <c r="H117" s="462">
        <v>0</v>
      </c>
      <c r="I117" s="459">
        <v>0</v>
      </c>
      <c r="J117" s="460">
        <v>-1.6597355995E-2</v>
      </c>
      <c r="K117" s="463">
        <v>0</v>
      </c>
      <c r="L117" s="150"/>
    </row>
    <row r="118" spans="1:12" ht="14.4" customHeight="1" thickBot="1" x14ac:dyDescent="0.35">
      <c r="A118" s="480" t="s">
        <v>381</v>
      </c>
      <c r="B118" s="464">
        <v>2579.1662002303001</v>
      </c>
      <c r="C118" s="464">
        <v>2708.97559</v>
      </c>
      <c r="D118" s="465">
        <v>129.809389769701</v>
      </c>
      <c r="E118" s="471">
        <v>1.0503299825179999</v>
      </c>
      <c r="F118" s="464">
        <v>2812.7763103833199</v>
      </c>
      <c r="G118" s="465">
        <v>703.19407759582896</v>
      </c>
      <c r="H118" s="467">
        <v>243.21538000000001</v>
      </c>
      <c r="I118" s="464">
        <v>881.31002999999998</v>
      </c>
      <c r="J118" s="465">
        <v>178.115952404171</v>
      </c>
      <c r="K118" s="472">
        <v>0.31332389523699999</v>
      </c>
      <c r="L118" s="150"/>
    </row>
    <row r="119" spans="1:12" ht="14.4" customHeight="1" thickBot="1" x14ac:dyDescent="0.35">
      <c r="A119" s="481" t="s">
        <v>382</v>
      </c>
      <c r="B119" s="459">
        <v>1019.1662002303</v>
      </c>
      <c r="C119" s="459">
        <v>953.99267999999995</v>
      </c>
      <c r="D119" s="460">
        <v>-65.173520230297996</v>
      </c>
      <c r="E119" s="461">
        <v>0.93605211768600005</v>
      </c>
      <c r="F119" s="459">
        <v>1029.56937044968</v>
      </c>
      <c r="G119" s="460">
        <v>257.39234261242001</v>
      </c>
      <c r="H119" s="462">
        <v>85.757679999999993</v>
      </c>
      <c r="I119" s="459">
        <v>303.64661000000001</v>
      </c>
      <c r="J119" s="460">
        <v>46.254267387578999</v>
      </c>
      <c r="K119" s="463">
        <v>0.294925838622</v>
      </c>
      <c r="L119" s="150"/>
    </row>
    <row r="120" spans="1:12" ht="14.4" customHeight="1" thickBot="1" x14ac:dyDescent="0.35">
      <c r="A120" s="481" t="s">
        <v>383</v>
      </c>
      <c r="B120" s="459">
        <v>1560</v>
      </c>
      <c r="C120" s="459">
        <v>1754.9829099999999</v>
      </c>
      <c r="D120" s="460">
        <v>194.98290999999901</v>
      </c>
      <c r="E120" s="461">
        <v>1.124989044871</v>
      </c>
      <c r="F120" s="459">
        <v>1783.2069399336301</v>
      </c>
      <c r="G120" s="460">
        <v>445.80173498340901</v>
      </c>
      <c r="H120" s="462">
        <v>157.45769999999999</v>
      </c>
      <c r="I120" s="459">
        <v>577.66341999999997</v>
      </c>
      <c r="J120" s="460">
        <v>131.86168501659199</v>
      </c>
      <c r="K120" s="463">
        <v>0.32394637271900001</v>
      </c>
      <c r="L120" s="150"/>
    </row>
    <row r="121" spans="1:12" ht="14.4" customHeight="1" thickBot="1" x14ac:dyDescent="0.35">
      <c r="A121" s="480" t="s">
        <v>384</v>
      </c>
      <c r="B121" s="464">
        <v>0</v>
      </c>
      <c r="C121" s="464">
        <v>52.893149999999999</v>
      </c>
      <c r="D121" s="465">
        <v>52.893149999999999</v>
      </c>
      <c r="E121" s="466" t="s">
        <v>271</v>
      </c>
      <c r="F121" s="464">
        <v>0</v>
      </c>
      <c r="G121" s="465">
        <v>0</v>
      </c>
      <c r="H121" s="467">
        <v>7.9600499999999998</v>
      </c>
      <c r="I121" s="464">
        <v>48.748750000000001</v>
      </c>
      <c r="J121" s="465">
        <v>48.748750000000001</v>
      </c>
      <c r="K121" s="468" t="s">
        <v>271</v>
      </c>
      <c r="L121" s="150"/>
    </row>
    <row r="122" spans="1:12" ht="14.4" customHeight="1" thickBot="1" x14ac:dyDescent="0.35">
      <c r="A122" s="481" t="s">
        <v>385</v>
      </c>
      <c r="B122" s="459">
        <v>0</v>
      </c>
      <c r="C122" s="459">
        <v>41.305050000000001</v>
      </c>
      <c r="D122" s="460">
        <v>41.305050000000001</v>
      </c>
      <c r="E122" s="469" t="s">
        <v>271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  <c r="L122" s="150"/>
    </row>
    <row r="123" spans="1:12" ht="14.4" customHeight="1" thickBot="1" x14ac:dyDescent="0.35">
      <c r="A123" s="481" t="s">
        <v>386</v>
      </c>
      <c r="B123" s="459">
        <v>0</v>
      </c>
      <c r="C123" s="459">
        <v>11.588100000000001</v>
      </c>
      <c r="D123" s="460">
        <v>11.588100000000001</v>
      </c>
      <c r="E123" s="469" t="s">
        <v>271</v>
      </c>
      <c r="F123" s="459">
        <v>0</v>
      </c>
      <c r="G123" s="460">
        <v>0</v>
      </c>
      <c r="H123" s="462">
        <v>7.9600499999999998</v>
      </c>
      <c r="I123" s="459">
        <v>48.748750000000001</v>
      </c>
      <c r="J123" s="460">
        <v>48.748750000000001</v>
      </c>
      <c r="K123" s="470" t="s">
        <v>271</v>
      </c>
      <c r="L123" s="150"/>
    </row>
    <row r="124" spans="1:12" ht="14.4" customHeight="1" thickBot="1" x14ac:dyDescent="0.35">
      <c r="A124" s="478" t="s">
        <v>387</v>
      </c>
      <c r="B124" s="459">
        <v>53.901920916045</v>
      </c>
      <c r="C124" s="459">
        <v>11.14096</v>
      </c>
      <c r="D124" s="460">
        <v>-42.760960916045001</v>
      </c>
      <c r="E124" s="461">
        <v>0.206689479904</v>
      </c>
      <c r="F124" s="459">
        <v>10.164055563034999</v>
      </c>
      <c r="G124" s="460">
        <v>2.5410138907580002</v>
      </c>
      <c r="H124" s="462">
        <v>12.40086</v>
      </c>
      <c r="I124" s="459">
        <v>12.401999999999999</v>
      </c>
      <c r="J124" s="460">
        <v>9.8609861092410007</v>
      </c>
      <c r="K124" s="463">
        <v>1.2201822316969999</v>
      </c>
      <c r="L124" s="150"/>
    </row>
    <row r="125" spans="1:12" ht="14.4" customHeight="1" thickBot="1" x14ac:dyDescent="0.35">
      <c r="A125" s="484" t="s">
        <v>388</v>
      </c>
      <c r="B125" s="464">
        <v>53.901920916045</v>
      </c>
      <c r="C125" s="464">
        <v>11.14096</v>
      </c>
      <c r="D125" s="465">
        <v>-42.760960916045001</v>
      </c>
      <c r="E125" s="471">
        <v>0.206689479904</v>
      </c>
      <c r="F125" s="464">
        <v>10.164055563034999</v>
      </c>
      <c r="G125" s="465">
        <v>2.5410138907580002</v>
      </c>
      <c r="H125" s="467">
        <v>12.40086</v>
      </c>
      <c r="I125" s="464">
        <v>12.401999999999999</v>
      </c>
      <c r="J125" s="465">
        <v>9.8609861092410007</v>
      </c>
      <c r="K125" s="472">
        <v>1.2201822316969999</v>
      </c>
      <c r="L125" s="150"/>
    </row>
    <row r="126" spans="1:12" ht="14.4" customHeight="1" thickBot="1" x14ac:dyDescent="0.35">
      <c r="A126" s="480" t="s">
        <v>389</v>
      </c>
      <c r="B126" s="464">
        <v>0</v>
      </c>
      <c r="C126" s="464">
        <v>1.5835999999999999</v>
      </c>
      <c r="D126" s="465">
        <v>1.5835999999999999</v>
      </c>
      <c r="E126" s="466" t="s">
        <v>294</v>
      </c>
      <c r="F126" s="464">
        <v>0</v>
      </c>
      <c r="G126" s="465">
        <v>0</v>
      </c>
      <c r="H126" s="467">
        <v>0</v>
      </c>
      <c r="I126" s="464">
        <v>0</v>
      </c>
      <c r="J126" s="465">
        <v>0</v>
      </c>
      <c r="K126" s="468" t="s">
        <v>271</v>
      </c>
      <c r="L126" s="150"/>
    </row>
    <row r="127" spans="1:12" ht="14.4" customHeight="1" thickBot="1" x14ac:dyDescent="0.35">
      <c r="A127" s="481" t="s">
        <v>390</v>
      </c>
      <c r="B127" s="459">
        <v>0</v>
      </c>
      <c r="C127" s="459">
        <v>1.5835999999999999</v>
      </c>
      <c r="D127" s="460">
        <v>1.5835999999999999</v>
      </c>
      <c r="E127" s="469" t="s">
        <v>294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  <c r="L127" s="150"/>
    </row>
    <row r="128" spans="1:12" ht="14.4" customHeight="1" thickBot="1" x14ac:dyDescent="0.35">
      <c r="A128" s="480" t="s">
        <v>391</v>
      </c>
      <c r="B128" s="464">
        <v>0</v>
      </c>
      <c r="C128" s="464">
        <v>0.67703999999999998</v>
      </c>
      <c r="D128" s="465">
        <v>0.67703999999999998</v>
      </c>
      <c r="E128" s="466" t="s">
        <v>271</v>
      </c>
      <c r="F128" s="464">
        <v>0</v>
      </c>
      <c r="G128" s="465">
        <v>0</v>
      </c>
      <c r="H128" s="467">
        <v>4.1700000000000001E-3</v>
      </c>
      <c r="I128" s="464">
        <v>5.3099999999999996E-3</v>
      </c>
      <c r="J128" s="465">
        <v>5.3099999999999996E-3</v>
      </c>
      <c r="K128" s="468" t="s">
        <v>271</v>
      </c>
      <c r="L128" s="150"/>
    </row>
    <row r="129" spans="1:12" ht="14.4" customHeight="1" thickBot="1" x14ac:dyDescent="0.35">
      <c r="A129" s="481" t="s">
        <v>392</v>
      </c>
      <c r="B129" s="459">
        <v>0</v>
      </c>
      <c r="C129" s="459">
        <v>-8.2960000000000006E-2</v>
      </c>
      <c r="D129" s="460">
        <v>-8.2960000000000006E-2</v>
      </c>
      <c r="E129" s="469" t="s">
        <v>271</v>
      </c>
      <c r="F129" s="459">
        <v>0</v>
      </c>
      <c r="G129" s="460">
        <v>0</v>
      </c>
      <c r="H129" s="462">
        <v>4.1700000000000001E-3</v>
      </c>
      <c r="I129" s="459">
        <v>5.3099999999999996E-3</v>
      </c>
      <c r="J129" s="460">
        <v>5.3099999999999996E-3</v>
      </c>
      <c r="K129" s="470" t="s">
        <v>271</v>
      </c>
      <c r="L129" s="150"/>
    </row>
    <row r="130" spans="1:12" ht="14.4" customHeight="1" thickBot="1" x14ac:dyDescent="0.35">
      <c r="A130" s="481" t="s">
        <v>393</v>
      </c>
      <c r="B130" s="459">
        <v>0</v>
      </c>
      <c r="C130" s="459">
        <v>0.76</v>
      </c>
      <c r="D130" s="460">
        <v>0.76</v>
      </c>
      <c r="E130" s="469" t="s">
        <v>294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271</v>
      </c>
      <c r="L130" s="150"/>
    </row>
    <row r="131" spans="1:12" ht="14.4" customHeight="1" thickBot="1" x14ac:dyDescent="0.35">
      <c r="A131" s="480" t="s">
        <v>394</v>
      </c>
      <c r="B131" s="464">
        <v>53.901920916045</v>
      </c>
      <c r="C131" s="464">
        <v>8.8803199999999993</v>
      </c>
      <c r="D131" s="465">
        <v>-45.021600916045003</v>
      </c>
      <c r="E131" s="471">
        <v>0.164749601666</v>
      </c>
      <c r="F131" s="464">
        <v>10.164055563034999</v>
      </c>
      <c r="G131" s="465">
        <v>2.5410138907580002</v>
      </c>
      <c r="H131" s="467">
        <v>12.39669</v>
      </c>
      <c r="I131" s="464">
        <v>12.39669</v>
      </c>
      <c r="J131" s="465">
        <v>9.8556761092409992</v>
      </c>
      <c r="K131" s="472">
        <v>1.219659802439</v>
      </c>
      <c r="L131" s="150"/>
    </row>
    <row r="132" spans="1:12" ht="14.4" customHeight="1" thickBot="1" x14ac:dyDescent="0.35">
      <c r="A132" s="481" t="s">
        <v>395</v>
      </c>
      <c r="B132" s="459">
        <v>31.284264344212001</v>
      </c>
      <c r="C132" s="459">
        <v>0</v>
      </c>
      <c r="D132" s="460">
        <v>-31.284264344212001</v>
      </c>
      <c r="E132" s="461">
        <v>0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63">
        <v>0</v>
      </c>
      <c r="L132" s="150"/>
    </row>
    <row r="133" spans="1:12" ht="14.4" customHeight="1" thickBot="1" x14ac:dyDescent="0.35">
      <c r="A133" s="481" t="s">
        <v>396</v>
      </c>
      <c r="B133" s="459">
        <v>3.2311861340879999</v>
      </c>
      <c r="C133" s="459">
        <v>3.8058000000000001</v>
      </c>
      <c r="D133" s="460">
        <v>0.57461386591100005</v>
      </c>
      <c r="E133" s="461">
        <v>1.1778337248499999</v>
      </c>
      <c r="F133" s="459">
        <v>5.123563922103</v>
      </c>
      <c r="G133" s="460">
        <v>1.2808909805249999</v>
      </c>
      <c r="H133" s="462">
        <v>0</v>
      </c>
      <c r="I133" s="459">
        <v>0</v>
      </c>
      <c r="J133" s="460">
        <v>-1.2808909805249999</v>
      </c>
      <c r="K133" s="463">
        <v>0</v>
      </c>
      <c r="L133" s="150"/>
    </row>
    <row r="134" spans="1:12" ht="14.4" customHeight="1" thickBot="1" x14ac:dyDescent="0.35">
      <c r="A134" s="481" t="s">
        <v>397</v>
      </c>
      <c r="B134" s="459">
        <v>19.386470437743</v>
      </c>
      <c r="C134" s="459">
        <v>5.0745199999999997</v>
      </c>
      <c r="D134" s="460">
        <v>-14.311950437743</v>
      </c>
      <c r="E134" s="461">
        <v>0.261755744362</v>
      </c>
      <c r="F134" s="459">
        <v>5.0404916409320002</v>
      </c>
      <c r="G134" s="460">
        <v>1.260122910233</v>
      </c>
      <c r="H134" s="462">
        <v>12.39669</v>
      </c>
      <c r="I134" s="459">
        <v>12.39669</v>
      </c>
      <c r="J134" s="460">
        <v>11.136567089767</v>
      </c>
      <c r="K134" s="463">
        <v>2.4594208031870002</v>
      </c>
      <c r="L134" s="150"/>
    </row>
    <row r="135" spans="1:12" ht="14.4" customHeight="1" thickBot="1" x14ac:dyDescent="0.35">
      <c r="A135" s="477" t="s">
        <v>398</v>
      </c>
      <c r="B135" s="459">
        <v>1361.30236122152</v>
      </c>
      <c r="C135" s="459">
        <v>1507.93182</v>
      </c>
      <c r="D135" s="460">
        <v>146.62945877847599</v>
      </c>
      <c r="E135" s="461">
        <v>1.1077126309000001</v>
      </c>
      <c r="F135" s="459">
        <v>0</v>
      </c>
      <c r="G135" s="460">
        <v>0</v>
      </c>
      <c r="H135" s="462">
        <v>119.66022</v>
      </c>
      <c r="I135" s="459">
        <v>369.20661999999999</v>
      </c>
      <c r="J135" s="460">
        <v>369.20661999999999</v>
      </c>
      <c r="K135" s="470" t="s">
        <v>294</v>
      </c>
      <c r="L135" s="150"/>
    </row>
    <row r="136" spans="1:12" ht="14.4" customHeight="1" thickBot="1" x14ac:dyDescent="0.35">
      <c r="A136" s="482" t="s">
        <v>399</v>
      </c>
      <c r="B136" s="464">
        <v>1361.30236122152</v>
      </c>
      <c r="C136" s="464">
        <v>1507.93182</v>
      </c>
      <c r="D136" s="465">
        <v>146.62945877847599</v>
      </c>
      <c r="E136" s="471">
        <v>1.1077126309000001</v>
      </c>
      <c r="F136" s="464">
        <v>0</v>
      </c>
      <c r="G136" s="465">
        <v>0</v>
      </c>
      <c r="H136" s="467">
        <v>119.66022</v>
      </c>
      <c r="I136" s="464">
        <v>369.20661999999999</v>
      </c>
      <c r="J136" s="465">
        <v>369.20661999999999</v>
      </c>
      <c r="K136" s="468" t="s">
        <v>294</v>
      </c>
      <c r="L136" s="150"/>
    </row>
    <row r="137" spans="1:12" ht="14.4" customHeight="1" thickBot="1" x14ac:dyDescent="0.35">
      <c r="A137" s="484" t="s">
        <v>54</v>
      </c>
      <c r="B137" s="464">
        <v>1361.30236122152</v>
      </c>
      <c r="C137" s="464">
        <v>1507.93182</v>
      </c>
      <c r="D137" s="465">
        <v>146.62945877847599</v>
      </c>
      <c r="E137" s="471">
        <v>1.1077126309000001</v>
      </c>
      <c r="F137" s="464">
        <v>0</v>
      </c>
      <c r="G137" s="465">
        <v>0</v>
      </c>
      <c r="H137" s="467">
        <v>119.66022</v>
      </c>
      <c r="I137" s="464">
        <v>369.20661999999999</v>
      </c>
      <c r="J137" s="465">
        <v>369.20661999999999</v>
      </c>
      <c r="K137" s="468" t="s">
        <v>294</v>
      </c>
      <c r="L137" s="150"/>
    </row>
    <row r="138" spans="1:12" ht="14.4" customHeight="1" thickBot="1" x14ac:dyDescent="0.35">
      <c r="A138" s="483" t="s">
        <v>400</v>
      </c>
      <c r="B138" s="459">
        <v>23.258105950120001</v>
      </c>
      <c r="C138" s="459">
        <v>15.50759</v>
      </c>
      <c r="D138" s="460">
        <v>-7.7505159501199996</v>
      </c>
      <c r="E138" s="461">
        <v>0.66676065683300001</v>
      </c>
      <c r="F138" s="459">
        <v>0</v>
      </c>
      <c r="G138" s="460">
        <v>0</v>
      </c>
      <c r="H138" s="462">
        <v>0.94755</v>
      </c>
      <c r="I138" s="459">
        <v>3.2934299999999999</v>
      </c>
      <c r="J138" s="460">
        <v>3.2934299999999999</v>
      </c>
      <c r="K138" s="470" t="s">
        <v>294</v>
      </c>
      <c r="L138" s="150"/>
    </row>
    <row r="139" spans="1:12" ht="14.4" customHeight="1" thickBot="1" x14ac:dyDescent="0.35">
      <c r="A139" s="481" t="s">
        <v>401</v>
      </c>
      <c r="B139" s="459">
        <v>23.258105950120001</v>
      </c>
      <c r="C139" s="459">
        <v>15.50759</v>
      </c>
      <c r="D139" s="460">
        <v>-7.7505159501199996</v>
      </c>
      <c r="E139" s="461">
        <v>0.66676065683300001</v>
      </c>
      <c r="F139" s="459">
        <v>0</v>
      </c>
      <c r="G139" s="460">
        <v>0</v>
      </c>
      <c r="H139" s="462">
        <v>0.94755</v>
      </c>
      <c r="I139" s="459">
        <v>3.2934299999999999</v>
      </c>
      <c r="J139" s="460">
        <v>3.2934299999999999</v>
      </c>
      <c r="K139" s="470" t="s">
        <v>294</v>
      </c>
      <c r="L139" s="150"/>
    </row>
    <row r="140" spans="1:12" ht="14.4" customHeight="1" thickBot="1" x14ac:dyDescent="0.35">
      <c r="A140" s="480" t="s">
        <v>402</v>
      </c>
      <c r="B140" s="464">
        <v>35.018120059383001</v>
      </c>
      <c r="C140" s="464">
        <v>33.347999999999999</v>
      </c>
      <c r="D140" s="465">
        <v>-1.6701200593829999</v>
      </c>
      <c r="E140" s="471">
        <v>0.95230697545800003</v>
      </c>
      <c r="F140" s="464">
        <v>0</v>
      </c>
      <c r="G140" s="465">
        <v>0</v>
      </c>
      <c r="H140" s="467">
        <v>1.05</v>
      </c>
      <c r="I140" s="464">
        <v>10.884</v>
      </c>
      <c r="J140" s="465">
        <v>10.884</v>
      </c>
      <c r="K140" s="468" t="s">
        <v>294</v>
      </c>
      <c r="L140" s="150"/>
    </row>
    <row r="141" spans="1:12" ht="14.4" customHeight="1" thickBot="1" x14ac:dyDescent="0.35">
      <c r="A141" s="481" t="s">
        <v>403</v>
      </c>
      <c r="B141" s="459">
        <v>35.018120059383001</v>
      </c>
      <c r="C141" s="459">
        <v>33.347999999999999</v>
      </c>
      <c r="D141" s="460">
        <v>-1.6701200593829999</v>
      </c>
      <c r="E141" s="461">
        <v>0.95230697545800003</v>
      </c>
      <c r="F141" s="459">
        <v>0</v>
      </c>
      <c r="G141" s="460">
        <v>0</v>
      </c>
      <c r="H141" s="462">
        <v>1.05</v>
      </c>
      <c r="I141" s="459">
        <v>10.884</v>
      </c>
      <c r="J141" s="460">
        <v>10.884</v>
      </c>
      <c r="K141" s="470" t="s">
        <v>294</v>
      </c>
      <c r="L141" s="150"/>
    </row>
    <row r="142" spans="1:12" ht="14.4" customHeight="1" thickBot="1" x14ac:dyDescent="0.35">
      <c r="A142" s="480" t="s">
        <v>404</v>
      </c>
      <c r="B142" s="464">
        <v>11.330195385841</v>
      </c>
      <c r="C142" s="464">
        <v>16.660540000000001</v>
      </c>
      <c r="D142" s="465">
        <v>5.3303446141580002</v>
      </c>
      <c r="E142" s="471">
        <v>1.470454783226</v>
      </c>
      <c r="F142" s="464">
        <v>0</v>
      </c>
      <c r="G142" s="465">
        <v>0</v>
      </c>
      <c r="H142" s="467">
        <v>0.88200000000000001</v>
      </c>
      <c r="I142" s="464">
        <v>4.0449999999999999</v>
      </c>
      <c r="J142" s="465">
        <v>4.0449999999999999</v>
      </c>
      <c r="K142" s="468" t="s">
        <v>294</v>
      </c>
      <c r="L142" s="150"/>
    </row>
    <row r="143" spans="1:12" ht="14.4" customHeight="1" thickBot="1" x14ac:dyDescent="0.35">
      <c r="A143" s="481" t="s">
        <v>405</v>
      </c>
      <c r="B143" s="459">
        <v>0.86427441196999999</v>
      </c>
      <c r="C143" s="459">
        <v>0.37</v>
      </c>
      <c r="D143" s="460">
        <v>-0.49427441196999999</v>
      </c>
      <c r="E143" s="461">
        <v>0.42810477190500001</v>
      </c>
      <c r="F143" s="459">
        <v>0</v>
      </c>
      <c r="G143" s="460">
        <v>0</v>
      </c>
      <c r="H143" s="462">
        <v>0</v>
      </c>
      <c r="I143" s="459">
        <v>0.37</v>
      </c>
      <c r="J143" s="460">
        <v>0.37</v>
      </c>
      <c r="K143" s="470" t="s">
        <v>294</v>
      </c>
      <c r="L143" s="150"/>
    </row>
    <row r="144" spans="1:12" ht="14.4" customHeight="1" thickBot="1" x14ac:dyDescent="0.35">
      <c r="A144" s="481" t="s">
        <v>406</v>
      </c>
      <c r="B144" s="459">
        <v>10.465920973871</v>
      </c>
      <c r="C144" s="459">
        <v>16.29054</v>
      </c>
      <c r="D144" s="460">
        <v>5.8246190261280004</v>
      </c>
      <c r="E144" s="461">
        <v>1.5565319135</v>
      </c>
      <c r="F144" s="459">
        <v>0</v>
      </c>
      <c r="G144" s="460">
        <v>0</v>
      </c>
      <c r="H144" s="462">
        <v>0.88200000000000001</v>
      </c>
      <c r="I144" s="459">
        <v>3.6749999999999998</v>
      </c>
      <c r="J144" s="460">
        <v>3.6749999999999998</v>
      </c>
      <c r="K144" s="470" t="s">
        <v>294</v>
      </c>
      <c r="L144" s="150"/>
    </row>
    <row r="145" spans="1:12" ht="14.4" customHeight="1" thickBot="1" x14ac:dyDescent="0.35">
      <c r="A145" s="480" t="s">
        <v>407</v>
      </c>
      <c r="B145" s="464">
        <v>29.172955636975999</v>
      </c>
      <c r="C145" s="464">
        <v>29.192710000000002</v>
      </c>
      <c r="D145" s="465">
        <v>1.9754363023000002E-2</v>
      </c>
      <c r="E145" s="471">
        <v>1.000677146438</v>
      </c>
      <c r="F145" s="464">
        <v>0</v>
      </c>
      <c r="G145" s="465">
        <v>0</v>
      </c>
      <c r="H145" s="467">
        <v>2.3885000000000001</v>
      </c>
      <c r="I145" s="464">
        <v>7.4813999999999998</v>
      </c>
      <c r="J145" s="465">
        <v>7.4813999999999998</v>
      </c>
      <c r="K145" s="468" t="s">
        <v>294</v>
      </c>
      <c r="L145" s="150"/>
    </row>
    <row r="146" spans="1:12" ht="14.4" customHeight="1" thickBot="1" x14ac:dyDescent="0.35">
      <c r="A146" s="481" t="s">
        <v>408</v>
      </c>
      <c r="B146" s="459">
        <v>29.172955636975999</v>
      </c>
      <c r="C146" s="459">
        <v>29.192710000000002</v>
      </c>
      <c r="D146" s="460">
        <v>1.9754363023000002E-2</v>
      </c>
      <c r="E146" s="461">
        <v>1.000677146438</v>
      </c>
      <c r="F146" s="459">
        <v>0</v>
      </c>
      <c r="G146" s="460">
        <v>0</v>
      </c>
      <c r="H146" s="462">
        <v>2.3885000000000001</v>
      </c>
      <c r="I146" s="459">
        <v>7.4813999999999998</v>
      </c>
      <c r="J146" s="460">
        <v>7.4813999999999998</v>
      </c>
      <c r="K146" s="470" t="s">
        <v>294</v>
      </c>
      <c r="L146" s="150"/>
    </row>
    <row r="147" spans="1:12" ht="14.4" customHeight="1" thickBot="1" x14ac:dyDescent="0.35">
      <c r="A147" s="480" t="s">
        <v>409</v>
      </c>
      <c r="B147" s="464">
        <v>0</v>
      </c>
      <c r="C147" s="464">
        <v>0.73599999999999999</v>
      </c>
      <c r="D147" s="465">
        <v>0.73599999999999999</v>
      </c>
      <c r="E147" s="466" t="s">
        <v>294</v>
      </c>
      <c r="F147" s="464">
        <v>0</v>
      </c>
      <c r="G147" s="465">
        <v>0</v>
      </c>
      <c r="H147" s="467">
        <v>2.8000000000000001E-2</v>
      </c>
      <c r="I147" s="464">
        <v>0.184</v>
      </c>
      <c r="J147" s="465">
        <v>0.184</v>
      </c>
      <c r="K147" s="468" t="s">
        <v>294</v>
      </c>
      <c r="L147" s="150"/>
    </row>
    <row r="148" spans="1:12" ht="14.4" customHeight="1" thickBot="1" x14ac:dyDescent="0.35">
      <c r="A148" s="481" t="s">
        <v>410</v>
      </c>
      <c r="B148" s="459">
        <v>0</v>
      </c>
      <c r="C148" s="459">
        <v>0.73599999999999999</v>
      </c>
      <c r="D148" s="460">
        <v>0.73599999999999999</v>
      </c>
      <c r="E148" s="469" t="s">
        <v>294</v>
      </c>
      <c r="F148" s="459">
        <v>0</v>
      </c>
      <c r="G148" s="460">
        <v>0</v>
      </c>
      <c r="H148" s="462">
        <v>2.8000000000000001E-2</v>
      </c>
      <c r="I148" s="459">
        <v>0.184</v>
      </c>
      <c r="J148" s="460">
        <v>0.184</v>
      </c>
      <c r="K148" s="470" t="s">
        <v>294</v>
      </c>
      <c r="L148" s="150"/>
    </row>
    <row r="149" spans="1:12" ht="14.4" customHeight="1" thickBot="1" x14ac:dyDescent="0.35">
      <c r="A149" s="480" t="s">
        <v>411</v>
      </c>
      <c r="B149" s="464">
        <v>519.95356530312699</v>
      </c>
      <c r="C149" s="464">
        <v>533.22146999999995</v>
      </c>
      <c r="D149" s="465">
        <v>13.267904696872</v>
      </c>
      <c r="E149" s="471">
        <v>1.0255174799869999</v>
      </c>
      <c r="F149" s="464">
        <v>0</v>
      </c>
      <c r="G149" s="465">
        <v>0</v>
      </c>
      <c r="H149" s="467">
        <v>40.768389999999997</v>
      </c>
      <c r="I149" s="464">
        <v>126.4439</v>
      </c>
      <c r="J149" s="465">
        <v>126.4439</v>
      </c>
      <c r="K149" s="468" t="s">
        <v>294</v>
      </c>
      <c r="L149" s="150"/>
    </row>
    <row r="150" spans="1:12" ht="14.4" customHeight="1" thickBot="1" x14ac:dyDescent="0.35">
      <c r="A150" s="481" t="s">
        <v>412</v>
      </c>
      <c r="B150" s="459">
        <v>519.95356530312699</v>
      </c>
      <c r="C150" s="459">
        <v>533.22146999999995</v>
      </c>
      <c r="D150" s="460">
        <v>13.267904696872</v>
      </c>
      <c r="E150" s="461">
        <v>1.0255174799869999</v>
      </c>
      <c r="F150" s="459">
        <v>0</v>
      </c>
      <c r="G150" s="460">
        <v>0</v>
      </c>
      <c r="H150" s="462">
        <v>40.768389999999997</v>
      </c>
      <c r="I150" s="459">
        <v>126.4439</v>
      </c>
      <c r="J150" s="460">
        <v>126.4439</v>
      </c>
      <c r="K150" s="470" t="s">
        <v>294</v>
      </c>
      <c r="L150" s="150"/>
    </row>
    <row r="151" spans="1:12" ht="14.4" customHeight="1" thickBot="1" x14ac:dyDescent="0.35">
      <c r="A151" s="480" t="s">
        <v>413</v>
      </c>
      <c r="B151" s="464">
        <v>0</v>
      </c>
      <c r="C151" s="464">
        <v>0.11456</v>
      </c>
      <c r="D151" s="465">
        <v>0.11456</v>
      </c>
      <c r="E151" s="466" t="s">
        <v>294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72">
        <v>0</v>
      </c>
      <c r="L151" s="150"/>
    </row>
    <row r="152" spans="1:12" ht="14.4" customHeight="1" thickBot="1" x14ac:dyDescent="0.35">
      <c r="A152" s="481" t="s">
        <v>414</v>
      </c>
      <c r="B152" s="459">
        <v>0</v>
      </c>
      <c r="C152" s="459">
        <v>0.11456</v>
      </c>
      <c r="D152" s="460">
        <v>0.11456</v>
      </c>
      <c r="E152" s="469" t="s">
        <v>294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63">
        <v>0</v>
      </c>
      <c r="L152" s="150"/>
    </row>
    <row r="153" spans="1:12" ht="14.4" customHeight="1" thickBot="1" x14ac:dyDescent="0.35">
      <c r="A153" s="480" t="s">
        <v>415</v>
      </c>
      <c r="B153" s="464">
        <v>742.569418886074</v>
      </c>
      <c r="C153" s="464">
        <v>879.15094999999997</v>
      </c>
      <c r="D153" s="465">
        <v>136.58153111392599</v>
      </c>
      <c r="E153" s="471">
        <v>1.1839309937089999</v>
      </c>
      <c r="F153" s="464">
        <v>0</v>
      </c>
      <c r="G153" s="465">
        <v>0</v>
      </c>
      <c r="H153" s="467">
        <v>73.595780000000005</v>
      </c>
      <c r="I153" s="464">
        <v>216.87488999999999</v>
      </c>
      <c r="J153" s="465">
        <v>216.87488999999999</v>
      </c>
      <c r="K153" s="468" t="s">
        <v>294</v>
      </c>
      <c r="L153" s="150"/>
    </row>
    <row r="154" spans="1:12" ht="14.4" customHeight="1" thickBot="1" x14ac:dyDescent="0.35">
      <c r="A154" s="481" t="s">
        <v>416</v>
      </c>
      <c r="B154" s="459">
        <v>742.569418886074</v>
      </c>
      <c r="C154" s="459">
        <v>879.15094999999997</v>
      </c>
      <c r="D154" s="460">
        <v>136.58153111392599</v>
      </c>
      <c r="E154" s="461">
        <v>1.1839309937089999</v>
      </c>
      <c r="F154" s="459">
        <v>0</v>
      </c>
      <c r="G154" s="460">
        <v>0</v>
      </c>
      <c r="H154" s="462">
        <v>73.595780000000005</v>
      </c>
      <c r="I154" s="459">
        <v>216.87488999999999</v>
      </c>
      <c r="J154" s="460">
        <v>216.87488999999999</v>
      </c>
      <c r="K154" s="470" t="s">
        <v>294</v>
      </c>
      <c r="L154" s="150"/>
    </row>
    <row r="155" spans="1:12" ht="14.4" customHeight="1" thickBot="1" x14ac:dyDescent="0.35">
      <c r="A155" s="477" t="s">
        <v>417</v>
      </c>
      <c r="B155" s="459">
        <v>0</v>
      </c>
      <c r="C155" s="459">
        <v>0.11879000000000001</v>
      </c>
      <c r="D155" s="460">
        <v>0.11879000000000001</v>
      </c>
      <c r="E155" s="469" t="s">
        <v>294</v>
      </c>
      <c r="F155" s="459">
        <v>0</v>
      </c>
      <c r="G155" s="460">
        <v>0</v>
      </c>
      <c r="H155" s="462">
        <v>0</v>
      </c>
      <c r="I155" s="459">
        <v>0.25544</v>
      </c>
      <c r="J155" s="460">
        <v>0.25544</v>
      </c>
      <c r="K155" s="470" t="s">
        <v>294</v>
      </c>
      <c r="L155" s="150"/>
    </row>
    <row r="156" spans="1:12" ht="14.4" customHeight="1" thickBot="1" x14ac:dyDescent="0.35">
      <c r="A156" s="482" t="s">
        <v>418</v>
      </c>
      <c r="B156" s="464">
        <v>0</v>
      </c>
      <c r="C156" s="464">
        <v>0.11879000000000001</v>
      </c>
      <c r="D156" s="465">
        <v>0.11879000000000001</v>
      </c>
      <c r="E156" s="466" t="s">
        <v>294</v>
      </c>
      <c r="F156" s="464">
        <v>0</v>
      </c>
      <c r="G156" s="465">
        <v>0</v>
      </c>
      <c r="H156" s="467">
        <v>0</v>
      </c>
      <c r="I156" s="464">
        <v>0.25544</v>
      </c>
      <c r="J156" s="465">
        <v>0.25544</v>
      </c>
      <c r="K156" s="468" t="s">
        <v>294</v>
      </c>
      <c r="L156" s="150"/>
    </row>
    <row r="157" spans="1:12" ht="14.4" customHeight="1" thickBot="1" x14ac:dyDescent="0.35">
      <c r="A157" s="484" t="s">
        <v>419</v>
      </c>
      <c r="B157" s="464">
        <v>0</v>
      </c>
      <c r="C157" s="464">
        <v>0.11879000000000001</v>
      </c>
      <c r="D157" s="465">
        <v>0.11879000000000001</v>
      </c>
      <c r="E157" s="466" t="s">
        <v>294</v>
      </c>
      <c r="F157" s="464">
        <v>0</v>
      </c>
      <c r="G157" s="465">
        <v>0</v>
      </c>
      <c r="H157" s="467">
        <v>0</v>
      </c>
      <c r="I157" s="464">
        <v>0.25544</v>
      </c>
      <c r="J157" s="465">
        <v>0.25544</v>
      </c>
      <c r="K157" s="468" t="s">
        <v>294</v>
      </c>
      <c r="L157" s="150"/>
    </row>
    <row r="158" spans="1:12" ht="14.4" customHeight="1" thickBot="1" x14ac:dyDescent="0.35">
      <c r="A158" s="480" t="s">
        <v>420</v>
      </c>
      <c r="B158" s="464">
        <v>0</v>
      </c>
      <c r="C158" s="464">
        <v>0.11879000000000001</v>
      </c>
      <c r="D158" s="465">
        <v>0.11879000000000001</v>
      </c>
      <c r="E158" s="466" t="s">
        <v>294</v>
      </c>
      <c r="F158" s="464">
        <v>0</v>
      </c>
      <c r="G158" s="465">
        <v>0</v>
      </c>
      <c r="H158" s="467">
        <v>0</v>
      </c>
      <c r="I158" s="464">
        <v>0.25544</v>
      </c>
      <c r="J158" s="465">
        <v>0.25544</v>
      </c>
      <c r="K158" s="468" t="s">
        <v>294</v>
      </c>
      <c r="L158" s="150"/>
    </row>
    <row r="159" spans="1:12" ht="14.4" customHeight="1" thickBot="1" x14ac:dyDescent="0.35">
      <c r="A159" s="481" t="s">
        <v>421</v>
      </c>
      <c r="B159" s="459">
        <v>0</v>
      </c>
      <c r="C159" s="459">
        <v>0.11879000000000001</v>
      </c>
      <c r="D159" s="460">
        <v>0.11879000000000001</v>
      </c>
      <c r="E159" s="469" t="s">
        <v>294</v>
      </c>
      <c r="F159" s="459">
        <v>0</v>
      </c>
      <c r="G159" s="460">
        <v>0</v>
      </c>
      <c r="H159" s="462">
        <v>0</v>
      </c>
      <c r="I159" s="459">
        <v>0.25544</v>
      </c>
      <c r="J159" s="460">
        <v>0.25544</v>
      </c>
      <c r="K159" s="470" t="s">
        <v>294</v>
      </c>
      <c r="L159" s="150"/>
    </row>
    <row r="160" spans="1:12" ht="14.4" customHeight="1" thickBot="1" x14ac:dyDescent="0.35">
      <c r="A160" s="485"/>
      <c r="B160" s="459">
        <v>-4458.9259900100596</v>
      </c>
      <c r="C160" s="459">
        <v>-4508.5761700000003</v>
      </c>
      <c r="D160" s="460">
        <v>-49.650179989938998</v>
      </c>
      <c r="E160" s="461">
        <v>1.011135008766</v>
      </c>
      <c r="F160" s="459">
        <v>-2867.4628754211099</v>
      </c>
      <c r="G160" s="460">
        <v>-716.86571885527701</v>
      </c>
      <c r="H160" s="462">
        <v>-405.38343000000202</v>
      </c>
      <c r="I160" s="459">
        <v>-980.31168000000298</v>
      </c>
      <c r="J160" s="460">
        <v>-263.44596114472603</v>
      </c>
      <c r="K160" s="463">
        <v>0.34187423607200002</v>
      </c>
      <c r="L160" s="150"/>
    </row>
    <row r="161" spans="1:12" ht="14.4" customHeight="1" thickBot="1" x14ac:dyDescent="0.35">
      <c r="A161" s="486" t="s">
        <v>66</v>
      </c>
      <c r="B161" s="473">
        <v>-4458.9259900100596</v>
      </c>
      <c r="C161" s="473">
        <v>-4508.5761700000003</v>
      </c>
      <c r="D161" s="474">
        <v>-49.65017998994</v>
      </c>
      <c r="E161" s="475" t="s">
        <v>294</v>
      </c>
      <c r="F161" s="473">
        <v>-2867.4628754211099</v>
      </c>
      <c r="G161" s="474">
        <v>-716.86571885527701</v>
      </c>
      <c r="H161" s="473">
        <v>-405.38343000000202</v>
      </c>
      <c r="I161" s="473">
        <v>-980.31168000000298</v>
      </c>
      <c r="J161" s="474">
        <v>-263.445961144725</v>
      </c>
      <c r="K161" s="476">
        <v>0.34187423607200002</v>
      </c>
      <c r="L161" s="15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422</v>
      </c>
      <c r="B5" s="488" t="s">
        <v>423</v>
      </c>
      <c r="C5" s="489" t="s">
        <v>424</v>
      </c>
      <c r="D5" s="489" t="s">
        <v>424</v>
      </c>
      <c r="E5" s="489"/>
      <c r="F5" s="489" t="s">
        <v>424</v>
      </c>
      <c r="G5" s="489" t="s">
        <v>424</v>
      </c>
      <c r="H5" s="489" t="s">
        <v>424</v>
      </c>
      <c r="I5" s="490" t="s">
        <v>424</v>
      </c>
      <c r="J5" s="491" t="s">
        <v>68</v>
      </c>
    </row>
    <row r="6" spans="1:10" ht="14.4" customHeight="1" x14ac:dyDescent="0.3">
      <c r="A6" s="487" t="s">
        <v>422</v>
      </c>
      <c r="B6" s="488" t="s">
        <v>425</v>
      </c>
      <c r="C6" s="489">
        <v>126.97853000000001</v>
      </c>
      <c r="D6" s="489">
        <v>191.38692</v>
      </c>
      <c r="E6" s="489"/>
      <c r="F6" s="489">
        <v>127.92980999999999</v>
      </c>
      <c r="G6" s="489">
        <v>147.49999804687502</v>
      </c>
      <c r="H6" s="489">
        <v>-19.570188046875032</v>
      </c>
      <c r="I6" s="490">
        <v>0.86732075724736157</v>
      </c>
      <c r="J6" s="491" t="s">
        <v>1</v>
      </c>
    </row>
    <row r="7" spans="1:10" ht="14.4" customHeight="1" x14ac:dyDescent="0.3">
      <c r="A7" s="487" t="s">
        <v>422</v>
      </c>
      <c r="B7" s="488" t="s">
        <v>426</v>
      </c>
      <c r="C7" s="489">
        <v>126.97853000000001</v>
      </c>
      <c r="D7" s="489">
        <v>191.38692</v>
      </c>
      <c r="E7" s="489"/>
      <c r="F7" s="489">
        <v>127.92980999999999</v>
      </c>
      <c r="G7" s="489">
        <v>147.49999804687502</v>
      </c>
      <c r="H7" s="489">
        <v>-19.570188046875032</v>
      </c>
      <c r="I7" s="490">
        <v>0.86732075724736157</v>
      </c>
      <c r="J7" s="491" t="s">
        <v>427</v>
      </c>
    </row>
    <row r="9" spans="1:10" ht="14.4" customHeight="1" x14ac:dyDescent="0.3">
      <c r="A9" s="487" t="s">
        <v>422</v>
      </c>
      <c r="B9" s="488" t="s">
        <v>423</v>
      </c>
      <c r="C9" s="489" t="s">
        <v>424</v>
      </c>
      <c r="D9" s="489" t="s">
        <v>424</v>
      </c>
      <c r="E9" s="489"/>
      <c r="F9" s="489" t="s">
        <v>424</v>
      </c>
      <c r="G9" s="489" t="s">
        <v>424</v>
      </c>
      <c r="H9" s="489" t="s">
        <v>424</v>
      </c>
      <c r="I9" s="490" t="s">
        <v>424</v>
      </c>
      <c r="J9" s="491" t="s">
        <v>68</v>
      </c>
    </row>
    <row r="10" spans="1:10" ht="14.4" customHeight="1" x14ac:dyDescent="0.3">
      <c r="A10" s="487" t="s">
        <v>428</v>
      </c>
      <c r="B10" s="488" t="s">
        <v>429</v>
      </c>
      <c r="C10" s="489" t="s">
        <v>424</v>
      </c>
      <c r="D10" s="489" t="s">
        <v>424</v>
      </c>
      <c r="E10" s="489"/>
      <c r="F10" s="489" t="s">
        <v>424</v>
      </c>
      <c r="G10" s="489" t="s">
        <v>424</v>
      </c>
      <c r="H10" s="489" t="s">
        <v>424</v>
      </c>
      <c r="I10" s="490" t="s">
        <v>424</v>
      </c>
      <c r="J10" s="491" t="s">
        <v>0</v>
      </c>
    </row>
    <row r="11" spans="1:10" ht="14.4" customHeight="1" x14ac:dyDescent="0.3">
      <c r="A11" s="487" t="s">
        <v>428</v>
      </c>
      <c r="B11" s="488" t="s">
        <v>425</v>
      </c>
      <c r="C11" s="489">
        <v>52.032170000000001</v>
      </c>
      <c r="D11" s="489">
        <v>27.90211</v>
      </c>
      <c r="E11" s="489"/>
      <c r="F11" s="489">
        <v>30.956829999999993</v>
      </c>
      <c r="G11" s="489">
        <v>31</v>
      </c>
      <c r="H11" s="489">
        <v>-4.3170000000007036E-2</v>
      </c>
      <c r="I11" s="490">
        <v>0.99860741935483843</v>
      </c>
      <c r="J11" s="491" t="s">
        <v>1</v>
      </c>
    </row>
    <row r="12" spans="1:10" ht="14.4" customHeight="1" x14ac:dyDescent="0.3">
      <c r="A12" s="487" t="s">
        <v>428</v>
      </c>
      <c r="B12" s="488" t="s">
        <v>430</v>
      </c>
      <c r="C12" s="489">
        <v>52.032170000000001</v>
      </c>
      <c r="D12" s="489">
        <v>27.90211</v>
      </c>
      <c r="E12" s="489"/>
      <c r="F12" s="489">
        <v>30.956829999999993</v>
      </c>
      <c r="G12" s="489">
        <v>31</v>
      </c>
      <c r="H12" s="489">
        <v>-4.3170000000007036E-2</v>
      </c>
      <c r="I12" s="490">
        <v>0.99860741935483843</v>
      </c>
      <c r="J12" s="491" t="s">
        <v>431</v>
      </c>
    </row>
    <row r="13" spans="1:10" ht="14.4" customHeight="1" x14ac:dyDescent="0.3">
      <c r="A13" s="487" t="s">
        <v>424</v>
      </c>
      <c r="B13" s="488" t="s">
        <v>424</v>
      </c>
      <c r="C13" s="489" t="s">
        <v>424</v>
      </c>
      <c r="D13" s="489" t="s">
        <v>424</v>
      </c>
      <c r="E13" s="489"/>
      <c r="F13" s="489" t="s">
        <v>424</v>
      </c>
      <c r="G13" s="489" t="s">
        <v>424</v>
      </c>
      <c r="H13" s="489" t="s">
        <v>424</v>
      </c>
      <c r="I13" s="490" t="s">
        <v>424</v>
      </c>
      <c r="J13" s="491" t="s">
        <v>432</v>
      </c>
    </row>
    <row r="14" spans="1:10" ht="14.4" customHeight="1" x14ac:dyDescent="0.3">
      <c r="A14" s="487" t="s">
        <v>433</v>
      </c>
      <c r="B14" s="488" t="s">
        <v>434</v>
      </c>
      <c r="C14" s="489" t="s">
        <v>424</v>
      </c>
      <c r="D14" s="489" t="s">
        <v>424</v>
      </c>
      <c r="E14" s="489"/>
      <c r="F14" s="489" t="s">
        <v>424</v>
      </c>
      <c r="G14" s="489" t="s">
        <v>424</v>
      </c>
      <c r="H14" s="489" t="s">
        <v>424</v>
      </c>
      <c r="I14" s="490" t="s">
        <v>424</v>
      </c>
      <c r="J14" s="491" t="s">
        <v>0</v>
      </c>
    </row>
    <row r="15" spans="1:10" ht="14.4" customHeight="1" x14ac:dyDescent="0.3">
      <c r="A15" s="487" t="s">
        <v>433</v>
      </c>
      <c r="B15" s="488" t="s">
        <v>425</v>
      </c>
      <c r="C15" s="489">
        <v>74.946359999999999</v>
      </c>
      <c r="D15" s="489">
        <v>163.48481000000001</v>
      </c>
      <c r="E15" s="489"/>
      <c r="F15" s="489">
        <v>96.972979999999993</v>
      </c>
      <c r="G15" s="489">
        <v>117</v>
      </c>
      <c r="H15" s="489">
        <v>-20.027020000000007</v>
      </c>
      <c r="I15" s="490">
        <v>0.82882888888888884</v>
      </c>
      <c r="J15" s="491" t="s">
        <v>1</v>
      </c>
    </row>
    <row r="16" spans="1:10" ht="14.4" customHeight="1" x14ac:dyDescent="0.3">
      <c r="A16" s="487" t="s">
        <v>433</v>
      </c>
      <c r="B16" s="488" t="s">
        <v>435</v>
      </c>
      <c r="C16" s="489">
        <v>74.946359999999999</v>
      </c>
      <c r="D16" s="489">
        <v>163.48481000000001</v>
      </c>
      <c r="E16" s="489"/>
      <c r="F16" s="489">
        <v>96.972979999999993</v>
      </c>
      <c r="G16" s="489">
        <v>117</v>
      </c>
      <c r="H16" s="489">
        <v>-20.027020000000007</v>
      </c>
      <c r="I16" s="490">
        <v>0.82882888888888884</v>
      </c>
      <c r="J16" s="491" t="s">
        <v>431</v>
      </c>
    </row>
    <row r="17" spans="1:10" ht="14.4" customHeight="1" x14ac:dyDescent="0.3">
      <c r="A17" s="487" t="s">
        <v>424</v>
      </c>
      <c r="B17" s="488" t="s">
        <v>424</v>
      </c>
      <c r="C17" s="489" t="s">
        <v>424</v>
      </c>
      <c r="D17" s="489" t="s">
        <v>424</v>
      </c>
      <c r="E17" s="489"/>
      <c r="F17" s="489" t="s">
        <v>424</v>
      </c>
      <c r="G17" s="489" t="s">
        <v>424</v>
      </c>
      <c r="H17" s="489" t="s">
        <v>424</v>
      </c>
      <c r="I17" s="490" t="s">
        <v>424</v>
      </c>
      <c r="J17" s="491" t="s">
        <v>432</v>
      </c>
    </row>
    <row r="18" spans="1:10" ht="14.4" customHeight="1" x14ac:dyDescent="0.3">
      <c r="A18" s="487" t="s">
        <v>422</v>
      </c>
      <c r="B18" s="488" t="s">
        <v>426</v>
      </c>
      <c r="C18" s="489">
        <v>126.97853000000001</v>
      </c>
      <c r="D18" s="489">
        <v>191.38692</v>
      </c>
      <c r="E18" s="489"/>
      <c r="F18" s="489">
        <v>127.92980999999999</v>
      </c>
      <c r="G18" s="489">
        <v>147</v>
      </c>
      <c r="H18" s="489">
        <v>-19.070190000000011</v>
      </c>
      <c r="I18" s="490">
        <v>0.87027081632653058</v>
      </c>
      <c r="J18" s="491" t="s">
        <v>427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338.43868747438768</v>
      </c>
      <c r="M3" s="98">
        <f>SUBTOTAL(9,M5:M1048576)</f>
        <v>378</v>
      </c>
      <c r="N3" s="99">
        <f>SUBTOTAL(9,N5:N1048576)</f>
        <v>127929.82386531854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422</v>
      </c>
      <c r="B5" s="501" t="s">
        <v>423</v>
      </c>
      <c r="C5" s="502" t="s">
        <v>428</v>
      </c>
      <c r="D5" s="503" t="s">
        <v>429</v>
      </c>
      <c r="E5" s="504">
        <v>50113001</v>
      </c>
      <c r="F5" s="503" t="s">
        <v>436</v>
      </c>
      <c r="G5" s="502" t="s">
        <v>437</v>
      </c>
      <c r="H5" s="502">
        <v>158249</v>
      </c>
      <c r="I5" s="502">
        <v>58249</v>
      </c>
      <c r="J5" s="502" t="s">
        <v>438</v>
      </c>
      <c r="K5" s="502" t="s">
        <v>424</v>
      </c>
      <c r="L5" s="505">
        <v>202.428</v>
      </c>
      <c r="M5" s="505">
        <v>5</v>
      </c>
      <c r="N5" s="506">
        <v>1012.14</v>
      </c>
    </row>
    <row r="6" spans="1:14" ht="14.4" customHeight="1" x14ac:dyDescent="0.3">
      <c r="A6" s="507" t="s">
        <v>422</v>
      </c>
      <c r="B6" s="508" t="s">
        <v>423</v>
      </c>
      <c r="C6" s="509" t="s">
        <v>428</v>
      </c>
      <c r="D6" s="510" t="s">
        <v>429</v>
      </c>
      <c r="E6" s="511">
        <v>50113001</v>
      </c>
      <c r="F6" s="510" t="s">
        <v>436</v>
      </c>
      <c r="G6" s="509" t="s">
        <v>437</v>
      </c>
      <c r="H6" s="509">
        <v>51366</v>
      </c>
      <c r="I6" s="509">
        <v>51366</v>
      </c>
      <c r="J6" s="509" t="s">
        <v>439</v>
      </c>
      <c r="K6" s="509" t="s">
        <v>440</v>
      </c>
      <c r="L6" s="512">
        <v>171.6</v>
      </c>
      <c r="M6" s="512">
        <v>36</v>
      </c>
      <c r="N6" s="513">
        <v>6177.5999999999995</v>
      </c>
    </row>
    <row r="7" spans="1:14" ht="14.4" customHeight="1" x14ac:dyDescent="0.3">
      <c r="A7" s="507" t="s">
        <v>422</v>
      </c>
      <c r="B7" s="508" t="s">
        <v>423</v>
      </c>
      <c r="C7" s="509" t="s">
        <v>428</v>
      </c>
      <c r="D7" s="510" t="s">
        <v>429</v>
      </c>
      <c r="E7" s="511">
        <v>50113001</v>
      </c>
      <c r="F7" s="510" t="s">
        <v>436</v>
      </c>
      <c r="G7" s="509" t="s">
        <v>437</v>
      </c>
      <c r="H7" s="509">
        <v>846629</v>
      </c>
      <c r="I7" s="509">
        <v>100013</v>
      </c>
      <c r="J7" s="509" t="s">
        <v>441</v>
      </c>
      <c r="K7" s="509" t="s">
        <v>442</v>
      </c>
      <c r="L7" s="512">
        <v>39.400000000000006</v>
      </c>
      <c r="M7" s="512">
        <v>2</v>
      </c>
      <c r="N7" s="513">
        <v>78.800000000000011</v>
      </c>
    </row>
    <row r="8" spans="1:14" ht="14.4" customHeight="1" x14ac:dyDescent="0.3">
      <c r="A8" s="507" t="s">
        <v>422</v>
      </c>
      <c r="B8" s="508" t="s">
        <v>423</v>
      </c>
      <c r="C8" s="509" t="s">
        <v>428</v>
      </c>
      <c r="D8" s="510" t="s">
        <v>429</v>
      </c>
      <c r="E8" s="511">
        <v>50113001</v>
      </c>
      <c r="F8" s="510" t="s">
        <v>436</v>
      </c>
      <c r="G8" s="509" t="s">
        <v>437</v>
      </c>
      <c r="H8" s="509">
        <v>208466</v>
      </c>
      <c r="I8" s="509">
        <v>208466</v>
      </c>
      <c r="J8" s="509" t="s">
        <v>443</v>
      </c>
      <c r="K8" s="509" t="s">
        <v>444</v>
      </c>
      <c r="L8" s="512">
        <v>792.77000000000021</v>
      </c>
      <c r="M8" s="512">
        <v>5</v>
      </c>
      <c r="N8" s="513">
        <v>3963.8500000000013</v>
      </c>
    </row>
    <row r="9" spans="1:14" ht="14.4" customHeight="1" x14ac:dyDescent="0.3">
      <c r="A9" s="507" t="s">
        <v>422</v>
      </c>
      <c r="B9" s="508" t="s">
        <v>423</v>
      </c>
      <c r="C9" s="509" t="s">
        <v>428</v>
      </c>
      <c r="D9" s="510" t="s">
        <v>429</v>
      </c>
      <c r="E9" s="511">
        <v>50113001</v>
      </c>
      <c r="F9" s="510" t="s">
        <v>436</v>
      </c>
      <c r="G9" s="509" t="s">
        <v>437</v>
      </c>
      <c r="H9" s="509">
        <v>920304</v>
      </c>
      <c r="I9" s="509">
        <v>0</v>
      </c>
      <c r="J9" s="509" t="s">
        <v>445</v>
      </c>
      <c r="K9" s="509" t="s">
        <v>424</v>
      </c>
      <c r="L9" s="512">
        <v>215.53809070028458</v>
      </c>
      <c r="M9" s="512">
        <v>2</v>
      </c>
      <c r="N9" s="513">
        <v>431.07618140056917</v>
      </c>
    </row>
    <row r="10" spans="1:14" ht="14.4" customHeight="1" x14ac:dyDescent="0.3">
      <c r="A10" s="507" t="s">
        <v>422</v>
      </c>
      <c r="B10" s="508" t="s">
        <v>423</v>
      </c>
      <c r="C10" s="509" t="s">
        <v>428</v>
      </c>
      <c r="D10" s="510" t="s">
        <v>429</v>
      </c>
      <c r="E10" s="511">
        <v>50113001</v>
      </c>
      <c r="F10" s="510" t="s">
        <v>436</v>
      </c>
      <c r="G10" s="509" t="s">
        <v>437</v>
      </c>
      <c r="H10" s="509">
        <v>930035</v>
      </c>
      <c r="I10" s="509">
        <v>0</v>
      </c>
      <c r="J10" s="509" t="s">
        <v>446</v>
      </c>
      <c r="K10" s="509" t="s">
        <v>424</v>
      </c>
      <c r="L10" s="512">
        <v>57.702679560798622</v>
      </c>
      <c r="M10" s="512">
        <v>8</v>
      </c>
      <c r="N10" s="513">
        <v>461.62143648638897</v>
      </c>
    </row>
    <row r="11" spans="1:14" ht="14.4" customHeight="1" x14ac:dyDescent="0.3">
      <c r="A11" s="507" t="s">
        <v>422</v>
      </c>
      <c r="B11" s="508" t="s">
        <v>423</v>
      </c>
      <c r="C11" s="509" t="s">
        <v>428</v>
      </c>
      <c r="D11" s="510" t="s">
        <v>429</v>
      </c>
      <c r="E11" s="511">
        <v>50113001</v>
      </c>
      <c r="F11" s="510" t="s">
        <v>436</v>
      </c>
      <c r="G11" s="509" t="s">
        <v>437</v>
      </c>
      <c r="H11" s="509">
        <v>900321</v>
      </c>
      <c r="I11" s="509">
        <v>0</v>
      </c>
      <c r="J11" s="509" t="s">
        <v>447</v>
      </c>
      <c r="K11" s="509" t="s">
        <v>424</v>
      </c>
      <c r="L11" s="512">
        <v>81.078602735601166</v>
      </c>
      <c r="M11" s="512">
        <v>1</v>
      </c>
      <c r="N11" s="513">
        <v>81.078602735601166</v>
      </c>
    </row>
    <row r="12" spans="1:14" ht="14.4" customHeight="1" x14ac:dyDescent="0.3">
      <c r="A12" s="507" t="s">
        <v>422</v>
      </c>
      <c r="B12" s="508" t="s">
        <v>423</v>
      </c>
      <c r="C12" s="509" t="s">
        <v>428</v>
      </c>
      <c r="D12" s="510" t="s">
        <v>429</v>
      </c>
      <c r="E12" s="511">
        <v>50113001</v>
      </c>
      <c r="F12" s="510" t="s">
        <v>436</v>
      </c>
      <c r="G12" s="509" t="s">
        <v>437</v>
      </c>
      <c r="H12" s="509">
        <v>841560</v>
      </c>
      <c r="I12" s="509">
        <v>0</v>
      </c>
      <c r="J12" s="509" t="s">
        <v>448</v>
      </c>
      <c r="K12" s="509" t="s">
        <v>424</v>
      </c>
      <c r="L12" s="512">
        <v>193.7617644695967</v>
      </c>
      <c r="M12" s="512">
        <v>10</v>
      </c>
      <c r="N12" s="513">
        <v>1937.6176446959671</v>
      </c>
    </row>
    <row r="13" spans="1:14" ht="14.4" customHeight="1" x14ac:dyDescent="0.3">
      <c r="A13" s="507" t="s">
        <v>422</v>
      </c>
      <c r="B13" s="508" t="s">
        <v>423</v>
      </c>
      <c r="C13" s="509" t="s">
        <v>428</v>
      </c>
      <c r="D13" s="510" t="s">
        <v>429</v>
      </c>
      <c r="E13" s="511">
        <v>50113001</v>
      </c>
      <c r="F13" s="510" t="s">
        <v>436</v>
      </c>
      <c r="G13" s="509" t="s">
        <v>437</v>
      </c>
      <c r="H13" s="509">
        <v>100498</v>
      </c>
      <c r="I13" s="509">
        <v>498</v>
      </c>
      <c r="J13" s="509" t="s">
        <v>449</v>
      </c>
      <c r="K13" s="509" t="s">
        <v>450</v>
      </c>
      <c r="L13" s="512">
        <v>105.54</v>
      </c>
      <c r="M13" s="512">
        <v>150</v>
      </c>
      <c r="N13" s="513">
        <v>15831</v>
      </c>
    </row>
    <row r="14" spans="1:14" ht="14.4" customHeight="1" x14ac:dyDescent="0.3">
      <c r="A14" s="507" t="s">
        <v>422</v>
      </c>
      <c r="B14" s="508" t="s">
        <v>423</v>
      </c>
      <c r="C14" s="509" t="s">
        <v>428</v>
      </c>
      <c r="D14" s="510" t="s">
        <v>429</v>
      </c>
      <c r="E14" s="511">
        <v>50113001</v>
      </c>
      <c r="F14" s="510" t="s">
        <v>436</v>
      </c>
      <c r="G14" s="509" t="s">
        <v>437</v>
      </c>
      <c r="H14" s="509">
        <v>100527</v>
      </c>
      <c r="I14" s="509">
        <v>527</v>
      </c>
      <c r="J14" s="509" t="s">
        <v>451</v>
      </c>
      <c r="K14" s="509" t="s">
        <v>452</v>
      </c>
      <c r="L14" s="512">
        <v>136.55000000000001</v>
      </c>
      <c r="M14" s="512">
        <v>2</v>
      </c>
      <c r="N14" s="513">
        <v>273.10000000000002</v>
      </c>
    </row>
    <row r="15" spans="1:14" ht="14.4" customHeight="1" x14ac:dyDescent="0.3">
      <c r="A15" s="507" t="s">
        <v>422</v>
      </c>
      <c r="B15" s="508" t="s">
        <v>423</v>
      </c>
      <c r="C15" s="509" t="s">
        <v>428</v>
      </c>
      <c r="D15" s="510" t="s">
        <v>429</v>
      </c>
      <c r="E15" s="511">
        <v>50113001</v>
      </c>
      <c r="F15" s="510" t="s">
        <v>436</v>
      </c>
      <c r="G15" s="509" t="s">
        <v>453</v>
      </c>
      <c r="H15" s="509">
        <v>107981</v>
      </c>
      <c r="I15" s="509">
        <v>7981</v>
      </c>
      <c r="J15" s="509" t="s">
        <v>454</v>
      </c>
      <c r="K15" s="509" t="s">
        <v>455</v>
      </c>
      <c r="L15" s="512">
        <v>50.64</v>
      </c>
      <c r="M15" s="512">
        <v>14</v>
      </c>
      <c r="N15" s="513">
        <v>708.96</v>
      </c>
    </row>
    <row r="16" spans="1:14" ht="14.4" customHeight="1" x14ac:dyDescent="0.3">
      <c r="A16" s="507" t="s">
        <v>422</v>
      </c>
      <c r="B16" s="508" t="s">
        <v>423</v>
      </c>
      <c r="C16" s="509" t="s">
        <v>433</v>
      </c>
      <c r="D16" s="510" t="s">
        <v>434</v>
      </c>
      <c r="E16" s="511">
        <v>50113001</v>
      </c>
      <c r="F16" s="510" t="s">
        <v>436</v>
      </c>
      <c r="G16" s="509" t="s">
        <v>437</v>
      </c>
      <c r="H16" s="509">
        <v>845282</v>
      </c>
      <c r="I16" s="509">
        <v>107133</v>
      </c>
      <c r="J16" s="509" t="s">
        <v>456</v>
      </c>
      <c r="K16" s="509" t="s">
        <v>457</v>
      </c>
      <c r="L16" s="512">
        <v>877.12915607646255</v>
      </c>
      <c r="M16" s="512">
        <v>32</v>
      </c>
      <c r="N16" s="513">
        <v>28068.132994446802</v>
      </c>
    </row>
    <row r="17" spans="1:14" ht="14.4" customHeight="1" x14ac:dyDescent="0.3">
      <c r="A17" s="507" t="s">
        <v>422</v>
      </c>
      <c r="B17" s="508" t="s">
        <v>423</v>
      </c>
      <c r="C17" s="509" t="s">
        <v>433</v>
      </c>
      <c r="D17" s="510" t="s">
        <v>434</v>
      </c>
      <c r="E17" s="511">
        <v>50113001</v>
      </c>
      <c r="F17" s="510" t="s">
        <v>436</v>
      </c>
      <c r="G17" s="509" t="s">
        <v>437</v>
      </c>
      <c r="H17" s="509">
        <v>120102</v>
      </c>
      <c r="I17" s="509">
        <v>120102</v>
      </c>
      <c r="J17" s="509" t="s">
        <v>458</v>
      </c>
      <c r="K17" s="509" t="s">
        <v>459</v>
      </c>
      <c r="L17" s="512">
        <v>560.95000000000005</v>
      </c>
      <c r="M17" s="512">
        <v>11</v>
      </c>
      <c r="N17" s="513">
        <v>6170.4500000000007</v>
      </c>
    </row>
    <row r="18" spans="1:14" ht="14.4" customHeight="1" x14ac:dyDescent="0.3">
      <c r="A18" s="507" t="s">
        <v>422</v>
      </c>
      <c r="B18" s="508" t="s">
        <v>423</v>
      </c>
      <c r="C18" s="509" t="s">
        <v>433</v>
      </c>
      <c r="D18" s="510" t="s">
        <v>434</v>
      </c>
      <c r="E18" s="511">
        <v>50113001</v>
      </c>
      <c r="F18" s="510" t="s">
        <v>436</v>
      </c>
      <c r="G18" s="509" t="s">
        <v>437</v>
      </c>
      <c r="H18" s="509">
        <v>132827</v>
      </c>
      <c r="I18" s="509">
        <v>32827</v>
      </c>
      <c r="J18" s="509" t="s">
        <v>460</v>
      </c>
      <c r="K18" s="509" t="s">
        <v>461</v>
      </c>
      <c r="L18" s="512">
        <v>660.88016785981245</v>
      </c>
      <c r="M18" s="512">
        <v>1</v>
      </c>
      <c r="N18" s="513">
        <v>660.88016785981245</v>
      </c>
    </row>
    <row r="19" spans="1:14" ht="14.4" customHeight="1" x14ac:dyDescent="0.3">
      <c r="A19" s="507" t="s">
        <v>422</v>
      </c>
      <c r="B19" s="508" t="s">
        <v>423</v>
      </c>
      <c r="C19" s="509" t="s">
        <v>433</v>
      </c>
      <c r="D19" s="510" t="s">
        <v>434</v>
      </c>
      <c r="E19" s="511">
        <v>50113001</v>
      </c>
      <c r="F19" s="510" t="s">
        <v>436</v>
      </c>
      <c r="G19" s="509" t="s">
        <v>437</v>
      </c>
      <c r="H19" s="509">
        <v>103073</v>
      </c>
      <c r="I19" s="509">
        <v>103073</v>
      </c>
      <c r="J19" s="509" t="s">
        <v>462</v>
      </c>
      <c r="K19" s="509" t="s">
        <v>463</v>
      </c>
      <c r="L19" s="512">
        <v>639.87000877779383</v>
      </c>
      <c r="M19" s="512">
        <v>1</v>
      </c>
      <c r="N19" s="513">
        <v>639.87000877779383</v>
      </c>
    </row>
    <row r="20" spans="1:14" ht="14.4" customHeight="1" x14ac:dyDescent="0.3">
      <c r="A20" s="507" t="s">
        <v>422</v>
      </c>
      <c r="B20" s="508" t="s">
        <v>423</v>
      </c>
      <c r="C20" s="509" t="s">
        <v>433</v>
      </c>
      <c r="D20" s="510" t="s">
        <v>434</v>
      </c>
      <c r="E20" s="511">
        <v>50113001</v>
      </c>
      <c r="F20" s="510" t="s">
        <v>436</v>
      </c>
      <c r="G20" s="509" t="s">
        <v>437</v>
      </c>
      <c r="H20" s="509">
        <v>215956</v>
      </c>
      <c r="I20" s="509">
        <v>215956</v>
      </c>
      <c r="J20" s="509" t="s">
        <v>464</v>
      </c>
      <c r="K20" s="509" t="s">
        <v>465</v>
      </c>
      <c r="L20" s="512">
        <v>631.64209369090372</v>
      </c>
      <c r="M20" s="512">
        <v>30</v>
      </c>
      <c r="N20" s="513">
        <v>18949.262810727112</v>
      </c>
    </row>
    <row r="21" spans="1:14" ht="14.4" customHeight="1" x14ac:dyDescent="0.3">
      <c r="A21" s="507" t="s">
        <v>422</v>
      </c>
      <c r="B21" s="508" t="s">
        <v>423</v>
      </c>
      <c r="C21" s="509" t="s">
        <v>433</v>
      </c>
      <c r="D21" s="510" t="s">
        <v>434</v>
      </c>
      <c r="E21" s="511">
        <v>50113001</v>
      </c>
      <c r="F21" s="510" t="s">
        <v>436</v>
      </c>
      <c r="G21" s="509" t="s">
        <v>437</v>
      </c>
      <c r="H21" s="509">
        <v>147208</v>
      </c>
      <c r="I21" s="509">
        <v>103543</v>
      </c>
      <c r="J21" s="509" t="s">
        <v>466</v>
      </c>
      <c r="K21" s="509" t="s">
        <v>467</v>
      </c>
      <c r="L21" s="512">
        <v>906.91999610822597</v>
      </c>
      <c r="M21" s="512">
        <v>4</v>
      </c>
      <c r="N21" s="513">
        <v>3627.6799844329039</v>
      </c>
    </row>
    <row r="22" spans="1:14" ht="14.4" customHeight="1" x14ac:dyDescent="0.3">
      <c r="A22" s="507" t="s">
        <v>422</v>
      </c>
      <c r="B22" s="508" t="s">
        <v>423</v>
      </c>
      <c r="C22" s="509" t="s">
        <v>433</v>
      </c>
      <c r="D22" s="510" t="s">
        <v>434</v>
      </c>
      <c r="E22" s="511">
        <v>50113001</v>
      </c>
      <c r="F22" s="510" t="s">
        <v>436</v>
      </c>
      <c r="G22" s="509" t="s">
        <v>437</v>
      </c>
      <c r="H22" s="509">
        <v>126816</v>
      </c>
      <c r="I22" s="509">
        <v>26816</v>
      </c>
      <c r="J22" s="509" t="s">
        <v>468</v>
      </c>
      <c r="K22" s="509" t="s">
        <v>469</v>
      </c>
      <c r="L22" s="512">
        <v>1375.2832936226207</v>
      </c>
      <c r="M22" s="512">
        <v>8</v>
      </c>
      <c r="N22" s="513">
        <v>11002.266348980966</v>
      </c>
    </row>
    <row r="23" spans="1:14" ht="14.4" customHeight="1" x14ac:dyDescent="0.3">
      <c r="A23" s="507" t="s">
        <v>422</v>
      </c>
      <c r="B23" s="508" t="s">
        <v>423</v>
      </c>
      <c r="C23" s="509" t="s">
        <v>433</v>
      </c>
      <c r="D23" s="510" t="s">
        <v>434</v>
      </c>
      <c r="E23" s="511">
        <v>50113001</v>
      </c>
      <c r="F23" s="510" t="s">
        <v>436</v>
      </c>
      <c r="G23" s="509" t="s">
        <v>437</v>
      </c>
      <c r="H23" s="509">
        <v>186403</v>
      </c>
      <c r="I23" s="509">
        <v>85170</v>
      </c>
      <c r="J23" s="509" t="s">
        <v>470</v>
      </c>
      <c r="K23" s="509" t="s">
        <v>471</v>
      </c>
      <c r="L23" s="512">
        <v>528.35526598841875</v>
      </c>
      <c r="M23" s="512">
        <v>38</v>
      </c>
      <c r="N23" s="513">
        <v>20077.500107559914</v>
      </c>
    </row>
    <row r="24" spans="1:14" ht="14.4" customHeight="1" x14ac:dyDescent="0.3">
      <c r="A24" s="507" t="s">
        <v>422</v>
      </c>
      <c r="B24" s="508" t="s">
        <v>423</v>
      </c>
      <c r="C24" s="509" t="s">
        <v>433</v>
      </c>
      <c r="D24" s="510" t="s">
        <v>434</v>
      </c>
      <c r="E24" s="511">
        <v>50113001</v>
      </c>
      <c r="F24" s="510" t="s">
        <v>436</v>
      </c>
      <c r="G24" s="509" t="s">
        <v>437</v>
      </c>
      <c r="H24" s="509">
        <v>131426</v>
      </c>
      <c r="I24" s="509">
        <v>131426</v>
      </c>
      <c r="J24" s="509" t="s">
        <v>472</v>
      </c>
      <c r="K24" s="509" t="s">
        <v>473</v>
      </c>
      <c r="L24" s="512">
        <v>249.995</v>
      </c>
      <c r="M24" s="512">
        <v>2</v>
      </c>
      <c r="N24" s="513">
        <v>499.99</v>
      </c>
    </row>
    <row r="25" spans="1:14" ht="14.4" customHeight="1" thickBot="1" x14ac:dyDescent="0.35">
      <c r="A25" s="514" t="s">
        <v>422</v>
      </c>
      <c r="B25" s="515" t="s">
        <v>423</v>
      </c>
      <c r="C25" s="516" t="s">
        <v>433</v>
      </c>
      <c r="D25" s="517" t="s">
        <v>434</v>
      </c>
      <c r="E25" s="518">
        <v>50113001</v>
      </c>
      <c r="F25" s="517" t="s">
        <v>436</v>
      </c>
      <c r="G25" s="516" t="s">
        <v>437</v>
      </c>
      <c r="H25" s="516">
        <v>847178</v>
      </c>
      <c r="I25" s="516">
        <v>107496</v>
      </c>
      <c r="J25" s="516" t="s">
        <v>474</v>
      </c>
      <c r="K25" s="516" t="s">
        <v>475</v>
      </c>
      <c r="L25" s="519">
        <v>454.80922357591874</v>
      </c>
      <c r="M25" s="519">
        <v>16</v>
      </c>
      <c r="N25" s="520">
        <v>7276.9475772146998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476</v>
      </c>
      <c r="B5" s="498"/>
      <c r="C5" s="525">
        <v>0</v>
      </c>
      <c r="D5" s="498">
        <v>708.96</v>
      </c>
      <c r="E5" s="525">
        <v>1</v>
      </c>
      <c r="F5" s="499">
        <v>708.96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708.96</v>
      </c>
      <c r="E6" s="533">
        <v>1</v>
      </c>
      <c r="F6" s="534">
        <v>708.96</v>
      </c>
    </row>
    <row r="7" spans="1:6" ht="14.4" customHeight="1" thickBot="1" x14ac:dyDescent="0.35"/>
    <row r="8" spans="1:6" ht="14.4" customHeight="1" thickBot="1" x14ac:dyDescent="0.35">
      <c r="A8" s="535" t="s">
        <v>477</v>
      </c>
      <c r="B8" s="498"/>
      <c r="C8" s="525">
        <v>0</v>
      </c>
      <c r="D8" s="498">
        <v>708.96</v>
      </c>
      <c r="E8" s="525">
        <v>1</v>
      </c>
      <c r="F8" s="499">
        <v>708.96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708.96</v>
      </c>
      <c r="E9" s="533">
        <v>1</v>
      </c>
      <c r="F9" s="534">
        <v>708.96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482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708.96</v>
      </c>
      <c r="K3" s="44">
        <f>IF(M3=0,0,J3/M3)</f>
        <v>1</v>
      </c>
      <c r="L3" s="43">
        <f>SUBTOTAL(9,L6:L1048576)</f>
        <v>14</v>
      </c>
      <c r="M3" s="45">
        <f>SUBTOTAL(9,M6:M1048576)</f>
        <v>708.96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428</v>
      </c>
      <c r="B6" s="541" t="s">
        <v>478</v>
      </c>
      <c r="C6" s="541" t="s">
        <v>479</v>
      </c>
      <c r="D6" s="541" t="s">
        <v>480</v>
      </c>
      <c r="E6" s="541" t="s">
        <v>481</v>
      </c>
      <c r="F6" s="529"/>
      <c r="G6" s="529"/>
      <c r="H6" s="248">
        <v>0</v>
      </c>
      <c r="I6" s="529">
        <v>14</v>
      </c>
      <c r="J6" s="529">
        <v>708.96</v>
      </c>
      <c r="K6" s="248">
        <v>1</v>
      </c>
      <c r="L6" s="529">
        <v>14</v>
      </c>
      <c r="M6" s="530">
        <v>708.96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124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44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483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484</v>
      </c>
      <c r="B7" s="559">
        <v>73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28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" customHeight="1" thickBot="1" x14ac:dyDescent="0.35">
      <c r="A8" s="554" t="s">
        <v>485</v>
      </c>
      <c r="B8" s="560">
        <v>51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16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486</v>
      </c>
      <c r="C5" s="491">
        <v>12162.800000000001</v>
      </c>
      <c r="D5" s="491">
        <v>112</v>
      </c>
      <c r="E5" s="491">
        <v>9680.5600000000013</v>
      </c>
      <c r="F5" s="564">
        <v>0.79591541421383238</v>
      </c>
      <c r="G5" s="491">
        <v>91</v>
      </c>
      <c r="H5" s="564">
        <v>0.8125</v>
      </c>
      <c r="I5" s="491">
        <v>2482.2399999999998</v>
      </c>
      <c r="J5" s="564">
        <v>0.20408458578616762</v>
      </c>
      <c r="K5" s="491">
        <v>21</v>
      </c>
      <c r="L5" s="564">
        <v>0.1875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487</v>
      </c>
      <c r="C6" s="491">
        <v>12162.800000000001</v>
      </c>
      <c r="D6" s="491">
        <v>112</v>
      </c>
      <c r="E6" s="491">
        <v>9680.5600000000013</v>
      </c>
      <c r="F6" s="564">
        <v>0.79591541421383238</v>
      </c>
      <c r="G6" s="491">
        <v>91</v>
      </c>
      <c r="H6" s="564">
        <v>0.8125</v>
      </c>
      <c r="I6" s="491">
        <v>2482.2399999999998</v>
      </c>
      <c r="J6" s="564">
        <v>0.20408458578616762</v>
      </c>
      <c r="K6" s="491">
        <v>21</v>
      </c>
      <c r="L6" s="564">
        <v>0.1875</v>
      </c>
      <c r="M6" s="491" t="s">
        <v>1</v>
      </c>
      <c r="N6" s="150"/>
    </row>
    <row r="7" spans="1:14" ht="14.4" customHeight="1" x14ac:dyDescent="0.3">
      <c r="A7" s="487" t="s">
        <v>422</v>
      </c>
      <c r="B7" s="488" t="s">
        <v>3</v>
      </c>
      <c r="C7" s="491">
        <v>12162.800000000001</v>
      </c>
      <c r="D7" s="491">
        <v>112</v>
      </c>
      <c r="E7" s="491">
        <v>9680.5600000000013</v>
      </c>
      <c r="F7" s="564">
        <v>0.79591541421383238</v>
      </c>
      <c r="G7" s="491">
        <v>91</v>
      </c>
      <c r="H7" s="564">
        <v>0.8125</v>
      </c>
      <c r="I7" s="491">
        <v>2482.2399999999998</v>
      </c>
      <c r="J7" s="564">
        <v>0.20408458578616762</v>
      </c>
      <c r="K7" s="491">
        <v>21</v>
      </c>
      <c r="L7" s="564">
        <v>0.1875</v>
      </c>
      <c r="M7" s="491" t="s">
        <v>427</v>
      </c>
      <c r="N7" s="150"/>
    </row>
    <row r="9" spans="1:14" ht="14.4" customHeight="1" x14ac:dyDescent="0.3">
      <c r="A9" s="487">
        <v>19</v>
      </c>
      <c r="B9" s="488" t="s">
        <v>486</v>
      </c>
      <c r="C9" s="491" t="s">
        <v>424</v>
      </c>
      <c r="D9" s="491" t="s">
        <v>424</v>
      </c>
      <c r="E9" s="491" t="s">
        <v>424</v>
      </c>
      <c r="F9" s="564" t="s">
        <v>424</v>
      </c>
      <c r="G9" s="491" t="s">
        <v>424</v>
      </c>
      <c r="H9" s="564" t="s">
        <v>424</v>
      </c>
      <c r="I9" s="491" t="s">
        <v>424</v>
      </c>
      <c r="J9" s="564" t="s">
        <v>424</v>
      </c>
      <c r="K9" s="491" t="s">
        <v>424</v>
      </c>
      <c r="L9" s="564" t="s">
        <v>424</v>
      </c>
      <c r="M9" s="491" t="s">
        <v>68</v>
      </c>
      <c r="N9" s="150"/>
    </row>
    <row r="10" spans="1:14" ht="14.4" customHeight="1" x14ac:dyDescent="0.3">
      <c r="A10" s="487" t="s">
        <v>488</v>
      </c>
      <c r="B10" s="488" t="s">
        <v>487</v>
      </c>
      <c r="C10" s="491">
        <v>12162.800000000001</v>
      </c>
      <c r="D10" s="491">
        <v>112</v>
      </c>
      <c r="E10" s="491">
        <v>9680.5600000000013</v>
      </c>
      <c r="F10" s="564">
        <v>0.79591541421383238</v>
      </c>
      <c r="G10" s="491">
        <v>91</v>
      </c>
      <c r="H10" s="564">
        <v>0.8125</v>
      </c>
      <c r="I10" s="491">
        <v>2482.2399999999998</v>
      </c>
      <c r="J10" s="564">
        <v>0.20408458578616762</v>
      </c>
      <c r="K10" s="491">
        <v>21</v>
      </c>
      <c r="L10" s="564">
        <v>0.1875</v>
      </c>
      <c r="M10" s="491" t="s">
        <v>1</v>
      </c>
      <c r="N10" s="150"/>
    </row>
    <row r="11" spans="1:14" ht="14.4" customHeight="1" x14ac:dyDescent="0.3">
      <c r="A11" s="487" t="s">
        <v>488</v>
      </c>
      <c r="B11" s="488" t="s">
        <v>489</v>
      </c>
      <c r="C11" s="491">
        <v>12162.800000000001</v>
      </c>
      <c r="D11" s="491">
        <v>112</v>
      </c>
      <c r="E11" s="491">
        <v>9680.5600000000013</v>
      </c>
      <c r="F11" s="564">
        <v>0.79591541421383238</v>
      </c>
      <c r="G11" s="491">
        <v>91</v>
      </c>
      <c r="H11" s="564">
        <v>0.8125</v>
      </c>
      <c r="I11" s="491">
        <v>2482.2399999999998</v>
      </c>
      <c r="J11" s="564">
        <v>0.20408458578616762</v>
      </c>
      <c r="K11" s="491">
        <v>21</v>
      </c>
      <c r="L11" s="564">
        <v>0.1875</v>
      </c>
      <c r="M11" s="491" t="s">
        <v>431</v>
      </c>
      <c r="N11" s="150"/>
    </row>
    <row r="12" spans="1:14" ht="14.4" customHeight="1" x14ac:dyDescent="0.3">
      <c r="A12" s="487" t="s">
        <v>424</v>
      </c>
      <c r="B12" s="488" t="s">
        <v>424</v>
      </c>
      <c r="C12" s="491" t="s">
        <v>424</v>
      </c>
      <c r="D12" s="491" t="s">
        <v>424</v>
      </c>
      <c r="E12" s="491" t="s">
        <v>424</v>
      </c>
      <c r="F12" s="564" t="s">
        <v>424</v>
      </c>
      <c r="G12" s="491" t="s">
        <v>424</v>
      </c>
      <c r="H12" s="564" t="s">
        <v>424</v>
      </c>
      <c r="I12" s="491" t="s">
        <v>424</v>
      </c>
      <c r="J12" s="564" t="s">
        <v>424</v>
      </c>
      <c r="K12" s="491" t="s">
        <v>424</v>
      </c>
      <c r="L12" s="564" t="s">
        <v>424</v>
      </c>
      <c r="M12" s="491" t="s">
        <v>432</v>
      </c>
      <c r="N12" s="150"/>
    </row>
    <row r="13" spans="1:14" ht="14.4" customHeight="1" x14ac:dyDescent="0.3">
      <c r="A13" s="487" t="s">
        <v>422</v>
      </c>
      <c r="B13" s="488" t="s">
        <v>490</v>
      </c>
      <c r="C13" s="491">
        <v>12162.800000000001</v>
      </c>
      <c r="D13" s="491">
        <v>112</v>
      </c>
      <c r="E13" s="491">
        <v>9680.5600000000013</v>
      </c>
      <c r="F13" s="564">
        <v>0.79591541421383238</v>
      </c>
      <c r="G13" s="491">
        <v>91</v>
      </c>
      <c r="H13" s="564">
        <v>0.8125</v>
      </c>
      <c r="I13" s="491">
        <v>2482.2399999999998</v>
      </c>
      <c r="J13" s="564">
        <v>0.20408458578616762</v>
      </c>
      <c r="K13" s="491">
        <v>21</v>
      </c>
      <c r="L13" s="564">
        <v>0.1875</v>
      </c>
      <c r="M13" s="491" t="s">
        <v>427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491</v>
      </c>
    </row>
    <row r="16" spans="1:14" ht="14.4" customHeight="1" x14ac:dyDescent="0.3">
      <c r="A16" s="565" t="s">
        <v>492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493</v>
      </c>
      <c r="B5" s="558">
        <v>5401.1800000000012</v>
      </c>
      <c r="C5" s="501">
        <v>1</v>
      </c>
      <c r="D5" s="571">
        <v>60</v>
      </c>
      <c r="E5" s="540" t="s">
        <v>493</v>
      </c>
      <c r="F5" s="558">
        <v>4596.4600000000009</v>
      </c>
      <c r="G5" s="526">
        <v>0.85101033477869648</v>
      </c>
      <c r="H5" s="505">
        <v>49</v>
      </c>
      <c r="I5" s="548">
        <v>0.81666666666666665</v>
      </c>
      <c r="J5" s="576">
        <v>804.72</v>
      </c>
      <c r="K5" s="526">
        <v>0.14898966522130347</v>
      </c>
      <c r="L5" s="505">
        <v>11</v>
      </c>
      <c r="M5" s="548">
        <v>0.18333333333333332</v>
      </c>
    </row>
    <row r="6" spans="1:13" ht="14.4" customHeight="1" x14ac:dyDescent="0.3">
      <c r="A6" s="568" t="s">
        <v>494</v>
      </c>
      <c r="B6" s="559">
        <v>928.56</v>
      </c>
      <c r="C6" s="508">
        <v>1</v>
      </c>
      <c r="D6" s="572">
        <v>8</v>
      </c>
      <c r="E6" s="574" t="s">
        <v>494</v>
      </c>
      <c r="F6" s="559">
        <v>663.25</v>
      </c>
      <c r="G6" s="549">
        <v>0.71427802188334633</v>
      </c>
      <c r="H6" s="512">
        <v>7</v>
      </c>
      <c r="I6" s="550">
        <v>0.875</v>
      </c>
      <c r="J6" s="577">
        <v>265.31</v>
      </c>
      <c r="K6" s="549">
        <v>0.28572197811665379</v>
      </c>
      <c r="L6" s="512">
        <v>1</v>
      </c>
      <c r="M6" s="550">
        <v>0.125</v>
      </c>
    </row>
    <row r="7" spans="1:13" ht="14.4" customHeight="1" x14ac:dyDescent="0.3">
      <c r="A7" s="568" t="s">
        <v>495</v>
      </c>
      <c r="B7" s="559">
        <v>1652.12</v>
      </c>
      <c r="C7" s="508">
        <v>1</v>
      </c>
      <c r="D7" s="572">
        <v>11</v>
      </c>
      <c r="E7" s="574" t="s">
        <v>495</v>
      </c>
      <c r="F7" s="559">
        <v>1652.12</v>
      </c>
      <c r="G7" s="549">
        <v>1</v>
      </c>
      <c r="H7" s="512">
        <v>9</v>
      </c>
      <c r="I7" s="550">
        <v>0.81818181818181823</v>
      </c>
      <c r="J7" s="577">
        <v>0</v>
      </c>
      <c r="K7" s="549">
        <v>0</v>
      </c>
      <c r="L7" s="512">
        <v>2</v>
      </c>
      <c r="M7" s="550">
        <v>0.18181818181818182</v>
      </c>
    </row>
    <row r="8" spans="1:13" ht="14.4" customHeight="1" x14ac:dyDescent="0.3">
      <c r="A8" s="568" t="s">
        <v>496</v>
      </c>
      <c r="B8" s="559">
        <v>1182.29</v>
      </c>
      <c r="C8" s="508">
        <v>1</v>
      </c>
      <c r="D8" s="572">
        <v>6</v>
      </c>
      <c r="E8" s="574" t="s">
        <v>496</v>
      </c>
      <c r="F8" s="559">
        <v>344.88</v>
      </c>
      <c r="G8" s="549">
        <v>0.29170508081773505</v>
      </c>
      <c r="H8" s="512">
        <v>4</v>
      </c>
      <c r="I8" s="550">
        <v>0.66666666666666663</v>
      </c>
      <c r="J8" s="577">
        <v>837.41</v>
      </c>
      <c r="K8" s="549">
        <v>0.70829491918226495</v>
      </c>
      <c r="L8" s="512">
        <v>2</v>
      </c>
      <c r="M8" s="550">
        <v>0.33333333333333331</v>
      </c>
    </row>
    <row r="9" spans="1:13" ht="14.4" customHeight="1" thickBot="1" x14ac:dyDescent="0.35">
      <c r="A9" s="569" t="s">
        <v>497</v>
      </c>
      <c r="B9" s="560">
        <v>2998.6500000000005</v>
      </c>
      <c r="C9" s="515">
        <v>1</v>
      </c>
      <c r="D9" s="573">
        <v>27</v>
      </c>
      <c r="E9" s="575" t="s">
        <v>497</v>
      </c>
      <c r="F9" s="560">
        <v>2423.8500000000004</v>
      </c>
      <c r="G9" s="527">
        <v>0.80831374118353261</v>
      </c>
      <c r="H9" s="519">
        <v>22</v>
      </c>
      <c r="I9" s="551">
        <v>0.81481481481481477</v>
      </c>
      <c r="J9" s="578">
        <v>574.79999999999995</v>
      </c>
      <c r="K9" s="527">
        <v>0.19168625881646736</v>
      </c>
      <c r="L9" s="519">
        <v>5</v>
      </c>
      <c r="M9" s="551">
        <v>0.18518518518518517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608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12162.8</v>
      </c>
      <c r="N3" s="66">
        <f>SUBTOTAL(9,N7:N1048576)</f>
        <v>222</v>
      </c>
      <c r="O3" s="66">
        <f>SUBTOTAL(9,O7:O1048576)</f>
        <v>112</v>
      </c>
      <c r="P3" s="66">
        <f>SUBTOTAL(9,P7:P1048576)</f>
        <v>9680.5600000000013</v>
      </c>
      <c r="Q3" s="67">
        <f>IF(M3=0,0,P3/M3)</f>
        <v>0.79591541421383249</v>
      </c>
      <c r="R3" s="66">
        <f>SUBTOTAL(9,R7:R1048576)</f>
        <v>175</v>
      </c>
      <c r="S3" s="67">
        <f>IF(N3=0,0,R3/N3)</f>
        <v>0.78828828828828834</v>
      </c>
      <c r="T3" s="66">
        <f>SUBTOTAL(9,T7:T1048576)</f>
        <v>91</v>
      </c>
      <c r="U3" s="68">
        <f>IF(O3=0,0,T3/O3)</f>
        <v>0.8125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19</v>
      </c>
      <c r="B7" s="585" t="s">
        <v>486</v>
      </c>
      <c r="C7" s="585" t="s">
        <v>488</v>
      </c>
      <c r="D7" s="586" t="s">
        <v>607</v>
      </c>
      <c r="E7" s="587" t="s">
        <v>493</v>
      </c>
      <c r="F7" s="585" t="s">
        <v>487</v>
      </c>
      <c r="G7" s="585" t="s">
        <v>498</v>
      </c>
      <c r="H7" s="585" t="s">
        <v>424</v>
      </c>
      <c r="I7" s="585" t="s">
        <v>499</v>
      </c>
      <c r="J7" s="585" t="s">
        <v>500</v>
      </c>
      <c r="K7" s="585" t="s">
        <v>501</v>
      </c>
      <c r="L7" s="588">
        <v>57.48</v>
      </c>
      <c r="M7" s="588">
        <v>5345.6400000000012</v>
      </c>
      <c r="N7" s="585">
        <v>93</v>
      </c>
      <c r="O7" s="589">
        <v>47</v>
      </c>
      <c r="P7" s="588">
        <v>4540.920000000001</v>
      </c>
      <c r="Q7" s="590">
        <v>0.84946236559139787</v>
      </c>
      <c r="R7" s="585">
        <v>79</v>
      </c>
      <c r="S7" s="590">
        <v>0.84946236559139787</v>
      </c>
      <c r="T7" s="589">
        <v>40</v>
      </c>
      <c r="U7" s="122">
        <v>0.85106382978723405</v>
      </c>
    </row>
    <row r="8" spans="1:21" ht="14.4" customHeight="1" x14ac:dyDescent="0.3">
      <c r="A8" s="507">
        <v>19</v>
      </c>
      <c r="B8" s="508" t="s">
        <v>486</v>
      </c>
      <c r="C8" s="508" t="s">
        <v>488</v>
      </c>
      <c r="D8" s="591" t="s">
        <v>607</v>
      </c>
      <c r="E8" s="592" t="s">
        <v>493</v>
      </c>
      <c r="F8" s="508" t="s">
        <v>487</v>
      </c>
      <c r="G8" s="508" t="s">
        <v>502</v>
      </c>
      <c r="H8" s="508" t="s">
        <v>424</v>
      </c>
      <c r="I8" s="508" t="s">
        <v>503</v>
      </c>
      <c r="J8" s="508" t="s">
        <v>504</v>
      </c>
      <c r="K8" s="508" t="s">
        <v>505</v>
      </c>
      <c r="L8" s="509">
        <v>0</v>
      </c>
      <c r="M8" s="509">
        <v>0</v>
      </c>
      <c r="N8" s="508">
        <v>2</v>
      </c>
      <c r="O8" s="593">
        <v>1</v>
      </c>
      <c r="P8" s="509"/>
      <c r="Q8" s="549"/>
      <c r="R8" s="508"/>
      <c r="S8" s="549">
        <v>0</v>
      </c>
      <c r="T8" s="593"/>
      <c r="U8" s="550">
        <v>0</v>
      </c>
    </row>
    <row r="9" spans="1:21" ht="14.4" customHeight="1" x14ac:dyDescent="0.3">
      <c r="A9" s="507">
        <v>19</v>
      </c>
      <c r="B9" s="508" t="s">
        <v>486</v>
      </c>
      <c r="C9" s="508" t="s">
        <v>488</v>
      </c>
      <c r="D9" s="591" t="s">
        <v>607</v>
      </c>
      <c r="E9" s="592" t="s">
        <v>493</v>
      </c>
      <c r="F9" s="508" t="s">
        <v>487</v>
      </c>
      <c r="G9" s="508" t="s">
        <v>506</v>
      </c>
      <c r="H9" s="508" t="s">
        <v>424</v>
      </c>
      <c r="I9" s="508" t="s">
        <v>507</v>
      </c>
      <c r="J9" s="508" t="s">
        <v>508</v>
      </c>
      <c r="K9" s="508" t="s">
        <v>509</v>
      </c>
      <c r="L9" s="509">
        <v>0</v>
      </c>
      <c r="M9" s="509">
        <v>0</v>
      </c>
      <c r="N9" s="508">
        <v>8</v>
      </c>
      <c r="O9" s="593">
        <v>4</v>
      </c>
      <c r="P9" s="509">
        <v>0</v>
      </c>
      <c r="Q9" s="549"/>
      <c r="R9" s="508">
        <v>6</v>
      </c>
      <c r="S9" s="549">
        <v>0.75</v>
      </c>
      <c r="T9" s="593">
        <v>3</v>
      </c>
      <c r="U9" s="550">
        <v>0.75</v>
      </c>
    </row>
    <row r="10" spans="1:21" ht="14.4" customHeight="1" x14ac:dyDescent="0.3">
      <c r="A10" s="507">
        <v>19</v>
      </c>
      <c r="B10" s="508" t="s">
        <v>486</v>
      </c>
      <c r="C10" s="508" t="s">
        <v>488</v>
      </c>
      <c r="D10" s="591" t="s">
        <v>607</v>
      </c>
      <c r="E10" s="592" t="s">
        <v>493</v>
      </c>
      <c r="F10" s="508" t="s">
        <v>487</v>
      </c>
      <c r="G10" s="508" t="s">
        <v>506</v>
      </c>
      <c r="H10" s="508" t="s">
        <v>424</v>
      </c>
      <c r="I10" s="508" t="s">
        <v>510</v>
      </c>
      <c r="J10" s="508" t="s">
        <v>511</v>
      </c>
      <c r="K10" s="508" t="s">
        <v>512</v>
      </c>
      <c r="L10" s="509">
        <v>0</v>
      </c>
      <c r="M10" s="509">
        <v>0</v>
      </c>
      <c r="N10" s="508">
        <v>6</v>
      </c>
      <c r="O10" s="593">
        <v>2</v>
      </c>
      <c r="P10" s="509">
        <v>0</v>
      </c>
      <c r="Q10" s="549"/>
      <c r="R10" s="508">
        <v>6</v>
      </c>
      <c r="S10" s="549">
        <v>1</v>
      </c>
      <c r="T10" s="593">
        <v>2</v>
      </c>
      <c r="U10" s="550">
        <v>1</v>
      </c>
    </row>
    <row r="11" spans="1:21" ht="14.4" customHeight="1" x14ac:dyDescent="0.3">
      <c r="A11" s="507">
        <v>19</v>
      </c>
      <c r="B11" s="508" t="s">
        <v>486</v>
      </c>
      <c r="C11" s="508" t="s">
        <v>488</v>
      </c>
      <c r="D11" s="591" t="s">
        <v>607</v>
      </c>
      <c r="E11" s="592" t="s">
        <v>493</v>
      </c>
      <c r="F11" s="508" t="s">
        <v>487</v>
      </c>
      <c r="G11" s="508" t="s">
        <v>513</v>
      </c>
      <c r="H11" s="508" t="s">
        <v>424</v>
      </c>
      <c r="I11" s="508" t="s">
        <v>514</v>
      </c>
      <c r="J11" s="508" t="s">
        <v>515</v>
      </c>
      <c r="K11" s="508" t="s">
        <v>516</v>
      </c>
      <c r="L11" s="509">
        <v>0</v>
      </c>
      <c r="M11" s="509">
        <v>0</v>
      </c>
      <c r="N11" s="508">
        <v>4</v>
      </c>
      <c r="O11" s="593">
        <v>4</v>
      </c>
      <c r="P11" s="509">
        <v>0</v>
      </c>
      <c r="Q11" s="549"/>
      <c r="R11" s="508">
        <v>2</v>
      </c>
      <c r="S11" s="549">
        <v>0.5</v>
      </c>
      <c r="T11" s="593">
        <v>2</v>
      </c>
      <c r="U11" s="550">
        <v>0.5</v>
      </c>
    </row>
    <row r="12" spans="1:21" ht="14.4" customHeight="1" x14ac:dyDescent="0.3">
      <c r="A12" s="507">
        <v>19</v>
      </c>
      <c r="B12" s="508" t="s">
        <v>486</v>
      </c>
      <c r="C12" s="508" t="s">
        <v>488</v>
      </c>
      <c r="D12" s="591" t="s">
        <v>607</v>
      </c>
      <c r="E12" s="592" t="s">
        <v>493</v>
      </c>
      <c r="F12" s="508" t="s">
        <v>487</v>
      </c>
      <c r="G12" s="508" t="s">
        <v>517</v>
      </c>
      <c r="H12" s="508" t="s">
        <v>424</v>
      </c>
      <c r="I12" s="508" t="s">
        <v>518</v>
      </c>
      <c r="J12" s="508" t="s">
        <v>519</v>
      </c>
      <c r="K12" s="508" t="s">
        <v>520</v>
      </c>
      <c r="L12" s="509">
        <v>55.54</v>
      </c>
      <c r="M12" s="509">
        <v>55.54</v>
      </c>
      <c r="N12" s="508">
        <v>1</v>
      </c>
      <c r="O12" s="593">
        <v>1</v>
      </c>
      <c r="P12" s="509">
        <v>55.54</v>
      </c>
      <c r="Q12" s="549">
        <v>1</v>
      </c>
      <c r="R12" s="508">
        <v>1</v>
      </c>
      <c r="S12" s="549">
        <v>1</v>
      </c>
      <c r="T12" s="593">
        <v>1</v>
      </c>
      <c r="U12" s="550">
        <v>1</v>
      </c>
    </row>
    <row r="13" spans="1:21" ht="14.4" customHeight="1" x14ac:dyDescent="0.3">
      <c r="A13" s="507">
        <v>19</v>
      </c>
      <c r="B13" s="508" t="s">
        <v>486</v>
      </c>
      <c r="C13" s="508" t="s">
        <v>488</v>
      </c>
      <c r="D13" s="591" t="s">
        <v>607</v>
      </c>
      <c r="E13" s="592" t="s">
        <v>493</v>
      </c>
      <c r="F13" s="508" t="s">
        <v>487</v>
      </c>
      <c r="G13" s="508" t="s">
        <v>521</v>
      </c>
      <c r="H13" s="508" t="s">
        <v>424</v>
      </c>
      <c r="I13" s="508" t="s">
        <v>522</v>
      </c>
      <c r="J13" s="508" t="s">
        <v>523</v>
      </c>
      <c r="K13" s="508" t="s">
        <v>524</v>
      </c>
      <c r="L13" s="509">
        <v>0</v>
      </c>
      <c r="M13" s="509">
        <v>0</v>
      </c>
      <c r="N13" s="508">
        <v>1</v>
      </c>
      <c r="O13" s="593">
        <v>1</v>
      </c>
      <c r="P13" s="509">
        <v>0</v>
      </c>
      <c r="Q13" s="549"/>
      <c r="R13" s="508">
        <v>1</v>
      </c>
      <c r="S13" s="549">
        <v>1</v>
      </c>
      <c r="T13" s="593">
        <v>1</v>
      </c>
      <c r="U13" s="550">
        <v>1</v>
      </c>
    </row>
    <row r="14" spans="1:21" ht="14.4" customHeight="1" x14ac:dyDescent="0.3">
      <c r="A14" s="507">
        <v>19</v>
      </c>
      <c r="B14" s="508" t="s">
        <v>486</v>
      </c>
      <c r="C14" s="508" t="s">
        <v>488</v>
      </c>
      <c r="D14" s="591" t="s">
        <v>607</v>
      </c>
      <c r="E14" s="592" t="s">
        <v>494</v>
      </c>
      <c r="F14" s="508" t="s">
        <v>487</v>
      </c>
      <c r="G14" s="508" t="s">
        <v>525</v>
      </c>
      <c r="H14" s="508" t="s">
        <v>453</v>
      </c>
      <c r="I14" s="508" t="s">
        <v>526</v>
      </c>
      <c r="J14" s="508" t="s">
        <v>527</v>
      </c>
      <c r="K14" s="508" t="s">
        <v>528</v>
      </c>
      <c r="L14" s="509">
        <v>30.83</v>
      </c>
      <c r="M14" s="509">
        <v>92.49</v>
      </c>
      <c r="N14" s="508">
        <v>3</v>
      </c>
      <c r="O14" s="593">
        <v>0.5</v>
      </c>
      <c r="P14" s="509"/>
      <c r="Q14" s="549">
        <v>0</v>
      </c>
      <c r="R14" s="508"/>
      <c r="S14" s="549">
        <v>0</v>
      </c>
      <c r="T14" s="593"/>
      <c r="U14" s="550">
        <v>0</v>
      </c>
    </row>
    <row r="15" spans="1:21" ht="14.4" customHeight="1" x14ac:dyDescent="0.3">
      <c r="A15" s="507">
        <v>19</v>
      </c>
      <c r="B15" s="508" t="s">
        <v>486</v>
      </c>
      <c r="C15" s="508" t="s">
        <v>488</v>
      </c>
      <c r="D15" s="591" t="s">
        <v>607</v>
      </c>
      <c r="E15" s="592" t="s">
        <v>494</v>
      </c>
      <c r="F15" s="508" t="s">
        <v>487</v>
      </c>
      <c r="G15" s="508" t="s">
        <v>529</v>
      </c>
      <c r="H15" s="508" t="s">
        <v>424</v>
      </c>
      <c r="I15" s="508" t="s">
        <v>530</v>
      </c>
      <c r="J15" s="508" t="s">
        <v>531</v>
      </c>
      <c r="K15" s="508" t="s">
        <v>532</v>
      </c>
      <c r="L15" s="509">
        <v>164.01</v>
      </c>
      <c r="M15" s="509">
        <v>164.01</v>
      </c>
      <c r="N15" s="508">
        <v>1</v>
      </c>
      <c r="O15" s="593">
        <v>1</v>
      </c>
      <c r="P15" s="509">
        <v>164.01</v>
      </c>
      <c r="Q15" s="549">
        <v>1</v>
      </c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19</v>
      </c>
      <c r="B16" s="508" t="s">
        <v>486</v>
      </c>
      <c r="C16" s="508" t="s">
        <v>488</v>
      </c>
      <c r="D16" s="591" t="s">
        <v>607</v>
      </c>
      <c r="E16" s="592" t="s">
        <v>494</v>
      </c>
      <c r="F16" s="508" t="s">
        <v>487</v>
      </c>
      <c r="G16" s="508" t="s">
        <v>498</v>
      </c>
      <c r="H16" s="508" t="s">
        <v>424</v>
      </c>
      <c r="I16" s="508" t="s">
        <v>499</v>
      </c>
      <c r="J16" s="508" t="s">
        <v>500</v>
      </c>
      <c r="K16" s="508" t="s">
        <v>501</v>
      </c>
      <c r="L16" s="509">
        <v>57.48</v>
      </c>
      <c r="M16" s="509">
        <v>344.88</v>
      </c>
      <c r="N16" s="508">
        <v>6</v>
      </c>
      <c r="O16" s="593">
        <v>3</v>
      </c>
      <c r="P16" s="509">
        <v>344.88</v>
      </c>
      <c r="Q16" s="549">
        <v>1</v>
      </c>
      <c r="R16" s="508">
        <v>6</v>
      </c>
      <c r="S16" s="549">
        <v>1</v>
      </c>
      <c r="T16" s="593">
        <v>3</v>
      </c>
      <c r="U16" s="550">
        <v>1</v>
      </c>
    </row>
    <row r="17" spans="1:21" ht="14.4" customHeight="1" x14ac:dyDescent="0.3">
      <c r="A17" s="507">
        <v>19</v>
      </c>
      <c r="B17" s="508" t="s">
        <v>486</v>
      </c>
      <c r="C17" s="508" t="s">
        <v>488</v>
      </c>
      <c r="D17" s="591" t="s">
        <v>607</v>
      </c>
      <c r="E17" s="592" t="s">
        <v>494</v>
      </c>
      <c r="F17" s="508" t="s">
        <v>487</v>
      </c>
      <c r="G17" s="508" t="s">
        <v>533</v>
      </c>
      <c r="H17" s="508" t="s">
        <v>424</v>
      </c>
      <c r="I17" s="508" t="s">
        <v>534</v>
      </c>
      <c r="J17" s="508" t="s">
        <v>535</v>
      </c>
      <c r="K17" s="508" t="s">
        <v>536</v>
      </c>
      <c r="L17" s="509">
        <v>86.41</v>
      </c>
      <c r="M17" s="509">
        <v>172.82</v>
      </c>
      <c r="N17" s="508">
        <v>2</v>
      </c>
      <c r="O17" s="593">
        <v>0.5</v>
      </c>
      <c r="P17" s="509"/>
      <c r="Q17" s="549">
        <v>0</v>
      </c>
      <c r="R17" s="508"/>
      <c r="S17" s="549">
        <v>0</v>
      </c>
      <c r="T17" s="593"/>
      <c r="U17" s="550">
        <v>0</v>
      </c>
    </row>
    <row r="18" spans="1:21" ht="14.4" customHeight="1" x14ac:dyDescent="0.3">
      <c r="A18" s="507">
        <v>19</v>
      </c>
      <c r="B18" s="508" t="s">
        <v>486</v>
      </c>
      <c r="C18" s="508" t="s">
        <v>488</v>
      </c>
      <c r="D18" s="591" t="s">
        <v>607</v>
      </c>
      <c r="E18" s="592" t="s">
        <v>494</v>
      </c>
      <c r="F18" s="508" t="s">
        <v>487</v>
      </c>
      <c r="G18" s="508" t="s">
        <v>506</v>
      </c>
      <c r="H18" s="508" t="s">
        <v>424</v>
      </c>
      <c r="I18" s="508" t="s">
        <v>510</v>
      </c>
      <c r="J18" s="508" t="s">
        <v>511</v>
      </c>
      <c r="K18" s="508" t="s">
        <v>512</v>
      </c>
      <c r="L18" s="509">
        <v>0</v>
      </c>
      <c r="M18" s="509">
        <v>0</v>
      </c>
      <c r="N18" s="508">
        <v>2</v>
      </c>
      <c r="O18" s="593">
        <v>1</v>
      </c>
      <c r="P18" s="509">
        <v>0</v>
      </c>
      <c r="Q18" s="549"/>
      <c r="R18" s="508">
        <v>2</v>
      </c>
      <c r="S18" s="549">
        <v>1</v>
      </c>
      <c r="T18" s="593">
        <v>1</v>
      </c>
      <c r="U18" s="550">
        <v>1</v>
      </c>
    </row>
    <row r="19" spans="1:21" ht="14.4" customHeight="1" x14ac:dyDescent="0.3">
      <c r="A19" s="507">
        <v>19</v>
      </c>
      <c r="B19" s="508" t="s">
        <v>486</v>
      </c>
      <c r="C19" s="508" t="s">
        <v>488</v>
      </c>
      <c r="D19" s="591" t="s">
        <v>607</v>
      </c>
      <c r="E19" s="592" t="s">
        <v>494</v>
      </c>
      <c r="F19" s="508" t="s">
        <v>487</v>
      </c>
      <c r="G19" s="508" t="s">
        <v>537</v>
      </c>
      <c r="H19" s="508" t="s">
        <v>453</v>
      </c>
      <c r="I19" s="508" t="s">
        <v>538</v>
      </c>
      <c r="J19" s="508" t="s">
        <v>539</v>
      </c>
      <c r="K19" s="508" t="s">
        <v>540</v>
      </c>
      <c r="L19" s="509">
        <v>0</v>
      </c>
      <c r="M19" s="509">
        <v>0</v>
      </c>
      <c r="N19" s="508">
        <v>1</v>
      </c>
      <c r="O19" s="593">
        <v>1</v>
      </c>
      <c r="P19" s="509">
        <v>0</v>
      </c>
      <c r="Q19" s="549"/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19</v>
      </c>
      <c r="B20" s="508" t="s">
        <v>486</v>
      </c>
      <c r="C20" s="508" t="s">
        <v>488</v>
      </c>
      <c r="D20" s="591" t="s">
        <v>607</v>
      </c>
      <c r="E20" s="592" t="s">
        <v>494</v>
      </c>
      <c r="F20" s="508" t="s">
        <v>487</v>
      </c>
      <c r="G20" s="508" t="s">
        <v>541</v>
      </c>
      <c r="H20" s="508" t="s">
        <v>453</v>
      </c>
      <c r="I20" s="508" t="s">
        <v>542</v>
      </c>
      <c r="J20" s="508" t="s">
        <v>543</v>
      </c>
      <c r="K20" s="508" t="s">
        <v>544</v>
      </c>
      <c r="L20" s="509">
        <v>154.36000000000001</v>
      </c>
      <c r="M20" s="509">
        <v>154.36000000000001</v>
      </c>
      <c r="N20" s="508">
        <v>1</v>
      </c>
      <c r="O20" s="593">
        <v>1</v>
      </c>
      <c r="P20" s="509">
        <v>154.36000000000001</v>
      </c>
      <c r="Q20" s="549">
        <v>1</v>
      </c>
      <c r="R20" s="508">
        <v>1</v>
      </c>
      <c r="S20" s="549">
        <v>1</v>
      </c>
      <c r="T20" s="593">
        <v>1</v>
      </c>
      <c r="U20" s="550">
        <v>1</v>
      </c>
    </row>
    <row r="21" spans="1:21" ht="14.4" customHeight="1" x14ac:dyDescent="0.3">
      <c r="A21" s="507">
        <v>19</v>
      </c>
      <c r="B21" s="508" t="s">
        <v>486</v>
      </c>
      <c r="C21" s="508" t="s">
        <v>488</v>
      </c>
      <c r="D21" s="591" t="s">
        <v>607</v>
      </c>
      <c r="E21" s="592" t="s">
        <v>495</v>
      </c>
      <c r="F21" s="508" t="s">
        <v>487</v>
      </c>
      <c r="G21" s="508" t="s">
        <v>545</v>
      </c>
      <c r="H21" s="508" t="s">
        <v>424</v>
      </c>
      <c r="I21" s="508" t="s">
        <v>546</v>
      </c>
      <c r="J21" s="508" t="s">
        <v>547</v>
      </c>
      <c r="K21" s="508" t="s">
        <v>548</v>
      </c>
      <c r="L21" s="509">
        <v>392.41</v>
      </c>
      <c r="M21" s="509">
        <v>392.41</v>
      </c>
      <c r="N21" s="508">
        <v>1</v>
      </c>
      <c r="O21" s="593">
        <v>1</v>
      </c>
      <c r="P21" s="509">
        <v>392.41</v>
      </c>
      <c r="Q21" s="549">
        <v>1</v>
      </c>
      <c r="R21" s="508">
        <v>1</v>
      </c>
      <c r="S21" s="549">
        <v>1</v>
      </c>
      <c r="T21" s="593">
        <v>1</v>
      </c>
      <c r="U21" s="550">
        <v>1</v>
      </c>
    </row>
    <row r="22" spans="1:21" ht="14.4" customHeight="1" x14ac:dyDescent="0.3">
      <c r="A22" s="507">
        <v>19</v>
      </c>
      <c r="B22" s="508" t="s">
        <v>486</v>
      </c>
      <c r="C22" s="508" t="s">
        <v>488</v>
      </c>
      <c r="D22" s="591" t="s">
        <v>607</v>
      </c>
      <c r="E22" s="592" t="s">
        <v>495</v>
      </c>
      <c r="F22" s="508" t="s">
        <v>487</v>
      </c>
      <c r="G22" s="508" t="s">
        <v>549</v>
      </c>
      <c r="H22" s="508" t="s">
        <v>424</v>
      </c>
      <c r="I22" s="508" t="s">
        <v>550</v>
      </c>
      <c r="J22" s="508" t="s">
        <v>551</v>
      </c>
      <c r="K22" s="508" t="s">
        <v>552</v>
      </c>
      <c r="L22" s="509">
        <v>103.8</v>
      </c>
      <c r="M22" s="509">
        <v>207.6</v>
      </c>
      <c r="N22" s="508">
        <v>2</v>
      </c>
      <c r="O22" s="593">
        <v>1</v>
      </c>
      <c r="P22" s="509">
        <v>207.6</v>
      </c>
      <c r="Q22" s="549">
        <v>1</v>
      </c>
      <c r="R22" s="508">
        <v>2</v>
      </c>
      <c r="S22" s="549">
        <v>1</v>
      </c>
      <c r="T22" s="593">
        <v>1</v>
      </c>
      <c r="U22" s="550">
        <v>1</v>
      </c>
    </row>
    <row r="23" spans="1:21" ht="14.4" customHeight="1" x14ac:dyDescent="0.3">
      <c r="A23" s="507">
        <v>19</v>
      </c>
      <c r="B23" s="508" t="s">
        <v>486</v>
      </c>
      <c r="C23" s="508" t="s">
        <v>488</v>
      </c>
      <c r="D23" s="591" t="s">
        <v>607</v>
      </c>
      <c r="E23" s="592" t="s">
        <v>495</v>
      </c>
      <c r="F23" s="508" t="s">
        <v>487</v>
      </c>
      <c r="G23" s="508" t="s">
        <v>553</v>
      </c>
      <c r="H23" s="508" t="s">
        <v>453</v>
      </c>
      <c r="I23" s="508" t="s">
        <v>554</v>
      </c>
      <c r="J23" s="508" t="s">
        <v>555</v>
      </c>
      <c r="K23" s="508" t="s">
        <v>556</v>
      </c>
      <c r="L23" s="509">
        <v>176.32</v>
      </c>
      <c r="M23" s="509">
        <v>176.32</v>
      </c>
      <c r="N23" s="508">
        <v>1</v>
      </c>
      <c r="O23" s="593">
        <v>0.5</v>
      </c>
      <c r="P23" s="509">
        <v>176.32</v>
      </c>
      <c r="Q23" s="549">
        <v>1</v>
      </c>
      <c r="R23" s="508">
        <v>1</v>
      </c>
      <c r="S23" s="549">
        <v>1</v>
      </c>
      <c r="T23" s="593">
        <v>0.5</v>
      </c>
      <c r="U23" s="550">
        <v>1</v>
      </c>
    </row>
    <row r="24" spans="1:21" ht="14.4" customHeight="1" x14ac:dyDescent="0.3">
      <c r="A24" s="507">
        <v>19</v>
      </c>
      <c r="B24" s="508" t="s">
        <v>486</v>
      </c>
      <c r="C24" s="508" t="s">
        <v>488</v>
      </c>
      <c r="D24" s="591" t="s">
        <v>607</v>
      </c>
      <c r="E24" s="592" t="s">
        <v>495</v>
      </c>
      <c r="F24" s="508" t="s">
        <v>487</v>
      </c>
      <c r="G24" s="508" t="s">
        <v>557</v>
      </c>
      <c r="H24" s="508" t="s">
        <v>424</v>
      </c>
      <c r="I24" s="508" t="s">
        <v>558</v>
      </c>
      <c r="J24" s="508" t="s">
        <v>559</v>
      </c>
      <c r="K24" s="508" t="s">
        <v>560</v>
      </c>
      <c r="L24" s="509">
        <v>182.22</v>
      </c>
      <c r="M24" s="509">
        <v>546.66</v>
      </c>
      <c r="N24" s="508">
        <v>3</v>
      </c>
      <c r="O24" s="593">
        <v>2.5</v>
      </c>
      <c r="P24" s="509">
        <v>546.66</v>
      </c>
      <c r="Q24" s="549">
        <v>1</v>
      </c>
      <c r="R24" s="508">
        <v>3</v>
      </c>
      <c r="S24" s="549">
        <v>1</v>
      </c>
      <c r="T24" s="593">
        <v>2.5</v>
      </c>
      <c r="U24" s="550">
        <v>1</v>
      </c>
    </row>
    <row r="25" spans="1:21" ht="14.4" customHeight="1" x14ac:dyDescent="0.3">
      <c r="A25" s="507">
        <v>19</v>
      </c>
      <c r="B25" s="508" t="s">
        <v>486</v>
      </c>
      <c r="C25" s="508" t="s">
        <v>488</v>
      </c>
      <c r="D25" s="591" t="s">
        <v>607</v>
      </c>
      <c r="E25" s="592" t="s">
        <v>495</v>
      </c>
      <c r="F25" s="508" t="s">
        <v>487</v>
      </c>
      <c r="G25" s="508" t="s">
        <v>561</v>
      </c>
      <c r="H25" s="508" t="s">
        <v>453</v>
      </c>
      <c r="I25" s="508" t="s">
        <v>562</v>
      </c>
      <c r="J25" s="508" t="s">
        <v>563</v>
      </c>
      <c r="K25" s="508" t="s">
        <v>564</v>
      </c>
      <c r="L25" s="509">
        <v>186.87</v>
      </c>
      <c r="M25" s="509">
        <v>186.87</v>
      </c>
      <c r="N25" s="508">
        <v>1</v>
      </c>
      <c r="O25" s="593">
        <v>0.5</v>
      </c>
      <c r="P25" s="509">
        <v>186.87</v>
      </c>
      <c r="Q25" s="549">
        <v>1</v>
      </c>
      <c r="R25" s="508">
        <v>1</v>
      </c>
      <c r="S25" s="549">
        <v>1</v>
      </c>
      <c r="T25" s="593">
        <v>0.5</v>
      </c>
      <c r="U25" s="550">
        <v>1</v>
      </c>
    </row>
    <row r="26" spans="1:21" ht="14.4" customHeight="1" x14ac:dyDescent="0.3">
      <c r="A26" s="507">
        <v>19</v>
      </c>
      <c r="B26" s="508" t="s">
        <v>486</v>
      </c>
      <c r="C26" s="508" t="s">
        <v>488</v>
      </c>
      <c r="D26" s="591" t="s">
        <v>607</v>
      </c>
      <c r="E26" s="592" t="s">
        <v>495</v>
      </c>
      <c r="F26" s="508" t="s">
        <v>487</v>
      </c>
      <c r="G26" s="508" t="s">
        <v>565</v>
      </c>
      <c r="H26" s="508" t="s">
        <v>424</v>
      </c>
      <c r="I26" s="508" t="s">
        <v>566</v>
      </c>
      <c r="J26" s="508" t="s">
        <v>567</v>
      </c>
      <c r="K26" s="508" t="s">
        <v>568</v>
      </c>
      <c r="L26" s="509">
        <v>0</v>
      </c>
      <c r="M26" s="509">
        <v>0</v>
      </c>
      <c r="N26" s="508">
        <v>2</v>
      </c>
      <c r="O26" s="593">
        <v>0.5</v>
      </c>
      <c r="P26" s="509">
        <v>0</v>
      </c>
      <c r="Q26" s="549"/>
      <c r="R26" s="508">
        <v>2</v>
      </c>
      <c r="S26" s="549">
        <v>1</v>
      </c>
      <c r="T26" s="593">
        <v>0.5</v>
      </c>
      <c r="U26" s="550">
        <v>1</v>
      </c>
    </row>
    <row r="27" spans="1:21" ht="14.4" customHeight="1" x14ac:dyDescent="0.3">
      <c r="A27" s="507">
        <v>19</v>
      </c>
      <c r="B27" s="508" t="s">
        <v>486</v>
      </c>
      <c r="C27" s="508" t="s">
        <v>488</v>
      </c>
      <c r="D27" s="591" t="s">
        <v>607</v>
      </c>
      <c r="E27" s="592" t="s">
        <v>495</v>
      </c>
      <c r="F27" s="508" t="s">
        <v>487</v>
      </c>
      <c r="G27" s="508" t="s">
        <v>569</v>
      </c>
      <c r="H27" s="508" t="s">
        <v>453</v>
      </c>
      <c r="I27" s="508" t="s">
        <v>570</v>
      </c>
      <c r="J27" s="508" t="s">
        <v>571</v>
      </c>
      <c r="K27" s="508" t="s">
        <v>572</v>
      </c>
      <c r="L27" s="509">
        <v>93.18</v>
      </c>
      <c r="M27" s="509">
        <v>93.18</v>
      </c>
      <c r="N27" s="508">
        <v>1</v>
      </c>
      <c r="O27" s="593">
        <v>1</v>
      </c>
      <c r="P27" s="509">
        <v>93.18</v>
      </c>
      <c r="Q27" s="549">
        <v>1</v>
      </c>
      <c r="R27" s="508">
        <v>1</v>
      </c>
      <c r="S27" s="549">
        <v>1</v>
      </c>
      <c r="T27" s="593">
        <v>1</v>
      </c>
      <c r="U27" s="550">
        <v>1</v>
      </c>
    </row>
    <row r="28" spans="1:21" ht="14.4" customHeight="1" x14ac:dyDescent="0.3">
      <c r="A28" s="507">
        <v>19</v>
      </c>
      <c r="B28" s="508" t="s">
        <v>486</v>
      </c>
      <c r="C28" s="508" t="s">
        <v>488</v>
      </c>
      <c r="D28" s="591" t="s">
        <v>607</v>
      </c>
      <c r="E28" s="592" t="s">
        <v>495</v>
      </c>
      <c r="F28" s="508" t="s">
        <v>487</v>
      </c>
      <c r="G28" s="508" t="s">
        <v>573</v>
      </c>
      <c r="H28" s="508" t="s">
        <v>424</v>
      </c>
      <c r="I28" s="508" t="s">
        <v>574</v>
      </c>
      <c r="J28" s="508" t="s">
        <v>575</v>
      </c>
      <c r="K28" s="508" t="s">
        <v>576</v>
      </c>
      <c r="L28" s="509">
        <v>0</v>
      </c>
      <c r="M28" s="509">
        <v>0</v>
      </c>
      <c r="N28" s="508">
        <v>2</v>
      </c>
      <c r="O28" s="593">
        <v>1</v>
      </c>
      <c r="P28" s="509">
        <v>0</v>
      </c>
      <c r="Q28" s="549"/>
      <c r="R28" s="508">
        <v>2</v>
      </c>
      <c r="S28" s="549">
        <v>1</v>
      </c>
      <c r="T28" s="593">
        <v>1</v>
      </c>
      <c r="U28" s="550">
        <v>1</v>
      </c>
    </row>
    <row r="29" spans="1:21" ht="14.4" customHeight="1" x14ac:dyDescent="0.3">
      <c r="A29" s="507">
        <v>19</v>
      </c>
      <c r="B29" s="508" t="s">
        <v>486</v>
      </c>
      <c r="C29" s="508" t="s">
        <v>488</v>
      </c>
      <c r="D29" s="591" t="s">
        <v>607</v>
      </c>
      <c r="E29" s="592" t="s">
        <v>495</v>
      </c>
      <c r="F29" s="508" t="s">
        <v>487</v>
      </c>
      <c r="G29" s="508" t="s">
        <v>537</v>
      </c>
      <c r="H29" s="508" t="s">
        <v>453</v>
      </c>
      <c r="I29" s="508" t="s">
        <v>538</v>
      </c>
      <c r="J29" s="508" t="s">
        <v>539</v>
      </c>
      <c r="K29" s="508" t="s">
        <v>540</v>
      </c>
      <c r="L29" s="509">
        <v>0</v>
      </c>
      <c r="M29" s="509">
        <v>0</v>
      </c>
      <c r="N29" s="508">
        <v>2</v>
      </c>
      <c r="O29" s="593">
        <v>2</v>
      </c>
      <c r="P29" s="509"/>
      <c r="Q29" s="549"/>
      <c r="R29" s="508"/>
      <c r="S29" s="549">
        <v>0</v>
      </c>
      <c r="T29" s="593"/>
      <c r="U29" s="550">
        <v>0</v>
      </c>
    </row>
    <row r="30" spans="1:21" ht="14.4" customHeight="1" x14ac:dyDescent="0.3">
      <c r="A30" s="507">
        <v>19</v>
      </c>
      <c r="B30" s="508" t="s">
        <v>486</v>
      </c>
      <c r="C30" s="508" t="s">
        <v>488</v>
      </c>
      <c r="D30" s="591" t="s">
        <v>607</v>
      </c>
      <c r="E30" s="592" t="s">
        <v>495</v>
      </c>
      <c r="F30" s="508" t="s">
        <v>487</v>
      </c>
      <c r="G30" s="508" t="s">
        <v>577</v>
      </c>
      <c r="H30" s="508" t="s">
        <v>453</v>
      </c>
      <c r="I30" s="508" t="s">
        <v>578</v>
      </c>
      <c r="J30" s="508" t="s">
        <v>579</v>
      </c>
      <c r="K30" s="508" t="s">
        <v>580</v>
      </c>
      <c r="L30" s="509">
        <v>49.08</v>
      </c>
      <c r="M30" s="509">
        <v>49.08</v>
      </c>
      <c r="N30" s="508">
        <v>1</v>
      </c>
      <c r="O30" s="593">
        <v>1</v>
      </c>
      <c r="P30" s="509">
        <v>49.08</v>
      </c>
      <c r="Q30" s="549">
        <v>1</v>
      </c>
      <c r="R30" s="508">
        <v>1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19</v>
      </c>
      <c r="B31" s="508" t="s">
        <v>486</v>
      </c>
      <c r="C31" s="508" t="s">
        <v>488</v>
      </c>
      <c r="D31" s="591" t="s">
        <v>607</v>
      </c>
      <c r="E31" s="592" t="s">
        <v>496</v>
      </c>
      <c r="F31" s="508" t="s">
        <v>487</v>
      </c>
      <c r="G31" s="508" t="s">
        <v>498</v>
      </c>
      <c r="H31" s="508" t="s">
        <v>424</v>
      </c>
      <c r="I31" s="508" t="s">
        <v>499</v>
      </c>
      <c r="J31" s="508" t="s">
        <v>500</v>
      </c>
      <c r="K31" s="508" t="s">
        <v>501</v>
      </c>
      <c r="L31" s="509">
        <v>57.48</v>
      </c>
      <c r="M31" s="509">
        <v>459.84</v>
      </c>
      <c r="N31" s="508">
        <v>8</v>
      </c>
      <c r="O31" s="593">
        <v>3.5</v>
      </c>
      <c r="P31" s="509">
        <v>344.88</v>
      </c>
      <c r="Q31" s="549">
        <v>0.75</v>
      </c>
      <c r="R31" s="508">
        <v>6</v>
      </c>
      <c r="S31" s="549">
        <v>0.75</v>
      </c>
      <c r="T31" s="593">
        <v>2.5</v>
      </c>
      <c r="U31" s="550">
        <v>0.7142857142857143</v>
      </c>
    </row>
    <row r="32" spans="1:21" ht="14.4" customHeight="1" x14ac:dyDescent="0.3">
      <c r="A32" s="507">
        <v>19</v>
      </c>
      <c r="B32" s="508" t="s">
        <v>486</v>
      </c>
      <c r="C32" s="508" t="s">
        <v>488</v>
      </c>
      <c r="D32" s="591" t="s">
        <v>607</v>
      </c>
      <c r="E32" s="592" t="s">
        <v>496</v>
      </c>
      <c r="F32" s="508" t="s">
        <v>487</v>
      </c>
      <c r="G32" s="508" t="s">
        <v>533</v>
      </c>
      <c r="H32" s="508" t="s">
        <v>424</v>
      </c>
      <c r="I32" s="508" t="s">
        <v>581</v>
      </c>
      <c r="J32" s="508" t="s">
        <v>582</v>
      </c>
      <c r="K32" s="508" t="s">
        <v>536</v>
      </c>
      <c r="L32" s="509">
        <v>86.41</v>
      </c>
      <c r="M32" s="509">
        <v>432.04999999999995</v>
      </c>
      <c r="N32" s="508">
        <v>5</v>
      </c>
      <c r="O32" s="593">
        <v>0.5</v>
      </c>
      <c r="P32" s="509"/>
      <c r="Q32" s="549">
        <v>0</v>
      </c>
      <c r="R32" s="508"/>
      <c r="S32" s="549">
        <v>0</v>
      </c>
      <c r="T32" s="593"/>
      <c r="U32" s="550">
        <v>0</v>
      </c>
    </row>
    <row r="33" spans="1:21" ht="14.4" customHeight="1" x14ac:dyDescent="0.3">
      <c r="A33" s="507">
        <v>19</v>
      </c>
      <c r="B33" s="508" t="s">
        <v>486</v>
      </c>
      <c r="C33" s="508" t="s">
        <v>488</v>
      </c>
      <c r="D33" s="591" t="s">
        <v>607</v>
      </c>
      <c r="E33" s="592" t="s">
        <v>496</v>
      </c>
      <c r="F33" s="508" t="s">
        <v>487</v>
      </c>
      <c r="G33" s="508" t="s">
        <v>506</v>
      </c>
      <c r="H33" s="508" t="s">
        <v>424</v>
      </c>
      <c r="I33" s="508" t="s">
        <v>507</v>
      </c>
      <c r="J33" s="508" t="s">
        <v>508</v>
      </c>
      <c r="K33" s="508" t="s">
        <v>509</v>
      </c>
      <c r="L33" s="509">
        <v>0</v>
      </c>
      <c r="M33" s="509">
        <v>0</v>
      </c>
      <c r="N33" s="508">
        <v>4</v>
      </c>
      <c r="O33" s="593">
        <v>1.5</v>
      </c>
      <c r="P33" s="509">
        <v>0</v>
      </c>
      <c r="Q33" s="549"/>
      <c r="R33" s="508">
        <v>4</v>
      </c>
      <c r="S33" s="549">
        <v>1</v>
      </c>
      <c r="T33" s="593">
        <v>1.5</v>
      </c>
      <c r="U33" s="550">
        <v>1</v>
      </c>
    </row>
    <row r="34" spans="1:21" ht="14.4" customHeight="1" x14ac:dyDescent="0.3">
      <c r="A34" s="507">
        <v>19</v>
      </c>
      <c r="B34" s="508" t="s">
        <v>486</v>
      </c>
      <c r="C34" s="508" t="s">
        <v>488</v>
      </c>
      <c r="D34" s="591" t="s">
        <v>607</v>
      </c>
      <c r="E34" s="592" t="s">
        <v>496</v>
      </c>
      <c r="F34" s="508" t="s">
        <v>487</v>
      </c>
      <c r="G34" s="508" t="s">
        <v>583</v>
      </c>
      <c r="H34" s="508" t="s">
        <v>424</v>
      </c>
      <c r="I34" s="508" t="s">
        <v>584</v>
      </c>
      <c r="J34" s="508" t="s">
        <v>585</v>
      </c>
      <c r="K34" s="508" t="s">
        <v>586</v>
      </c>
      <c r="L34" s="509">
        <v>96.8</v>
      </c>
      <c r="M34" s="509">
        <v>290.39999999999998</v>
      </c>
      <c r="N34" s="508">
        <v>3</v>
      </c>
      <c r="O34" s="593">
        <v>0.5</v>
      </c>
      <c r="P34" s="509"/>
      <c r="Q34" s="549">
        <v>0</v>
      </c>
      <c r="R34" s="508"/>
      <c r="S34" s="549">
        <v>0</v>
      </c>
      <c r="T34" s="593"/>
      <c r="U34" s="550">
        <v>0</v>
      </c>
    </row>
    <row r="35" spans="1:21" ht="14.4" customHeight="1" x14ac:dyDescent="0.3">
      <c r="A35" s="507">
        <v>19</v>
      </c>
      <c r="B35" s="508" t="s">
        <v>486</v>
      </c>
      <c r="C35" s="508" t="s">
        <v>488</v>
      </c>
      <c r="D35" s="591" t="s">
        <v>607</v>
      </c>
      <c r="E35" s="592" t="s">
        <v>497</v>
      </c>
      <c r="F35" s="508" t="s">
        <v>487</v>
      </c>
      <c r="G35" s="508" t="s">
        <v>587</v>
      </c>
      <c r="H35" s="508" t="s">
        <v>424</v>
      </c>
      <c r="I35" s="508" t="s">
        <v>588</v>
      </c>
      <c r="J35" s="508" t="s">
        <v>589</v>
      </c>
      <c r="K35" s="508" t="s">
        <v>590</v>
      </c>
      <c r="L35" s="509">
        <v>86.02</v>
      </c>
      <c r="M35" s="509">
        <v>172.04</v>
      </c>
      <c r="N35" s="508">
        <v>2</v>
      </c>
      <c r="O35" s="593">
        <v>1</v>
      </c>
      <c r="P35" s="509">
        <v>172.04</v>
      </c>
      <c r="Q35" s="549">
        <v>1</v>
      </c>
      <c r="R35" s="508">
        <v>2</v>
      </c>
      <c r="S35" s="549">
        <v>1</v>
      </c>
      <c r="T35" s="593">
        <v>1</v>
      </c>
      <c r="U35" s="550">
        <v>1</v>
      </c>
    </row>
    <row r="36" spans="1:21" ht="14.4" customHeight="1" x14ac:dyDescent="0.3">
      <c r="A36" s="507">
        <v>19</v>
      </c>
      <c r="B36" s="508" t="s">
        <v>486</v>
      </c>
      <c r="C36" s="508" t="s">
        <v>488</v>
      </c>
      <c r="D36" s="591" t="s">
        <v>607</v>
      </c>
      <c r="E36" s="592" t="s">
        <v>497</v>
      </c>
      <c r="F36" s="508" t="s">
        <v>487</v>
      </c>
      <c r="G36" s="508" t="s">
        <v>498</v>
      </c>
      <c r="H36" s="508" t="s">
        <v>424</v>
      </c>
      <c r="I36" s="508" t="s">
        <v>499</v>
      </c>
      <c r="J36" s="508" t="s">
        <v>500</v>
      </c>
      <c r="K36" s="508" t="s">
        <v>501</v>
      </c>
      <c r="L36" s="509">
        <v>57.48</v>
      </c>
      <c r="M36" s="509">
        <v>2241.7200000000003</v>
      </c>
      <c r="N36" s="508">
        <v>39</v>
      </c>
      <c r="O36" s="593">
        <v>19.5</v>
      </c>
      <c r="P36" s="509">
        <v>1666.9200000000003</v>
      </c>
      <c r="Q36" s="549">
        <v>0.74358974358974361</v>
      </c>
      <c r="R36" s="508">
        <v>29</v>
      </c>
      <c r="S36" s="549">
        <v>0.74358974358974361</v>
      </c>
      <c r="T36" s="593">
        <v>14.5</v>
      </c>
      <c r="U36" s="550">
        <v>0.74358974358974361</v>
      </c>
    </row>
    <row r="37" spans="1:21" ht="14.4" customHeight="1" x14ac:dyDescent="0.3">
      <c r="A37" s="507">
        <v>19</v>
      </c>
      <c r="B37" s="508" t="s">
        <v>486</v>
      </c>
      <c r="C37" s="508" t="s">
        <v>488</v>
      </c>
      <c r="D37" s="591" t="s">
        <v>607</v>
      </c>
      <c r="E37" s="592" t="s">
        <v>497</v>
      </c>
      <c r="F37" s="508" t="s">
        <v>487</v>
      </c>
      <c r="G37" s="508" t="s">
        <v>591</v>
      </c>
      <c r="H37" s="508" t="s">
        <v>424</v>
      </c>
      <c r="I37" s="508" t="s">
        <v>592</v>
      </c>
      <c r="J37" s="508" t="s">
        <v>593</v>
      </c>
      <c r="K37" s="508" t="s">
        <v>594</v>
      </c>
      <c r="L37" s="509">
        <v>248.55</v>
      </c>
      <c r="M37" s="509">
        <v>248.55</v>
      </c>
      <c r="N37" s="508">
        <v>1</v>
      </c>
      <c r="O37" s="593">
        <v>1</v>
      </c>
      <c r="P37" s="509">
        <v>248.55</v>
      </c>
      <c r="Q37" s="549">
        <v>1</v>
      </c>
      <c r="R37" s="508">
        <v>1</v>
      </c>
      <c r="S37" s="549">
        <v>1</v>
      </c>
      <c r="T37" s="593">
        <v>1</v>
      </c>
      <c r="U37" s="550">
        <v>1</v>
      </c>
    </row>
    <row r="38" spans="1:21" ht="14.4" customHeight="1" x14ac:dyDescent="0.3">
      <c r="A38" s="507">
        <v>19</v>
      </c>
      <c r="B38" s="508" t="s">
        <v>486</v>
      </c>
      <c r="C38" s="508" t="s">
        <v>488</v>
      </c>
      <c r="D38" s="591" t="s">
        <v>607</v>
      </c>
      <c r="E38" s="592" t="s">
        <v>497</v>
      </c>
      <c r="F38" s="508" t="s">
        <v>487</v>
      </c>
      <c r="G38" s="508" t="s">
        <v>502</v>
      </c>
      <c r="H38" s="508" t="s">
        <v>424</v>
      </c>
      <c r="I38" s="508" t="s">
        <v>503</v>
      </c>
      <c r="J38" s="508" t="s">
        <v>504</v>
      </c>
      <c r="K38" s="508" t="s">
        <v>505</v>
      </c>
      <c r="L38" s="509">
        <v>0</v>
      </c>
      <c r="M38" s="509">
        <v>0</v>
      </c>
      <c r="N38" s="508">
        <v>2</v>
      </c>
      <c r="O38" s="593">
        <v>1</v>
      </c>
      <c r="P38" s="509">
        <v>0</v>
      </c>
      <c r="Q38" s="549"/>
      <c r="R38" s="508">
        <v>2</v>
      </c>
      <c r="S38" s="549">
        <v>1</v>
      </c>
      <c r="T38" s="593">
        <v>1</v>
      </c>
      <c r="U38" s="550">
        <v>1</v>
      </c>
    </row>
    <row r="39" spans="1:21" ht="14.4" customHeight="1" x14ac:dyDescent="0.3">
      <c r="A39" s="507">
        <v>19</v>
      </c>
      <c r="B39" s="508" t="s">
        <v>486</v>
      </c>
      <c r="C39" s="508" t="s">
        <v>488</v>
      </c>
      <c r="D39" s="591" t="s">
        <v>607</v>
      </c>
      <c r="E39" s="592" t="s">
        <v>497</v>
      </c>
      <c r="F39" s="508" t="s">
        <v>487</v>
      </c>
      <c r="G39" s="508" t="s">
        <v>595</v>
      </c>
      <c r="H39" s="508" t="s">
        <v>453</v>
      </c>
      <c r="I39" s="508" t="s">
        <v>596</v>
      </c>
      <c r="J39" s="508" t="s">
        <v>597</v>
      </c>
      <c r="K39" s="508" t="s">
        <v>598</v>
      </c>
      <c r="L39" s="509">
        <v>31.09</v>
      </c>
      <c r="M39" s="509">
        <v>62.18</v>
      </c>
      <c r="N39" s="508">
        <v>2</v>
      </c>
      <c r="O39" s="593">
        <v>0.5</v>
      </c>
      <c r="P39" s="509">
        <v>62.18</v>
      </c>
      <c r="Q39" s="549">
        <v>1</v>
      </c>
      <c r="R39" s="508">
        <v>2</v>
      </c>
      <c r="S39" s="549">
        <v>1</v>
      </c>
      <c r="T39" s="593">
        <v>0.5</v>
      </c>
      <c r="U39" s="550">
        <v>1</v>
      </c>
    </row>
    <row r="40" spans="1:21" ht="14.4" customHeight="1" x14ac:dyDescent="0.3">
      <c r="A40" s="507">
        <v>19</v>
      </c>
      <c r="B40" s="508" t="s">
        <v>486</v>
      </c>
      <c r="C40" s="508" t="s">
        <v>488</v>
      </c>
      <c r="D40" s="591" t="s">
        <v>607</v>
      </c>
      <c r="E40" s="592" t="s">
        <v>497</v>
      </c>
      <c r="F40" s="508" t="s">
        <v>487</v>
      </c>
      <c r="G40" s="508" t="s">
        <v>506</v>
      </c>
      <c r="H40" s="508" t="s">
        <v>424</v>
      </c>
      <c r="I40" s="508" t="s">
        <v>510</v>
      </c>
      <c r="J40" s="508" t="s">
        <v>511</v>
      </c>
      <c r="K40" s="508" t="s">
        <v>512</v>
      </c>
      <c r="L40" s="509">
        <v>0</v>
      </c>
      <c r="M40" s="509">
        <v>0</v>
      </c>
      <c r="N40" s="508">
        <v>6</v>
      </c>
      <c r="O40" s="593">
        <v>2.5</v>
      </c>
      <c r="P40" s="509">
        <v>0</v>
      </c>
      <c r="Q40" s="549"/>
      <c r="R40" s="508">
        <v>6</v>
      </c>
      <c r="S40" s="549">
        <v>1</v>
      </c>
      <c r="T40" s="593">
        <v>2.5</v>
      </c>
      <c r="U40" s="550">
        <v>1</v>
      </c>
    </row>
    <row r="41" spans="1:21" ht="14.4" customHeight="1" x14ac:dyDescent="0.3">
      <c r="A41" s="507">
        <v>19</v>
      </c>
      <c r="B41" s="508" t="s">
        <v>486</v>
      </c>
      <c r="C41" s="508" t="s">
        <v>488</v>
      </c>
      <c r="D41" s="591" t="s">
        <v>607</v>
      </c>
      <c r="E41" s="592" t="s">
        <v>497</v>
      </c>
      <c r="F41" s="508" t="s">
        <v>487</v>
      </c>
      <c r="G41" s="508" t="s">
        <v>599</v>
      </c>
      <c r="H41" s="508" t="s">
        <v>453</v>
      </c>
      <c r="I41" s="508" t="s">
        <v>600</v>
      </c>
      <c r="J41" s="508" t="s">
        <v>601</v>
      </c>
      <c r="K41" s="508" t="s">
        <v>602</v>
      </c>
      <c r="L41" s="509">
        <v>95.39</v>
      </c>
      <c r="M41" s="509">
        <v>190.78</v>
      </c>
      <c r="N41" s="508">
        <v>2</v>
      </c>
      <c r="O41" s="593">
        <v>0.5</v>
      </c>
      <c r="P41" s="509">
        <v>190.78</v>
      </c>
      <c r="Q41" s="549">
        <v>1</v>
      </c>
      <c r="R41" s="508">
        <v>2</v>
      </c>
      <c r="S41" s="549">
        <v>1</v>
      </c>
      <c r="T41" s="593">
        <v>0.5</v>
      </c>
      <c r="U41" s="550">
        <v>1</v>
      </c>
    </row>
    <row r="42" spans="1:21" ht="14.4" customHeight="1" thickBot="1" x14ac:dyDescent="0.35">
      <c r="A42" s="514">
        <v>19</v>
      </c>
      <c r="B42" s="515" t="s">
        <v>486</v>
      </c>
      <c r="C42" s="515" t="s">
        <v>488</v>
      </c>
      <c r="D42" s="594" t="s">
        <v>607</v>
      </c>
      <c r="E42" s="595" t="s">
        <v>497</v>
      </c>
      <c r="F42" s="515" t="s">
        <v>487</v>
      </c>
      <c r="G42" s="515" t="s">
        <v>603</v>
      </c>
      <c r="H42" s="515" t="s">
        <v>424</v>
      </c>
      <c r="I42" s="515" t="s">
        <v>604</v>
      </c>
      <c r="J42" s="515" t="s">
        <v>605</v>
      </c>
      <c r="K42" s="515" t="s">
        <v>606</v>
      </c>
      <c r="L42" s="516">
        <v>83.38</v>
      </c>
      <c r="M42" s="516">
        <v>83.38</v>
      </c>
      <c r="N42" s="515">
        <v>1</v>
      </c>
      <c r="O42" s="596">
        <v>1</v>
      </c>
      <c r="P42" s="516">
        <v>83.38</v>
      </c>
      <c r="Q42" s="527">
        <v>1</v>
      </c>
      <c r="R42" s="515">
        <v>1</v>
      </c>
      <c r="S42" s="527">
        <v>1</v>
      </c>
      <c r="T42" s="596">
        <v>1</v>
      </c>
      <c r="U42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609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496</v>
      </c>
      <c r="B5" s="116">
        <v>722.44999999999993</v>
      </c>
      <c r="C5" s="590">
        <v>1</v>
      </c>
      <c r="D5" s="116"/>
      <c r="E5" s="590">
        <v>0</v>
      </c>
      <c r="F5" s="598">
        <v>722.44999999999993</v>
      </c>
    </row>
    <row r="6" spans="1:6" ht="14.4" customHeight="1" x14ac:dyDescent="0.3">
      <c r="A6" s="603" t="s">
        <v>495</v>
      </c>
      <c r="B6" s="512">
        <v>392.41</v>
      </c>
      <c r="C6" s="549">
        <v>0.43705031964894309</v>
      </c>
      <c r="D6" s="512">
        <v>505.45</v>
      </c>
      <c r="E6" s="549">
        <v>0.56294968035105697</v>
      </c>
      <c r="F6" s="513">
        <v>897.86</v>
      </c>
    </row>
    <row r="7" spans="1:6" ht="14.4" customHeight="1" x14ac:dyDescent="0.3">
      <c r="A7" s="603" t="s">
        <v>497</v>
      </c>
      <c r="B7" s="512"/>
      <c r="C7" s="549">
        <v>0</v>
      </c>
      <c r="D7" s="512">
        <v>252.96</v>
      </c>
      <c r="E7" s="549">
        <v>1</v>
      </c>
      <c r="F7" s="513">
        <v>252.96</v>
      </c>
    </row>
    <row r="8" spans="1:6" ht="14.4" customHeight="1" thickBot="1" x14ac:dyDescent="0.35">
      <c r="A8" s="604" t="s">
        <v>494</v>
      </c>
      <c r="B8" s="599"/>
      <c r="C8" s="600">
        <v>0</v>
      </c>
      <c r="D8" s="599">
        <v>246.85000000000002</v>
      </c>
      <c r="E8" s="600">
        <v>1</v>
      </c>
      <c r="F8" s="601">
        <v>246.85000000000002</v>
      </c>
    </row>
    <row r="9" spans="1:6" ht="14.4" customHeight="1" thickBot="1" x14ac:dyDescent="0.35">
      <c r="A9" s="531" t="s">
        <v>3</v>
      </c>
      <c r="B9" s="532">
        <v>1114.8599999999999</v>
      </c>
      <c r="C9" s="533">
        <v>0.52584759353244159</v>
      </c>
      <c r="D9" s="532">
        <v>1005.26</v>
      </c>
      <c r="E9" s="533">
        <v>0.47415240646755846</v>
      </c>
      <c r="F9" s="534">
        <v>2120.12</v>
      </c>
    </row>
    <row r="10" spans="1:6" ht="14.4" customHeight="1" thickBot="1" x14ac:dyDescent="0.35"/>
    <row r="11" spans="1:6" ht="14.4" customHeight="1" x14ac:dyDescent="0.3">
      <c r="A11" s="602" t="s">
        <v>610</v>
      </c>
      <c r="B11" s="116">
        <v>432.04999999999995</v>
      </c>
      <c r="C11" s="590">
        <v>1</v>
      </c>
      <c r="D11" s="116"/>
      <c r="E11" s="590">
        <v>0</v>
      </c>
      <c r="F11" s="598">
        <v>432.04999999999995</v>
      </c>
    </row>
    <row r="12" spans="1:6" ht="14.4" customHeight="1" x14ac:dyDescent="0.3">
      <c r="A12" s="603" t="s">
        <v>611</v>
      </c>
      <c r="B12" s="512">
        <v>392.41</v>
      </c>
      <c r="C12" s="549">
        <v>1</v>
      </c>
      <c r="D12" s="512"/>
      <c r="E12" s="549">
        <v>0</v>
      </c>
      <c r="F12" s="513">
        <v>392.41</v>
      </c>
    </row>
    <row r="13" spans="1:6" ht="14.4" customHeight="1" x14ac:dyDescent="0.3">
      <c r="A13" s="603" t="s">
        <v>612</v>
      </c>
      <c r="B13" s="512">
        <v>290.39999999999998</v>
      </c>
      <c r="C13" s="549">
        <v>1</v>
      </c>
      <c r="D13" s="512"/>
      <c r="E13" s="549">
        <v>0</v>
      </c>
      <c r="F13" s="513">
        <v>290.39999999999998</v>
      </c>
    </row>
    <row r="14" spans="1:6" ht="14.4" customHeight="1" x14ac:dyDescent="0.3">
      <c r="A14" s="603" t="s">
        <v>613</v>
      </c>
      <c r="B14" s="512"/>
      <c r="C14" s="549">
        <v>0</v>
      </c>
      <c r="D14" s="512">
        <v>154.36000000000001</v>
      </c>
      <c r="E14" s="549">
        <v>1</v>
      </c>
      <c r="F14" s="513">
        <v>154.36000000000001</v>
      </c>
    </row>
    <row r="15" spans="1:6" ht="14.4" customHeight="1" x14ac:dyDescent="0.3">
      <c r="A15" s="603" t="s">
        <v>614</v>
      </c>
      <c r="B15" s="512"/>
      <c r="C15" s="549"/>
      <c r="D15" s="512">
        <v>0</v>
      </c>
      <c r="E15" s="549"/>
      <c r="F15" s="513">
        <v>0</v>
      </c>
    </row>
    <row r="16" spans="1:6" ht="14.4" customHeight="1" x14ac:dyDescent="0.3">
      <c r="A16" s="603" t="s">
        <v>615</v>
      </c>
      <c r="B16" s="512"/>
      <c r="C16" s="549">
        <v>0</v>
      </c>
      <c r="D16" s="512">
        <v>62.18</v>
      </c>
      <c r="E16" s="549">
        <v>1</v>
      </c>
      <c r="F16" s="513">
        <v>62.18</v>
      </c>
    </row>
    <row r="17" spans="1:6" ht="14.4" customHeight="1" x14ac:dyDescent="0.3">
      <c r="A17" s="603" t="s">
        <v>616</v>
      </c>
      <c r="B17" s="512"/>
      <c r="C17" s="549">
        <v>0</v>
      </c>
      <c r="D17" s="512">
        <v>190.78</v>
      </c>
      <c r="E17" s="549">
        <v>1</v>
      </c>
      <c r="F17" s="513">
        <v>190.78</v>
      </c>
    </row>
    <row r="18" spans="1:6" ht="14.4" customHeight="1" x14ac:dyDescent="0.3">
      <c r="A18" s="603" t="s">
        <v>617</v>
      </c>
      <c r="B18" s="512"/>
      <c r="C18" s="549">
        <v>0</v>
      </c>
      <c r="D18" s="512">
        <v>176.32</v>
      </c>
      <c r="E18" s="549">
        <v>1</v>
      </c>
      <c r="F18" s="513">
        <v>176.32</v>
      </c>
    </row>
    <row r="19" spans="1:6" ht="14.4" customHeight="1" x14ac:dyDescent="0.3">
      <c r="A19" s="603" t="s">
        <v>618</v>
      </c>
      <c r="B19" s="512"/>
      <c r="C19" s="549">
        <v>0</v>
      </c>
      <c r="D19" s="512">
        <v>92.49</v>
      </c>
      <c r="E19" s="549">
        <v>1</v>
      </c>
      <c r="F19" s="513">
        <v>92.49</v>
      </c>
    </row>
    <row r="20" spans="1:6" ht="14.4" customHeight="1" x14ac:dyDescent="0.3">
      <c r="A20" s="603" t="s">
        <v>619</v>
      </c>
      <c r="B20" s="512"/>
      <c r="C20" s="549">
        <v>0</v>
      </c>
      <c r="D20" s="512">
        <v>49.08</v>
      </c>
      <c r="E20" s="549">
        <v>1</v>
      </c>
      <c r="F20" s="513">
        <v>49.08</v>
      </c>
    </row>
    <row r="21" spans="1:6" ht="14.4" customHeight="1" x14ac:dyDescent="0.3">
      <c r="A21" s="603" t="s">
        <v>620</v>
      </c>
      <c r="B21" s="512"/>
      <c r="C21" s="549">
        <v>0</v>
      </c>
      <c r="D21" s="512">
        <v>186.87</v>
      </c>
      <c r="E21" s="549">
        <v>1</v>
      </c>
      <c r="F21" s="513">
        <v>186.87</v>
      </c>
    </row>
    <row r="22" spans="1:6" ht="14.4" customHeight="1" thickBot="1" x14ac:dyDescent="0.35">
      <c r="A22" s="604" t="s">
        <v>621</v>
      </c>
      <c r="B22" s="599"/>
      <c r="C22" s="600">
        <v>0</v>
      </c>
      <c r="D22" s="599">
        <v>93.18</v>
      </c>
      <c r="E22" s="600">
        <v>1</v>
      </c>
      <c r="F22" s="601">
        <v>93.18</v>
      </c>
    </row>
    <row r="23" spans="1:6" ht="14.4" customHeight="1" thickBot="1" x14ac:dyDescent="0.35">
      <c r="A23" s="531" t="s">
        <v>3</v>
      </c>
      <c r="B23" s="532">
        <v>1114.8599999999999</v>
      </c>
      <c r="C23" s="533">
        <v>0.52584759353244159</v>
      </c>
      <c r="D23" s="532">
        <v>1005.26</v>
      </c>
      <c r="E23" s="533">
        <v>0.47415240646755846</v>
      </c>
      <c r="F23" s="534">
        <v>2120.12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{427E3A64-6FEE-4325-A652-BFFE8E6723D4}</x14:id>
        </ext>
      </extLst>
    </cfRule>
  </conditionalFormatting>
  <conditionalFormatting sqref="F11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{A93E6F0A-D96F-4842-9EFD-D98A9406DFA1}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7E3A64-6FEE-4325-A652-BFFE8E6723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A93E6F0A-D96F-4842-9EFD-D98A9406DF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9</v>
      </c>
      <c r="G3" s="43">
        <f>SUBTOTAL(9,G6:G1048576)</f>
        <v>1114.8600000000001</v>
      </c>
      <c r="H3" s="44">
        <f>IF(M3=0,0,G3/M3)</f>
        <v>0.52584759353244148</v>
      </c>
      <c r="I3" s="43">
        <f>SUBTOTAL(9,I6:I1048576)</f>
        <v>15</v>
      </c>
      <c r="J3" s="43">
        <f>SUBTOTAL(9,J6:J1048576)</f>
        <v>1005.2600000000001</v>
      </c>
      <c r="K3" s="44">
        <f>IF(M3=0,0,J3/M3)</f>
        <v>0.47415240646755841</v>
      </c>
      <c r="L3" s="43">
        <f>SUBTOTAL(9,L6:L1048576)</f>
        <v>24</v>
      </c>
      <c r="M3" s="45">
        <f>SUBTOTAL(9,M6:M1048576)</f>
        <v>2120.1200000000003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494</v>
      </c>
      <c r="B6" s="585" t="s">
        <v>622</v>
      </c>
      <c r="C6" s="585" t="s">
        <v>526</v>
      </c>
      <c r="D6" s="585" t="s">
        <v>527</v>
      </c>
      <c r="E6" s="585" t="s">
        <v>528</v>
      </c>
      <c r="F6" s="116"/>
      <c r="G6" s="116"/>
      <c r="H6" s="590">
        <v>0</v>
      </c>
      <c r="I6" s="116">
        <v>3</v>
      </c>
      <c r="J6" s="116">
        <v>92.49</v>
      </c>
      <c r="K6" s="590">
        <v>1</v>
      </c>
      <c r="L6" s="116">
        <v>3</v>
      </c>
      <c r="M6" s="598">
        <v>92.49</v>
      </c>
    </row>
    <row r="7" spans="1:13" ht="14.4" customHeight="1" x14ac:dyDescent="0.3">
      <c r="A7" s="507" t="s">
        <v>494</v>
      </c>
      <c r="B7" s="508" t="s">
        <v>623</v>
      </c>
      <c r="C7" s="508" t="s">
        <v>542</v>
      </c>
      <c r="D7" s="508" t="s">
        <v>543</v>
      </c>
      <c r="E7" s="508" t="s">
        <v>544</v>
      </c>
      <c r="F7" s="512"/>
      <c r="G7" s="512"/>
      <c r="H7" s="549">
        <v>0</v>
      </c>
      <c r="I7" s="512">
        <v>1</v>
      </c>
      <c r="J7" s="512">
        <v>154.36000000000001</v>
      </c>
      <c r="K7" s="549">
        <v>1</v>
      </c>
      <c r="L7" s="512">
        <v>1</v>
      </c>
      <c r="M7" s="513">
        <v>154.36000000000001</v>
      </c>
    </row>
    <row r="8" spans="1:13" ht="14.4" customHeight="1" x14ac:dyDescent="0.3">
      <c r="A8" s="507" t="s">
        <v>494</v>
      </c>
      <c r="B8" s="508" t="s">
        <v>624</v>
      </c>
      <c r="C8" s="508" t="s">
        <v>538</v>
      </c>
      <c r="D8" s="508" t="s">
        <v>539</v>
      </c>
      <c r="E8" s="508" t="s">
        <v>540</v>
      </c>
      <c r="F8" s="512"/>
      <c r="G8" s="512"/>
      <c r="H8" s="549"/>
      <c r="I8" s="512">
        <v>1</v>
      </c>
      <c r="J8" s="512">
        <v>0</v>
      </c>
      <c r="K8" s="549"/>
      <c r="L8" s="512">
        <v>1</v>
      </c>
      <c r="M8" s="513">
        <v>0</v>
      </c>
    </row>
    <row r="9" spans="1:13" ht="14.4" customHeight="1" x14ac:dyDescent="0.3">
      <c r="A9" s="507" t="s">
        <v>495</v>
      </c>
      <c r="B9" s="508" t="s">
        <v>625</v>
      </c>
      <c r="C9" s="508" t="s">
        <v>562</v>
      </c>
      <c r="D9" s="508" t="s">
        <v>563</v>
      </c>
      <c r="E9" s="508" t="s">
        <v>564</v>
      </c>
      <c r="F9" s="512"/>
      <c r="G9" s="512"/>
      <c r="H9" s="549">
        <v>0</v>
      </c>
      <c r="I9" s="512">
        <v>1</v>
      </c>
      <c r="J9" s="512">
        <v>186.87</v>
      </c>
      <c r="K9" s="549">
        <v>1</v>
      </c>
      <c r="L9" s="512">
        <v>1</v>
      </c>
      <c r="M9" s="513">
        <v>186.87</v>
      </c>
    </row>
    <row r="10" spans="1:13" ht="14.4" customHeight="1" x14ac:dyDescent="0.3">
      <c r="A10" s="507" t="s">
        <v>495</v>
      </c>
      <c r="B10" s="508" t="s">
        <v>626</v>
      </c>
      <c r="C10" s="508" t="s">
        <v>546</v>
      </c>
      <c r="D10" s="508" t="s">
        <v>547</v>
      </c>
      <c r="E10" s="508" t="s">
        <v>548</v>
      </c>
      <c r="F10" s="512">
        <v>1</v>
      </c>
      <c r="G10" s="512">
        <v>392.41</v>
      </c>
      <c r="H10" s="549">
        <v>1</v>
      </c>
      <c r="I10" s="512"/>
      <c r="J10" s="512"/>
      <c r="K10" s="549">
        <v>0</v>
      </c>
      <c r="L10" s="512">
        <v>1</v>
      </c>
      <c r="M10" s="513">
        <v>392.41</v>
      </c>
    </row>
    <row r="11" spans="1:13" ht="14.4" customHeight="1" x14ac:dyDescent="0.3">
      <c r="A11" s="507" t="s">
        <v>495</v>
      </c>
      <c r="B11" s="508" t="s">
        <v>627</v>
      </c>
      <c r="C11" s="508" t="s">
        <v>570</v>
      </c>
      <c r="D11" s="508" t="s">
        <v>571</v>
      </c>
      <c r="E11" s="508" t="s">
        <v>572</v>
      </c>
      <c r="F11" s="512"/>
      <c r="G11" s="512"/>
      <c r="H11" s="549">
        <v>0</v>
      </c>
      <c r="I11" s="512">
        <v>1</v>
      </c>
      <c r="J11" s="512">
        <v>93.18</v>
      </c>
      <c r="K11" s="549">
        <v>1</v>
      </c>
      <c r="L11" s="512">
        <v>1</v>
      </c>
      <c r="M11" s="513">
        <v>93.18</v>
      </c>
    </row>
    <row r="12" spans="1:13" ht="14.4" customHeight="1" x14ac:dyDescent="0.3">
      <c r="A12" s="507" t="s">
        <v>495</v>
      </c>
      <c r="B12" s="508" t="s">
        <v>628</v>
      </c>
      <c r="C12" s="508" t="s">
        <v>578</v>
      </c>
      <c r="D12" s="508" t="s">
        <v>579</v>
      </c>
      <c r="E12" s="508" t="s">
        <v>580</v>
      </c>
      <c r="F12" s="512"/>
      <c r="G12" s="512"/>
      <c r="H12" s="549">
        <v>0</v>
      </c>
      <c r="I12" s="512">
        <v>1</v>
      </c>
      <c r="J12" s="512">
        <v>49.08</v>
      </c>
      <c r="K12" s="549">
        <v>1</v>
      </c>
      <c r="L12" s="512">
        <v>1</v>
      </c>
      <c r="M12" s="513">
        <v>49.08</v>
      </c>
    </row>
    <row r="13" spans="1:13" ht="14.4" customHeight="1" x14ac:dyDescent="0.3">
      <c r="A13" s="507" t="s">
        <v>495</v>
      </c>
      <c r="B13" s="508" t="s">
        <v>624</v>
      </c>
      <c r="C13" s="508" t="s">
        <v>538</v>
      </c>
      <c r="D13" s="508" t="s">
        <v>539</v>
      </c>
      <c r="E13" s="508" t="s">
        <v>540</v>
      </c>
      <c r="F13" s="512"/>
      <c r="G13" s="512"/>
      <c r="H13" s="549"/>
      <c r="I13" s="512">
        <v>2</v>
      </c>
      <c r="J13" s="512">
        <v>0</v>
      </c>
      <c r="K13" s="549"/>
      <c r="L13" s="512">
        <v>2</v>
      </c>
      <c r="M13" s="513">
        <v>0</v>
      </c>
    </row>
    <row r="14" spans="1:13" ht="14.4" customHeight="1" x14ac:dyDescent="0.3">
      <c r="A14" s="507" t="s">
        <v>495</v>
      </c>
      <c r="B14" s="508" t="s">
        <v>629</v>
      </c>
      <c r="C14" s="508" t="s">
        <v>554</v>
      </c>
      <c r="D14" s="508" t="s">
        <v>555</v>
      </c>
      <c r="E14" s="508" t="s">
        <v>556</v>
      </c>
      <c r="F14" s="512"/>
      <c r="G14" s="512"/>
      <c r="H14" s="549">
        <v>0</v>
      </c>
      <c r="I14" s="512">
        <v>1</v>
      </c>
      <c r="J14" s="512">
        <v>176.32</v>
      </c>
      <c r="K14" s="549">
        <v>1</v>
      </c>
      <c r="L14" s="512">
        <v>1</v>
      </c>
      <c r="M14" s="513">
        <v>176.32</v>
      </c>
    </row>
    <row r="15" spans="1:13" ht="14.4" customHeight="1" x14ac:dyDescent="0.3">
      <c r="A15" s="507" t="s">
        <v>496</v>
      </c>
      <c r="B15" s="508" t="s">
        <v>630</v>
      </c>
      <c r="C15" s="508" t="s">
        <v>581</v>
      </c>
      <c r="D15" s="508" t="s">
        <v>582</v>
      </c>
      <c r="E15" s="508" t="s">
        <v>536</v>
      </c>
      <c r="F15" s="512">
        <v>5</v>
      </c>
      <c r="G15" s="512">
        <v>432.04999999999995</v>
      </c>
      <c r="H15" s="549">
        <v>1</v>
      </c>
      <c r="I15" s="512"/>
      <c r="J15" s="512"/>
      <c r="K15" s="549">
        <v>0</v>
      </c>
      <c r="L15" s="512">
        <v>5</v>
      </c>
      <c r="M15" s="513">
        <v>432.04999999999995</v>
      </c>
    </row>
    <row r="16" spans="1:13" ht="14.4" customHeight="1" x14ac:dyDescent="0.3">
      <c r="A16" s="507" t="s">
        <v>496</v>
      </c>
      <c r="B16" s="508" t="s">
        <v>631</v>
      </c>
      <c r="C16" s="508" t="s">
        <v>584</v>
      </c>
      <c r="D16" s="508" t="s">
        <v>585</v>
      </c>
      <c r="E16" s="508" t="s">
        <v>586</v>
      </c>
      <c r="F16" s="512">
        <v>3</v>
      </c>
      <c r="G16" s="512">
        <v>290.39999999999998</v>
      </c>
      <c r="H16" s="549">
        <v>1</v>
      </c>
      <c r="I16" s="512"/>
      <c r="J16" s="512"/>
      <c r="K16" s="549">
        <v>0</v>
      </c>
      <c r="L16" s="512">
        <v>3</v>
      </c>
      <c r="M16" s="513">
        <v>290.39999999999998</v>
      </c>
    </row>
    <row r="17" spans="1:13" ht="14.4" customHeight="1" x14ac:dyDescent="0.3">
      <c r="A17" s="507" t="s">
        <v>497</v>
      </c>
      <c r="B17" s="508" t="s">
        <v>632</v>
      </c>
      <c r="C17" s="508" t="s">
        <v>596</v>
      </c>
      <c r="D17" s="508" t="s">
        <v>597</v>
      </c>
      <c r="E17" s="508" t="s">
        <v>598</v>
      </c>
      <c r="F17" s="512"/>
      <c r="G17" s="512"/>
      <c r="H17" s="549">
        <v>0</v>
      </c>
      <c r="I17" s="512">
        <v>2</v>
      </c>
      <c r="J17" s="512">
        <v>62.18</v>
      </c>
      <c r="K17" s="549">
        <v>1</v>
      </c>
      <c r="L17" s="512">
        <v>2</v>
      </c>
      <c r="M17" s="513">
        <v>62.18</v>
      </c>
    </row>
    <row r="18" spans="1:13" ht="14.4" customHeight="1" thickBot="1" x14ac:dyDescent="0.35">
      <c r="A18" s="514" t="s">
        <v>497</v>
      </c>
      <c r="B18" s="515" t="s">
        <v>633</v>
      </c>
      <c r="C18" s="515" t="s">
        <v>600</v>
      </c>
      <c r="D18" s="515" t="s">
        <v>601</v>
      </c>
      <c r="E18" s="515" t="s">
        <v>602</v>
      </c>
      <c r="F18" s="519"/>
      <c r="G18" s="519"/>
      <c r="H18" s="527">
        <v>0</v>
      </c>
      <c r="I18" s="519">
        <v>2</v>
      </c>
      <c r="J18" s="519">
        <v>190.78</v>
      </c>
      <c r="K18" s="527">
        <v>1</v>
      </c>
      <c r="L18" s="519">
        <v>2</v>
      </c>
      <c r="M18" s="520">
        <v>190.78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422</v>
      </c>
      <c r="B5" s="488" t="s">
        <v>423</v>
      </c>
      <c r="C5" s="489" t="s">
        <v>424</v>
      </c>
      <c r="D5" s="489" t="s">
        <v>424</v>
      </c>
      <c r="E5" s="489"/>
      <c r="F5" s="489" t="s">
        <v>424</v>
      </c>
      <c r="G5" s="489" t="s">
        <v>424</v>
      </c>
      <c r="H5" s="489" t="s">
        <v>424</v>
      </c>
      <c r="I5" s="490" t="s">
        <v>424</v>
      </c>
      <c r="J5" s="491" t="s">
        <v>68</v>
      </c>
    </row>
    <row r="6" spans="1:10" ht="14.4" customHeight="1" x14ac:dyDescent="0.3">
      <c r="A6" s="487" t="s">
        <v>422</v>
      </c>
      <c r="B6" s="488" t="s">
        <v>635</v>
      </c>
      <c r="C6" s="489">
        <v>3.9444399999999997</v>
      </c>
      <c r="D6" s="489">
        <v>3.13632</v>
      </c>
      <c r="E6" s="489"/>
      <c r="F6" s="489">
        <v>3.5380400000000001</v>
      </c>
      <c r="G6" s="489">
        <v>4.25</v>
      </c>
      <c r="H6" s="489">
        <v>-0.71195999999999993</v>
      </c>
      <c r="I6" s="490">
        <v>0.83248</v>
      </c>
      <c r="J6" s="491" t="s">
        <v>1</v>
      </c>
    </row>
    <row r="7" spans="1:10" ht="14.4" customHeight="1" x14ac:dyDescent="0.3">
      <c r="A7" s="487" t="s">
        <v>422</v>
      </c>
      <c r="B7" s="488" t="s">
        <v>636</v>
      </c>
      <c r="C7" s="489">
        <v>0.33263999999999999</v>
      </c>
      <c r="D7" s="489">
        <v>0.53734999999999999</v>
      </c>
      <c r="E7" s="489"/>
      <c r="F7" s="489">
        <v>0.65356999999999998</v>
      </c>
      <c r="G7" s="489">
        <v>0.5</v>
      </c>
      <c r="H7" s="489">
        <v>0.15356999999999998</v>
      </c>
      <c r="I7" s="490">
        <v>1.30714</v>
      </c>
      <c r="J7" s="491" t="s">
        <v>1</v>
      </c>
    </row>
    <row r="8" spans="1:10" ht="14.4" customHeight="1" x14ac:dyDescent="0.3">
      <c r="A8" s="487" t="s">
        <v>422</v>
      </c>
      <c r="B8" s="488" t="s">
        <v>637</v>
      </c>
      <c r="C8" s="489">
        <v>3.6370000000000005</v>
      </c>
      <c r="D8" s="489">
        <v>8.3502500000000008</v>
      </c>
      <c r="E8" s="489"/>
      <c r="F8" s="489">
        <v>7.0508199999999999</v>
      </c>
      <c r="G8" s="489">
        <v>7.6133613281250003</v>
      </c>
      <c r="H8" s="489">
        <v>-0.56254132812500046</v>
      </c>
      <c r="I8" s="490">
        <v>0.92611130565327549</v>
      </c>
      <c r="J8" s="491" t="s">
        <v>1</v>
      </c>
    </row>
    <row r="9" spans="1:10" ht="14.4" customHeight="1" x14ac:dyDescent="0.3">
      <c r="A9" s="487" t="s">
        <v>422</v>
      </c>
      <c r="B9" s="488" t="s">
        <v>638</v>
      </c>
      <c r="C9" s="489">
        <v>0</v>
      </c>
      <c r="D9" s="489">
        <v>6.5893999999999995</v>
      </c>
      <c r="E9" s="489"/>
      <c r="F9" s="489">
        <v>6.2534699999999992</v>
      </c>
      <c r="G9" s="489">
        <v>7.518953430175781</v>
      </c>
      <c r="H9" s="489">
        <v>-1.2654834301757818</v>
      </c>
      <c r="I9" s="490">
        <v>0.83169420559289231</v>
      </c>
      <c r="J9" s="491" t="s">
        <v>1</v>
      </c>
    </row>
    <row r="10" spans="1:10" ht="14.4" customHeight="1" x14ac:dyDescent="0.3">
      <c r="A10" s="487" t="s">
        <v>422</v>
      </c>
      <c r="B10" s="488" t="s">
        <v>639</v>
      </c>
      <c r="C10" s="489">
        <v>1.333</v>
      </c>
      <c r="D10" s="489">
        <v>1.389</v>
      </c>
      <c r="E10" s="489"/>
      <c r="F10" s="489">
        <v>1.9570000000000001</v>
      </c>
      <c r="G10" s="489">
        <v>2.5</v>
      </c>
      <c r="H10" s="489">
        <v>-0.54299999999999993</v>
      </c>
      <c r="I10" s="490">
        <v>0.78280000000000005</v>
      </c>
      <c r="J10" s="491" t="s">
        <v>1</v>
      </c>
    </row>
    <row r="11" spans="1:10" ht="14.4" customHeight="1" x14ac:dyDescent="0.3">
      <c r="A11" s="487" t="s">
        <v>422</v>
      </c>
      <c r="B11" s="488" t="s">
        <v>640</v>
      </c>
      <c r="C11" s="489">
        <v>0.71</v>
      </c>
      <c r="D11" s="489">
        <v>0.54800000000000004</v>
      </c>
      <c r="E11" s="489"/>
      <c r="F11" s="489">
        <v>0.38</v>
      </c>
      <c r="G11" s="489">
        <v>0.75</v>
      </c>
      <c r="H11" s="489">
        <v>-0.37</v>
      </c>
      <c r="I11" s="490">
        <v>0.50666666666666671</v>
      </c>
      <c r="J11" s="491" t="s">
        <v>1</v>
      </c>
    </row>
    <row r="12" spans="1:10" ht="14.4" customHeight="1" x14ac:dyDescent="0.3">
      <c r="A12" s="487" t="s">
        <v>422</v>
      </c>
      <c r="B12" s="488" t="s">
        <v>426</v>
      </c>
      <c r="C12" s="489">
        <v>9.9570800000000013</v>
      </c>
      <c r="D12" s="489">
        <v>20.550319999999999</v>
      </c>
      <c r="E12" s="489"/>
      <c r="F12" s="489">
        <v>19.832899999999999</v>
      </c>
      <c r="G12" s="489">
        <v>23.13231475830078</v>
      </c>
      <c r="H12" s="489">
        <v>-3.2994147583007809</v>
      </c>
      <c r="I12" s="490">
        <v>0.85736772161476738</v>
      </c>
      <c r="J12" s="491" t="s">
        <v>427</v>
      </c>
    </row>
    <row r="14" spans="1:10" ht="14.4" customHeight="1" x14ac:dyDescent="0.3">
      <c r="A14" s="487" t="s">
        <v>422</v>
      </c>
      <c r="B14" s="488" t="s">
        <v>423</v>
      </c>
      <c r="C14" s="489" t="s">
        <v>424</v>
      </c>
      <c r="D14" s="489" t="s">
        <v>424</v>
      </c>
      <c r="E14" s="489"/>
      <c r="F14" s="489" t="s">
        <v>424</v>
      </c>
      <c r="G14" s="489" t="s">
        <v>424</v>
      </c>
      <c r="H14" s="489" t="s">
        <v>424</v>
      </c>
      <c r="I14" s="490" t="s">
        <v>424</v>
      </c>
      <c r="J14" s="491" t="s">
        <v>68</v>
      </c>
    </row>
    <row r="15" spans="1:10" ht="14.4" customHeight="1" x14ac:dyDescent="0.3">
      <c r="A15" s="487" t="s">
        <v>428</v>
      </c>
      <c r="B15" s="488" t="s">
        <v>429</v>
      </c>
      <c r="C15" s="489" t="s">
        <v>424</v>
      </c>
      <c r="D15" s="489" t="s">
        <v>424</v>
      </c>
      <c r="E15" s="489"/>
      <c r="F15" s="489" t="s">
        <v>424</v>
      </c>
      <c r="G15" s="489" t="s">
        <v>424</v>
      </c>
      <c r="H15" s="489" t="s">
        <v>424</v>
      </c>
      <c r="I15" s="490" t="s">
        <v>424</v>
      </c>
      <c r="J15" s="491" t="s">
        <v>0</v>
      </c>
    </row>
    <row r="16" spans="1:10" ht="14.4" customHeight="1" x14ac:dyDescent="0.3">
      <c r="A16" s="487" t="s">
        <v>428</v>
      </c>
      <c r="B16" s="488" t="s">
        <v>635</v>
      </c>
      <c r="C16" s="489">
        <v>3.9444399999999997</v>
      </c>
      <c r="D16" s="489">
        <v>3.13632</v>
      </c>
      <c r="E16" s="489"/>
      <c r="F16" s="489">
        <v>3.5380400000000001</v>
      </c>
      <c r="G16" s="489">
        <v>4</v>
      </c>
      <c r="H16" s="489">
        <v>-0.46195999999999993</v>
      </c>
      <c r="I16" s="490">
        <v>0.88451000000000002</v>
      </c>
      <c r="J16" s="491" t="s">
        <v>1</v>
      </c>
    </row>
    <row r="17" spans="1:10" ht="14.4" customHeight="1" x14ac:dyDescent="0.3">
      <c r="A17" s="487" t="s">
        <v>428</v>
      </c>
      <c r="B17" s="488" t="s">
        <v>636</v>
      </c>
      <c r="C17" s="489">
        <v>8.8139999999999996E-2</v>
      </c>
      <c r="D17" s="489">
        <v>0.30360000000000004</v>
      </c>
      <c r="E17" s="489"/>
      <c r="F17" s="489">
        <v>0.33992999999999995</v>
      </c>
      <c r="G17" s="489">
        <v>0</v>
      </c>
      <c r="H17" s="489">
        <v>0.33992999999999995</v>
      </c>
      <c r="I17" s="490" t="s">
        <v>424</v>
      </c>
      <c r="J17" s="491" t="s">
        <v>1</v>
      </c>
    </row>
    <row r="18" spans="1:10" ht="14.4" customHeight="1" x14ac:dyDescent="0.3">
      <c r="A18" s="487" t="s">
        <v>428</v>
      </c>
      <c r="B18" s="488" t="s">
        <v>637</v>
      </c>
      <c r="C18" s="489">
        <v>1.0256999999999998</v>
      </c>
      <c r="D18" s="489">
        <v>3.8972500000000001</v>
      </c>
      <c r="E18" s="489"/>
      <c r="F18" s="489">
        <v>3.37819</v>
      </c>
      <c r="G18" s="489">
        <v>4</v>
      </c>
      <c r="H18" s="489">
        <v>-0.62180999999999997</v>
      </c>
      <c r="I18" s="490">
        <v>0.84454750000000001</v>
      </c>
      <c r="J18" s="491" t="s">
        <v>1</v>
      </c>
    </row>
    <row r="19" spans="1:10" ht="14.4" customHeight="1" x14ac:dyDescent="0.3">
      <c r="A19" s="487" t="s">
        <v>428</v>
      </c>
      <c r="B19" s="488" t="s">
        <v>638</v>
      </c>
      <c r="C19" s="489">
        <v>0</v>
      </c>
      <c r="D19" s="489">
        <v>4.1383999999999999</v>
      </c>
      <c r="E19" s="489"/>
      <c r="F19" s="489">
        <v>5.7436999999999996</v>
      </c>
      <c r="G19" s="489">
        <v>7</v>
      </c>
      <c r="H19" s="489">
        <v>-1.2563000000000004</v>
      </c>
      <c r="I19" s="490">
        <v>0.82052857142857138</v>
      </c>
      <c r="J19" s="491" t="s">
        <v>1</v>
      </c>
    </row>
    <row r="20" spans="1:10" ht="14.4" customHeight="1" x14ac:dyDescent="0.3">
      <c r="A20" s="487" t="s">
        <v>428</v>
      </c>
      <c r="B20" s="488" t="s">
        <v>639</v>
      </c>
      <c r="C20" s="489">
        <v>0.997</v>
      </c>
      <c r="D20" s="489">
        <v>0.88800000000000001</v>
      </c>
      <c r="E20" s="489"/>
      <c r="F20" s="489">
        <v>1.032</v>
      </c>
      <c r="G20" s="489">
        <v>1</v>
      </c>
      <c r="H20" s="489">
        <v>3.2000000000000028E-2</v>
      </c>
      <c r="I20" s="490">
        <v>1.032</v>
      </c>
      <c r="J20" s="491" t="s">
        <v>1</v>
      </c>
    </row>
    <row r="21" spans="1:10" ht="14.4" customHeight="1" x14ac:dyDescent="0.3">
      <c r="A21" s="487" t="s">
        <v>428</v>
      </c>
      <c r="B21" s="488" t="s">
        <v>640</v>
      </c>
      <c r="C21" s="489">
        <v>0.42599999999999999</v>
      </c>
      <c r="D21" s="489">
        <v>0.27200000000000002</v>
      </c>
      <c r="E21" s="489"/>
      <c r="F21" s="489">
        <v>0.126</v>
      </c>
      <c r="G21" s="489">
        <v>0</v>
      </c>
      <c r="H21" s="489">
        <v>0.126</v>
      </c>
      <c r="I21" s="490" t="s">
        <v>424</v>
      </c>
      <c r="J21" s="491" t="s">
        <v>1</v>
      </c>
    </row>
    <row r="22" spans="1:10" ht="14.4" customHeight="1" x14ac:dyDescent="0.3">
      <c r="A22" s="487" t="s">
        <v>428</v>
      </c>
      <c r="B22" s="488" t="s">
        <v>430</v>
      </c>
      <c r="C22" s="489">
        <v>6.481279999999999</v>
      </c>
      <c r="D22" s="489">
        <v>12.635570000000001</v>
      </c>
      <c r="E22" s="489"/>
      <c r="F22" s="489">
        <v>14.157859999999998</v>
      </c>
      <c r="G22" s="489">
        <v>18</v>
      </c>
      <c r="H22" s="489">
        <v>-3.8421400000000023</v>
      </c>
      <c r="I22" s="490">
        <v>0.78654777777777762</v>
      </c>
      <c r="J22" s="491" t="s">
        <v>431</v>
      </c>
    </row>
    <row r="23" spans="1:10" ht="14.4" customHeight="1" x14ac:dyDescent="0.3">
      <c r="A23" s="487" t="s">
        <v>424</v>
      </c>
      <c r="B23" s="488" t="s">
        <v>424</v>
      </c>
      <c r="C23" s="489" t="s">
        <v>424</v>
      </c>
      <c r="D23" s="489" t="s">
        <v>424</v>
      </c>
      <c r="E23" s="489"/>
      <c r="F23" s="489" t="s">
        <v>424</v>
      </c>
      <c r="G23" s="489" t="s">
        <v>424</v>
      </c>
      <c r="H23" s="489" t="s">
        <v>424</v>
      </c>
      <c r="I23" s="490" t="s">
        <v>424</v>
      </c>
      <c r="J23" s="491" t="s">
        <v>432</v>
      </c>
    </row>
    <row r="24" spans="1:10" ht="14.4" customHeight="1" x14ac:dyDescent="0.3">
      <c r="A24" s="487" t="s">
        <v>641</v>
      </c>
      <c r="B24" s="488" t="s">
        <v>642</v>
      </c>
      <c r="C24" s="489" t="s">
        <v>424</v>
      </c>
      <c r="D24" s="489" t="s">
        <v>424</v>
      </c>
      <c r="E24" s="489"/>
      <c r="F24" s="489" t="s">
        <v>424</v>
      </c>
      <c r="G24" s="489" t="s">
        <v>424</v>
      </c>
      <c r="H24" s="489" t="s">
        <v>424</v>
      </c>
      <c r="I24" s="490" t="s">
        <v>424</v>
      </c>
      <c r="J24" s="491" t="s">
        <v>0</v>
      </c>
    </row>
    <row r="25" spans="1:10" ht="14.4" customHeight="1" x14ac:dyDescent="0.3">
      <c r="A25" s="487" t="s">
        <v>641</v>
      </c>
      <c r="B25" s="488" t="s">
        <v>636</v>
      </c>
      <c r="C25" s="489">
        <v>0.2445</v>
      </c>
      <c r="D25" s="489">
        <v>0.23375000000000001</v>
      </c>
      <c r="E25" s="489"/>
      <c r="F25" s="489">
        <v>0.31363999999999997</v>
      </c>
      <c r="G25" s="489">
        <v>0</v>
      </c>
      <c r="H25" s="489">
        <v>0.31363999999999997</v>
      </c>
      <c r="I25" s="490" t="s">
        <v>424</v>
      </c>
      <c r="J25" s="491" t="s">
        <v>1</v>
      </c>
    </row>
    <row r="26" spans="1:10" ht="14.4" customHeight="1" x14ac:dyDescent="0.3">
      <c r="A26" s="487" t="s">
        <v>641</v>
      </c>
      <c r="B26" s="488" t="s">
        <v>637</v>
      </c>
      <c r="C26" s="489">
        <v>2.6113000000000004</v>
      </c>
      <c r="D26" s="489">
        <v>4.4530000000000003</v>
      </c>
      <c r="E26" s="489"/>
      <c r="F26" s="489">
        <v>3.6726300000000003</v>
      </c>
      <c r="G26" s="489">
        <v>3</v>
      </c>
      <c r="H26" s="489">
        <v>0.67263000000000028</v>
      </c>
      <c r="I26" s="490">
        <v>1.22421</v>
      </c>
      <c r="J26" s="491" t="s">
        <v>1</v>
      </c>
    </row>
    <row r="27" spans="1:10" ht="14.4" customHeight="1" x14ac:dyDescent="0.3">
      <c r="A27" s="487" t="s">
        <v>641</v>
      </c>
      <c r="B27" s="488" t="s">
        <v>638</v>
      </c>
      <c r="C27" s="489">
        <v>0</v>
      </c>
      <c r="D27" s="489">
        <v>2.4510000000000001</v>
      </c>
      <c r="E27" s="489"/>
      <c r="F27" s="489">
        <v>0.50976999999999995</v>
      </c>
      <c r="G27" s="489">
        <v>1</v>
      </c>
      <c r="H27" s="489">
        <v>-0.49023000000000005</v>
      </c>
      <c r="I27" s="490">
        <v>0.50976999999999995</v>
      </c>
      <c r="J27" s="491" t="s">
        <v>1</v>
      </c>
    </row>
    <row r="28" spans="1:10" ht="14.4" customHeight="1" x14ac:dyDescent="0.3">
      <c r="A28" s="487" t="s">
        <v>641</v>
      </c>
      <c r="B28" s="488" t="s">
        <v>639</v>
      </c>
      <c r="C28" s="489">
        <v>0.33600000000000002</v>
      </c>
      <c r="D28" s="489">
        <v>0.501</v>
      </c>
      <c r="E28" s="489"/>
      <c r="F28" s="489">
        <v>0.92500000000000004</v>
      </c>
      <c r="G28" s="489">
        <v>1</v>
      </c>
      <c r="H28" s="489">
        <v>-7.4999999999999956E-2</v>
      </c>
      <c r="I28" s="490">
        <v>0.92500000000000004</v>
      </c>
      <c r="J28" s="491" t="s">
        <v>1</v>
      </c>
    </row>
    <row r="29" spans="1:10" ht="14.4" customHeight="1" x14ac:dyDescent="0.3">
      <c r="A29" s="487" t="s">
        <v>641</v>
      </c>
      <c r="B29" s="488" t="s">
        <v>640</v>
      </c>
      <c r="C29" s="489">
        <v>0.28399999999999997</v>
      </c>
      <c r="D29" s="489">
        <v>0.27600000000000002</v>
      </c>
      <c r="E29" s="489"/>
      <c r="F29" s="489">
        <v>0.254</v>
      </c>
      <c r="G29" s="489">
        <v>0</v>
      </c>
      <c r="H29" s="489">
        <v>0.254</v>
      </c>
      <c r="I29" s="490" t="s">
        <v>424</v>
      </c>
      <c r="J29" s="491" t="s">
        <v>1</v>
      </c>
    </row>
    <row r="30" spans="1:10" ht="14.4" customHeight="1" x14ac:dyDescent="0.3">
      <c r="A30" s="487" t="s">
        <v>641</v>
      </c>
      <c r="B30" s="488" t="s">
        <v>643</v>
      </c>
      <c r="C30" s="489">
        <v>3.4758</v>
      </c>
      <c r="D30" s="489">
        <v>7.9147500000000006</v>
      </c>
      <c r="E30" s="489"/>
      <c r="F30" s="489">
        <v>5.6750399999999992</v>
      </c>
      <c r="G30" s="489">
        <v>5</v>
      </c>
      <c r="H30" s="489">
        <v>0.6750399999999992</v>
      </c>
      <c r="I30" s="490">
        <v>1.1350079999999998</v>
      </c>
      <c r="J30" s="491" t="s">
        <v>431</v>
      </c>
    </row>
    <row r="31" spans="1:10" ht="14.4" customHeight="1" x14ac:dyDescent="0.3">
      <c r="A31" s="487" t="s">
        <v>424</v>
      </c>
      <c r="B31" s="488" t="s">
        <v>424</v>
      </c>
      <c r="C31" s="489" t="s">
        <v>424</v>
      </c>
      <c r="D31" s="489" t="s">
        <v>424</v>
      </c>
      <c r="E31" s="489"/>
      <c r="F31" s="489" t="s">
        <v>424</v>
      </c>
      <c r="G31" s="489" t="s">
        <v>424</v>
      </c>
      <c r="H31" s="489" t="s">
        <v>424</v>
      </c>
      <c r="I31" s="490" t="s">
        <v>424</v>
      </c>
      <c r="J31" s="491" t="s">
        <v>432</v>
      </c>
    </row>
    <row r="32" spans="1:10" ht="14.4" customHeight="1" x14ac:dyDescent="0.3">
      <c r="A32" s="487" t="s">
        <v>422</v>
      </c>
      <c r="B32" s="488" t="s">
        <v>426</v>
      </c>
      <c r="C32" s="489">
        <v>9.9570800000000013</v>
      </c>
      <c r="D32" s="489">
        <v>20.550320000000003</v>
      </c>
      <c r="E32" s="489"/>
      <c r="F32" s="489">
        <v>19.832899999999999</v>
      </c>
      <c r="G32" s="489">
        <v>23</v>
      </c>
      <c r="H32" s="489">
        <v>-3.1671000000000014</v>
      </c>
      <c r="I32" s="490">
        <v>0.86229999999999996</v>
      </c>
      <c r="J32" s="491" t="s">
        <v>427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720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3.1849847199045023</v>
      </c>
      <c r="J3" s="98">
        <f>SUBTOTAL(9,J5:J1048576)</f>
        <v>6227</v>
      </c>
      <c r="K3" s="99">
        <f>SUBTOTAL(9,K5:K1048576)</f>
        <v>19832.899850845337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422</v>
      </c>
      <c r="B5" s="585" t="s">
        <v>423</v>
      </c>
      <c r="C5" s="588" t="s">
        <v>428</v>
      </c>
      <c r="D5" s="608" t="s">
        <v>429</v>
      </c>
      <c r="E5" s="588" t="s">
        <v>644</v>
      </c>
      <c r="F5" s="608" t="s">
        <v>645</v>
      </c>
      <c r="G5" s="588" t="s">
        <v>646</v>
      </c>
      <c r="H5" s="588" t="s">
        <v>647</v>
      </c>
      <c r="I5" s="116">
        <v>208.1199951171875</v>
      </c>
      <c r="J5" s="116">
        <v>17</v>
      </c>
      <c r="K5" s="598">
        <v>3538.0399169921875</v>
      </c>
    </row>
    <row r="6" spans="1:11" ht="14.4" customHeight="1" x14ac:dyDescent="0.3">
      <c r="A6" s="507" t="s">
        <v>422</v>
      </c>
      <c r="B6" s="508" t="s">
        <v>423</v>
      </c>
      <c r="C6" s="509" t="s">
        <v>428</v>
      </c>
      <c r="D6" s="510" t="s">
        <v>429</v>
      </c>
      <c r="E6" s="509" t="s">
        <v>648</v>
      </c>
      <c r="F6" s="510" t="s">
        <v>649</v>
      </c>
      <c r="G6" s="509" t="s">
        <v>650</v>
      </c>
      <c r="H6" s="509" t="s">
        <v>651</v>
      </c>
      <c r="I6" s="512">
        <v>13.020000457763672</v>
      </c>
      <c r="J6" s="512">
        <v>5</v>
      </c>
      <c r="K6" s="513">
        <v>65.080001831054687</v>
      </c>
    </row>
    <row r="7" spans="1:11" ht="14.4" customHeight="1" x14ac:dyDescent="0.3">
      <c r="A7" s="507" t="s">
        <v>422</v>
      </c>
      <c r="B7" s="508" t="s">
        <v>423</v>
      </c>
      <c r="C7" s="509" t="s">
        <v>428</v>
      </c>
      <c r="D7" s="510" t="s">
        <v>429</v>
      </c>
      <c r="E7" s="509" t="s">
        <v>648</v>
      </c>
      <c r="F7" s="510" t="s">
        <v>649</v>
      </c>
      <c r="G7" s="509" t="s">
        <v>652</v>
      </c>
      <c r="H7" s="509" t="s">
        <v>653</v>
      </c>
      <c r="I7" s="512">
        <v>5.565000057220459</v>
      </c>
      <c r="J7" s="512">
        <v>10</v>
      </c>
      <c r="K7" s="513">
        <v>53.119998931884766</v>
      </c>
    </row>
    <row r="8" spans="1:11" ht="14.4" customHeight="1" x14ac:dyDescent="0.3">
      <c r="A8" s="507" t="s">
        <v>422</v>
      </c>
      <c r="B8" s="508" t="s">
        <v>423</v>
      </c>
      <c r="C8" s="509" t="s">
        <v>428</v>
      </c>
      <c r="D8" s="510" t="s">
        <v>429</v>
      </c>
      <c r="E8" s="509" t="s">
        <v>648</v>
      </c>
      <c r="F8" s="510" t="s">
        <v>649</v>
      </c>
      <c r="G8" s="509" t="s">
        <v>654</v>
      </c>
      <c r="H8" s="509" t="s">
        <v>655</v>
      </c>
      <c r="I8" s="512">
        <v>2.5099999904632568</v>
      </c>
      <c r="J8" s="512">
        <v>20</v>
      </c>
      <c r="K8" s="513">
        <v>50.200000762939453</v>
      </c>
    </row>
    <row r="9" spans="1:11" ht="14.4" customHeight="1" x14ac:dyDescent="0.3">
      <c r="A9" s="507" t="s">
        <v>422</v>
      </c>
      <c r="B9" s="508" t="s">
        <v>423</v>
      </c>
      <c r="C9" s="509" t="s">
        <v>428</v>
      </c>
      <c r="D9" s="510" t="s">
        <v>429</v>
      </c>
      <c r="E9" s="509" t="s">
        <v>648</v>
      </c>
      <c r="F9" s="510" t="s">
        <v>649</v>
      </c>
      <c r="G9" s="509" t="s">
        <v>656</v>
      </c>
      <c r="H9" s="509" t="s">
        <v>657</v>
      </c>
      <c r="I9" s="512">
        <v>27.879999160766602</v>
      </c>
      <c r="J9" s="512">
        <v>1</v>
      </c>
      <c r="K9" s="513">
        <v>27.879999160766602</v>
      </c>
    </row>
    <row r="10" spans="1:11" ht="14.4" customHeight="1" x14ac:dyDescent="0.3">
      <c r="A10" s="507" t="s">
        <v>422</v>
      </c>
      <c r="B10" s="508" t="s">
        <v>423</v>
      </c>
      <c r="C10" s="509" t="s">
        <v>428</v>
      </c>
      <c r="D10" s="510" t="s">
        <v>429</v>
      </c>
      <c r="E10" s="509" t="s">
        <v>648</v>
      </c>
      <c r="F10" s="510" t="s">
        <v>649</v>
      </c>
      <c r="G10" s="509" t="s">
        <v>658</v>
      </c>
      <c r="H10" s="509" t="s">
        <v>659</v>
      </c>
      <c r="I10" s="512">
        <v>28.729999542236328</v>
      </c>
      <c r="J10" s="512">
        <v>5</v>
      </c>
      <c r="K10" s="513">
        <v>143.64999389648437</v>
      </c>
    </row>
    <row r="11" spans="1:11" ht="14.4" customHeight="1" x14ac:dyDescent="0.3">
      <c r="A11" s="507" t="s">
        <v>422</v>
      </c>
      <c r="B11" s="508" t="s">
        <v>423</v>
      </c>
      <c r="C11" s="509" t="s">
        <v>428</v>
      </c>
      <c r="D11" s="510" t="s">
        <v>429</v>
      </c>
      <c r="E11" s="509" t="s">
        <v>660</v>
      </c>
      <c r="F11" s="510" t="s">
        <v>661</v>
      </c>
      <c r="G11" s="509" t="s">
        <v>662</v>
      </c>
      <c r="H11" s="509" t="s">
        <v>663</v>
      </c>
      <c r="I11" s="512">
        <v>9.9999997764825821E-3</v>
      </c>
      <c r="J11" s="512">
        <v>400</v>
      </c>
      <c r="K11" s="513">
        <v>4</v>
      </c>
    </row>
    <row r="12" spans="1:11" ht="14.4" customHeight="1" x14ac:dyDescent="0.3">
      <c r="A12" s="507" t="s">
        <v>422</v>
      </c>
      <c r="B12" s="508" t="s">
        <v>423</v>
      </c>
      <c r="C12" s="509" t="s">
        <v>428</v>
      </c>
      <c r="D12" s="510" t="s">
        <v>429</v>
      </c>
      <c r="E12" s="509" t="s">
        <v>660</v>
      </c>
      <c r="F12" s="510" t="s">
        <v>661</v>
      </c>
      <c r="G12" s="509" t="s">
        <v>664</v>
      </c>
      <c r="H12" s="509" t="s">
        <v>665</v>
      </c>
      <c r="I12" s="512">
        <v>48.419998168945313</v>
      </c>
      <c r="J12" s="512">
        <v>12</v>
      </c>
      <c r="K12" s="513">
        <v>581</v>
      </c>
    </row>
    <row r="13" spans="1:11" ht="14.4" customHeight="1" x14ac:dyDescent="0.3">
      <c r="A13" s="507" t="s">
        <v>422</v>
      </c>
      <c r="B13" s="508" t="s">
        <v>423</v>
      </c>
      <c r="C13" s="509" t="s">
        <v>428</v>
      </c>
      <c r="D13" s="510" t="s">
        <v>429</v>
      </c>
      <c r="E13" s="509" t="s">
        <v>660</v>
      </c>
      <c r="F13" s="510" t="s">
        <v>661</v>
      </c>
      <c r="G13" s="509" t="s">
        <v>666</v>
      </c>
      <c r="H13" s="509" t="s">
        <v>667</v>
      </c>
      <c r="I13" s="512">
        <v>1.809999942779541</v>
      </c>
      <c r="J13" s="512">
        <v>100</v>
      </c>
      <c r="K13" s="513">
        <v>181</v>
      </c>
    </row>
    <row r="14" spans="1:11" ht="14.4" customHeight="1" x14ac:dyDescent="0.3">
      <c r="A14" s="507" t="s">
        <v>422</v>
      </c>
      <c r="B14" s="508" t="s">
        <v>423</v>
      </c>
      <c r="C14" s="509" t="s">
        <v>428</v>
      </c>
      <c r="D14" s="510" t="s">
        <v>429</v>
      </c>
      <c r="E14" s="509" t="s">
        <v>660</v>
      </c>
      <c r="F14" s="510" t="s">
        <v>661</v>
      </c>
      <c r="G14" s="509" t="s">
        <v>668</v>
      </c>
      <c r="H14" s="509" t="s">
        <v>669</v>
      </c>
      <c r="I14" s="512">
        <v>2.0499999523162842</v>
      </c>
      <c r="J14" s="512">
        <v>15</v>
      </c>
      <c r="K14" s="513">
        <v>30.75</v>
      </c>
    </row>
    <row r="15" spans="1:11" ht="14.4" customHeight="1" x14ac:dyDescent="0.3">
      <c r="A15" s="507" t="s">
        <v>422</v>
      </c>
      <c r="B15" s="508" t="s">
        <v>423</v>
      </c>
      <c r="C15" s="509" t="s">
        <v>428</v>
      </c>
      <c r="D15" s="510" t="s">
        <v>429</v>
      </c>
      <c r="E15" s="509" t="s">
        <v>660</v>
      </c>
      <c r="F15" s="510" t="s">
        <v>661</v>
      </c>
      <c r="G15" s="509" t="s">
        <v>670</v>
      </c>
      <c r="H15" s="509" t="s">
        <v>671</v>
      </c>
      <c r="I15" s="512">
        <v>11.739999771118164</v>
      </c>
      <c r="J15" s="512">
        <v>10</v>
      </c>
      <c r="K15" s="513">
        <v>117.40000152587891</v>
      </c>
    </row>
    <row r="16" spans="1:11" ht="14.4" customHeight="1" x14ac:dyDescent="0.3">
      <c r="A16" s="507" t="s">
        <v>422</v>
      </c>
      <c r="B16" s="508" t="s">
        <v>423</v>
      </c>
      <c r="C16" s="509" t="s">
        <v>428</v>
      </c>
      <c r="D16" s="510" t="s">
        <v>429</v>
      </c>
      <c r="E16" s="509" t="s">
        <v>660</v>
      </c>
      <c r="F16" s="510" t="s">
        <v>661</v>
      </c>
      <c r="G16" s="509" t="s">
        <v>672</v>
      </c>
      <c r="H16" s="509" t="s">
        <v>673</v>
      </c>
      <c r="I16" s="512">
        <v>2.5699999332427979</v>
      </c>
      <c r="J16" s="512">
        <v>200</v>
      </c>
      <c r="K16" s="513">
        <v>513.03997802734375</v>
      </c>
    </row>
    <row r="17" spans="1:11" ht="14.4" customHeight="1" x14ac:dyDescent="0.3">
      <c r="A17" s="507" t="s">
        <v>422</v>
      </c>
      <c r="B17" s="508" t="s">
        <v>423</v>
      </c>
      <c r="C17" s="509" t="s">
        <v>428</v>
      </c>
      <c r="D17" s="510" t="s">
        <v>429</v>
      </c>
      <c r="E17" s="509" t="s">
        <v>660</v>
      </c>
      <c r="F17" s="510" t="s">
        <v>661</v>
      </c>
      <c r="G17" s="509" t="s">
        <v>674</v>
      </c>
      <c r="H17" s="509" t="s">
        <v>675</v>
      </c>
      <c r="I17" s="512">
        <v>1.6699999570846558</v>
      </c>
      <c r="J17" s="512">
        <v>100</v>
      </c>
      <c r="K17" s="513">
        <v>167</v>
      </c>
    </row>
    <row r="18" spans="1:11" ht="14.4" customHeight="1" x14ac:dyDescent="0.3">
      <c r="A18" s="507" t="s">
        <v>422</v>
      </c>
      <c r="B18" s="508" t="s">
        <v>423</v>
      </c>
      <c r="C18" s="509" t="s">
        <v>428</v>
      </c>
      <c r="D18" s="510" t="s">
        <v>429</v>
      </c>
      <c r="E18" s="509" t="s">
        <v>660</v>
      </c>
      <c r="F18" s="510" t="s">
        <v>661</v>
      </c>
      <c r="G18" s="509" t="s">
        <v>676</v>
      </c>
      <c r="H18" s="509" t="s">
        <v>677</v>
      </c>
      <c r="I18" s="512">
        <v>1.8999999761581421</v>
      </c>
      <c r="J18" s="512">
        <v>100</v>
      </c>
      <c r="K18" s="513">
        <v>190</v>
      </c>
    </row>
    <row r="19" spans="1:11" ht="14.4" customHeight="1" x14ac:dyDescent="0.3">
      <c r="A19" s="507" t="s">
        <v>422</v>
      </c>
      <c r="B19" s="508" t="s">
        <v>423</v>
      </c>
      <c r="C19" s="509" t="s">
        <v>428</v>
      </c>
      <c r="D19" s="510" t="s">
        <v>429</v>
      </c>
      <c r="E19" s="509" t="s">
        <v>660</v>
      </c>
      <c r="F19" s="510" t="s">
        <v>661</v>
      </c>
      <c r="G19" s="509" t="s">
        <v>678</v>
      </c>
      <c r="H19" s="509" t="s">
        <v>679</v>
      </c>
      <c r="I19" s="512">
        <v>2.6950000524520874</v>
      </c>
      <c r="J19" s="512">
        <v>200</v>
      </c>
      <c r="K19" s="513">
        <v>539</v>
      </c>
    </row>
    <row r="20" spans="1:11" ht="14.4" customHeight="1" x14ac:dyDescent="0.3">
      <c r="A20" s="507" t="s">
        <v>422</v>
      </c>
      <c r="B20" s="508" t="s">
        <v>423</v>
      </c>
      <c r="C20" s="509" t="s">
        <v>428</v>
      </c>
      <c r="D20" s="510" t="s">
        <v>429</v>
      </c>
      <c r="E20" s="509" t="s">
        <v>660</v>
      </c>
      <c r="F20" s="510" t="s">
        <v>661</v>
      </c>
      <c r="G20" s="509" t="s">
        <v>680</v>
      </c>
      <c r="H20" s="509" t="s">
        <v>681</v>
      </c>
      <c r="I20" s="512">
        <v>1.9199999570846558</v>
      </c>
      <c r="J20" s="512">
        <v>100</v>
      </c>
      <c r="K20" s="513">
        <v>192</v>
      </c>
    </row>
    <row r="21" spans="1:11" ht="14.4" customHeight="1" x14ac:dyDescent="0.3">
      <c r="A21" s="507" t="s">
        <v>422</v>
      </c>
      <c r="B21" s="508" t="s">
        <v>423</v>
      </c>
      <c r="C21" s="509" t="s">
        <v>428</v>
      </c>
      <c r="D21" s="510" t="s">
        <v>429</v>
      </c>
      <c r="E21" s="509" t="s">
        <v>660</v>
      </c>
      <c r="F21" s="510" t="s">
        <v>661</v>
      </c>
      <c r="G21" s="509" t="s">
        <v>682</v>
      </c>
      <c r="H21" s="509" t="s">
        <v>683</v>
      </c>
      <c r="I21" s="512">
        <v>1.9199999570846558</v>
      </c>
      <c r="J21" s="512">
        <v>100</v>
      </c>
      <c r="K21" s="513">
        <v>192</v>
      </c>
    </row>
    <row r="22" spans="1:11" ht="14.4" customHeight="1" x14ac:dyDescent="0.3">
      <c r="A22" s="507" t="s">
        <v>422</v>
      </c>
      <c r="B22" s="508" t="s">
        <v>423</v>
      </c>
      <c r="C22" s="509" t="s">
        <v>428</v>
      </c>
      <c r="D22" s="510" t="s">
        <v>429</v>
      </c>
      <c r="E22" s="509" t="s">
        <v>660</v>
      </c>
      <c r="F22" s="510" t="s">
        <v>661</v>
      </c>
      <c r="G22" s="509" t="s">
        <v>684</v>
      </c>
      <c r="H22" s="509" t="s">
        <v>685</v>
      </c>
      <c r="I22" s="512">
        <v>3.0999999046325684</v>
      </c>
      <c r="J22" s="512">
        <v>10</v>
      </c>
      <c r="K22" s="513">
        <v>31</v>
      </c>
    </row>
    <row r="23" spans="1:11" ht="14.4" customHeight="1" x14ac:dyDescent="0.3">
      <c r="A23" s="507" t="s">
        <v>422</v>
      </c>
      <c r="B23" s="508" t="s">
        <v>423</v>
      </c>
      <c r="C23" s="509" t="s">
        <v>428</v>
      </c>
      <c r="D23" s="510" t="s">
        <v>429</v>
      </c>
      <c r="E23" s="509" t="s">
        <v>660</v>
      </c>
      <c r="F23" s="510" t="s">
        <v>661</v>
      </c>
      <c r="G23" s="509" t="s">
        <v>686</v>
      </c>
      <c r="H23" s="509" t="s">
        <v>687</v>
      </c>
      <c r="I23" s="512">
        <v>2.1700000762939453</v>
      </c>
      <c r="J23" s="512">
        <v>5</v>
      </c>
      <c r="K23" s="513">
        <v>10.850000381469727</v>
      </c>
    </row>
    <row r="24" spans="1:11" ht="14.4" customHeight="1" x14ac:dyDescent="0.3">
      <c r="A24" s="507" t="s">
        <v>422</v>
      </c>
      <c r="B24" s="508" t="s">
        <v>423</v>
      </c>
      <c r="C24" s="509" t="s">
        <v>428</v>
      </c>
      <c r="D24" s="510" t="s">
        <v>429</v>
      </c>
      <c r="E24" s="509" t="s">
        <v>660</v>
      </c>
      <c r="F24" s="510" t="s">
        <v>661</v>
      </c>
      <c r="G24" s="509" t="s">
        <v>688</v>
      </c>
      <c r="H24" s="509" t="s">
        <v>689</v>
      </c>
      <c r="I24" s="512">
        <v>2.5149999856948853</v>
      </c>
      <c r="J24" s="512">
        <v>200</v>
      </c>
      <c r="K24" s="513">
        <v>503</v>
      </c>
    </row>
    <row r="25" spans="1:11" ht="14.4" customHeight="1" x14ac:dyDescent="0.3">
      <c r="A25" s="507" t="s">
        <v>422</v>
      </c>
      <c r="B25" s="508" t="s">
        <v>423</v>
      </c>
      <c r="C25" s="509" t="s">
        <v>428</v>
      </c>
      <c r="D25" s="510" t="s">
        <v>429</v>
      </c>
      <c r="E25" s="509" t="s">
        <v>660</v>
      </c>
      <c r="F25" s="510" t="s">
        <v>661</v>
      </c>
      <c r="G25" s="509" t="s">
        <v>690</v>
      </c>
      <c r="H25" s="509" t="s">
        <v>691</v>
      </c>
      <c r="I25" s="512">
        <v>21.229999542236328</v>
      </c>
      <c r="J25" s="512">
        <v>5</v>
      </c>
      <c r="K25" s="513">
        <v>106.15000152587891</v>
      </c>
    </row>
    <row r="26" spans="1:11" ht="14.4" customHeight="1" x14ac:dyDescent="0.3">
      <c r="A26" s="507" t="s">
        <v>422</v>
      </c>
      <c r="B26" s="508" t="s">
        <v>423</v>
      </c>
      <c r="C26" s="509" t="s">
        <v>428</v>
      </c>
      <c r="D26" s="510" t="s">
        <v>429</v>
      </c>
      <c r="E26" s="509" t="s">
        <v>660</v>
      </c>
      <c r="F26" s="510" t="s">
        <v>661</v>
      </c>
      <c r="G26" s="509" t="s">
        <v>692</v>
      </c>
      <c r="H26" s="509" t="s">
        <v>693</v>
      </c>
      <c r="I26" s="512">
        <v>2</v>
      </c>
      <c r="J26" s="512">
        <v>10</v>
      </c>
      <c r="K26" s="513">
        <v>20</v>
      </c>
    </row>
    <row r="27" spans="1:11" ht="14.4" customHeight="1" x14ac:dyDescent="0.3">
      <c r="A27" s="507" t="s">
        <v>422</v>
      </c>
      <c r="B27" s="508" t="s">
        <v>423</v>
      </c>
      <c r="C27" s="509" t="s">
        <v>428</v>
      </c>
      <c r="D27" s="510" t="s">
        <v>429</v>
      </c>
      <c r="E27" s="509" t="s">
        <v>694</v>
      </c>
      <c r="F27" s="510" t="s">
        <v>695</v>
      </c>
      <c r="G27" s="509" t="s">
        <v>696</v>
      </c>
      <c r="H27" s="509" t="s">
        <v>697</v>
      </c>
      <c r="I27" s="512">
        <v>10.357500076293945</v>
      </c>
      <c r="J27" s="512">
        <v>550</v>
      </c>
      <c r="K27" s="513">
        <v>5743.6999969482422</v>
      </c>
    </row>
    <row r="28" spans="1:11" ht="14.4" customHeight="1" x14ac:dyDescent="0.3">
      <c r="A28" s="507" t="s">
        <v>422</v>
      </c>
      <c r="B28" s="508" t="s">
        <v>423</v>
      </c>
      <c r="C28" s="509" t="s">
        <v>428</v>
      </c>
      <c r="D28" s="510" t="s">
        <v>429</v>
      </c>
      <c r="E28" s="509" t="s">
        <v>698</v>
      </c>
      <c r="F28" s="510" t="s">
        <v>699</v>
      </c>
      <c r="G28" s="509" t="s">
        <v>700</v>
      </c>
      <c r="H28" s="509" t="s">
        <v>701</v>
      </c>
      <c r="I28" s="512">
        <v>0.54000002145767212</v>
      </c>
      <c r="J28" s="512">
        <v>200</v>
      </c>
      <c r="K28" s="513">
        <v>108</v>
      </c>
    </row>
    <row r="29" spans="1:11" ht="14.4" customHeight="1" x14ac:dyDescent="0.3">
      <c r="A29" s="507" t="s">
        <v>422</v>
      </c>
      <c r="B29" s="508" t="s">
        <v>423</v>
      </c>
      <c r="C29" s="509" t="s">
        <v>428</v>
      </c>
      <c r="D29" s="510" t="s">
        <v>429</v>
      </c>
      <c r="E29" s="509" t="s">
        <v>698</v>
      </c>
      <c r="F29" s="510" t="s">
        <v>699</v>
      </c>
      <c r="G29" s="509" t="s">
        <v>702</v>
      </c>
      <c r="H29" s="509" t="s">
        <v>703</v>
      </c>
      <c r="I29" s="512">
        <v>0.95499998331069946</v>
      </c>
      <c r="J29" s="512">
        <v>400</v>
      </c>
      <c r="K29" s="513">
        <v>383</v>
      </c>
    </row>
    <row r="30" spans="1:11" ht="14.4" customHeight="1" x14ac:dyDescent="0.3">
      <c r="A30" s="507" t="s">
        <v>422</v>
      </c>
      <c r="B30" s="508" t="s">
        <v>423</v>
      </c>
      <c r="C30" s="509" t="s">
        <v>428</v>
      </c>
      <c r="D30" s="510" t="s">
        <v>429</v>
      </c>
      <c r="E30" s="509" t="s">
        <v>698</v>
      </c>
      <c r="F30" s="510" t="s">
        <v>699</v>
      </c>
      <c r="G30" s="509" t="s">
        <v>704</v>
      </c>
      <c r="H30" s="509" t="s">
        <v>705</v>
      </c>
      <c r="I30" s="512">
        <v>1.8049999475479126</v>
      </c>
      <c r="J30" s="512">
        <v>300</v>
      </c>
      <c r="K30" s="513">
        <v>541</v>
      </c>
    </row>
    <row r="31" spans="1:11" ht="14.4" customHeight="1" x14ac:dyDescent="0.3">
      <c r="A31" s="507" t="s">
        <v>422</v>
      </c>
      <c r="B31" s="508" t="s">
        <v>423</v>
      </c>
      <c r="C31" s="509" t="s">
        <v>428</v>
      </c>
      <c r="D31" s="510" t="s">
        <v>429</v>
      </c>
      <c r="E31" s="509" t="s">
        <v>706</v>
      </c>
      <c r="F31" s="510" t="s">
        <v>707</v>
      </c>
      <c r="G31" s="509" t="s">
        <v>708</v>
      </c>
      <c r="H31" s="509" t="s">
        <v>709</v>
      </c>
      <c r="I31" s="512">
        <v>0.62999999523162842</v>
      </c>
      <c r="J31" s="512">
        <v>200</v>
      </c>
      <c r="K31" s="513">
        <v>126</v>
      </c>
    </row>
    <row r="32" spans="1:11" ht="14.4" customHeight="1" x14ac:dyDescent="0.3">
      <c r="A32" s="507" t="s">
        <v>422</v>
      </c>
      <c r="B32" s="508" t="s">
        <v>423</v>
      </c>
      <c r="C32" s="509" t="s">
        <v>641</v>
      </c>
      <c r="D32" s="510" t="s">
        <v>642</v>
      </c>
      <c r="E32" s="509" t="s">
        <v>648</v>
      </c>
      <c r="F32" s="510" t="s">
        <v>649</v>
      </c>
      <c r="G32" s="509" t="s">
        <v>650</v>
      </c>
      <c r="H32" s="509" t="s">
        <v>651</v>
      </c>
      <c r="I32" s="512">
        <v>13.020000457763672</v>
      </c>
      <c r="J32" s="512">
        <v>9</v>
      </c>
      <c r="K32" s="513">
        <v>117.18000030517578</v>
      </c>
    </row>
    <row r="33" spans="1:11" ht="14.4" customHeight="1" x14ac:dyDescent="0.3">
      <c r="A33" s="507" t="s">
        <v>422</v>
      </c>
      <c r="B33" s="508" t="s">
        <v>423</v>
      </c>
      <c r="C33" s="509" t="s">
        <v>641</v>
      </c>
      <c r="D33" s="510" t="s">
        <v>642</v>
      </c>
      <c r="E33" s="509" t="s">
        <v>648</v>
      </c>
      <c r="F33" s="510" t="s">
        <v>649</v>
      </c>
      <c r="G33" s="509" t="s">
        <v>652</v>
      </c>
      <c r="H33" s="509" t="s">
        <v>653</v>
      </c>
      <c r="I33" s="512">
        <v>6.809999942779541</v>
      </c>
      <c r="J33" s="512">
        <v>8</v>
      </c>
      <c r="K33" s="513">
        <v>54.479999542236328</v>
      </c>
    </row>
    <row r="34" spans="1:11" ht="14.4" customHeight="1" x14ac:dyDescent="0.3">
      <c r="A34" s="507" t="s">
        <v>422</v>
      </c>
      <c r="B34" s="508" t="s">
        <v>423</v>
      </c>
      <c r="C34" s="509" t="s">
        <v>641</v>
      </c>
      <c r="D34" s="510" t="s">
        <v>642</v>
      </c>
      <c r="E34" s="509" t="s">
        <v>648</v>
      </c>
      <c r="F34" s="510" t="s">
        <v>649</v>
      </c>
      <c r="G34" s="509" t="s">
        <v>656</v>
      </c>
      <c r="H34" s="509" t="s">
        <v>657</v>
      </c>
      <c r="I34" s="512">
        <v>27.879999160766602</v>
      </c>
      <c r="J34" s="512">
        <v>2</v>
      </c>
      <c r="K34" s="513">
        <v>55.759998321533203</v>
      </c>
    </row>
    <row r="35" spans="1:11" ht="14.4" customHeight="1" x14ac:dyDescent="0.3">
      <c r="A35" s="507" t="s">
        <v>422</v>
      </c>
      <c r="B35" s="508" t="s">
        <v>423</v>
      </c>
      <c r="C35" s="509" t="s">
        <v>641</v>
      </c>
      <c r="D35" s="510" t="s">
        <v>642</v>
      </c>
      <c r="E35" s="509" t="s">
        <v>648</v>
      </c>
      <c r="F35" s="510" t="s">
        <v>649</v>
      </c>
      <c r="G35" s="509" t="s">
        <v>658</v>
      </c>
      <c r="H35" s="509" t="s">
        <v>659</v>
      </c>
      <c r="I35" s="512">
        <v>28.739999771118164</v>
      </c>
      <c r="J35" s="512">
        <v>3</v>
      </c>
      <c r="K35" s="513">
        <v>86.220001220703125</v>
      </c>
    </row>
    <row r="36" spans="1:11" ht="14.4" customHeight="1" x14ac:dyDescent="0.3">
      <c r="A36" s="507" t="s">
        <v>422</v>
      </c>
      <c r="B36" s="508" t="s">
        <v>423</v>
      </c>
      <c r="C36" s="509" t="s">
        <v>641</v>
      </c>
      <c r="D36" s="510" t="s">
        <v>642</v>
      </c>
      <c r="E36" s="509" t="s">
        <v>660</v>
      </c>
      <c r="F36" s="510" t="s">
        <v>661</v>
      </c>
      <c r="G36" s="509" t="s">
        <v>662</v>
      </c>
      <c r="H36" s="509" t="s">
        <v>663</v>
      </c>
      <c r="I36" s="512">
        <v>9.9999997764825821E-3</v>
      </c>
      <c r="J36" s="512">
        <v>200</v>
      </c>
      <c r="K36" s="513">
        <v>2</v>
      </c>
    </row>
    <row r="37" spans="1:11" ht="14.4" customHeight="1" x14ac:dyDescent="0.3">
      <c r="A37" s="507" t="s">
        <v>422</v>
      </c>
      <c r="B37" s="508" t="s">
        <v>423</v>
      </c>
      <c r="C37" s="509" t="s">
        <v>641</v>
      </c>
      <c r="D37" s="510" t="s">
        <v>642</v>
      </c>
      <c r="E37" s="509" t="s">
        <v>660</v>
      </c>
      <c r="F37" s="510" t="s">
        <v>661</v>
      </c>
      <c r="G37" s="509" t="s">
        <v>666</v>
      </c>
      <c r="H37" s="509" t="s">
        <v>667</v>
      </c>
      <c r="I37" s="512">
        <v>1.8049999475479126</v>
      </c>
      <c r="J37" s="512">
        <v>200</v>
      </c>
      <c r="K37" s="513">
        <v>361</v>
      </c>
    </row>
    <row r="38" spans="1:11" ht="14.4" customHeight="1" x14ac:dyDescent="0.3">
      <c r="A38" s="507" t="s">
        <v>422</v>
      </c>
      <c r="B38" s="508" t="s">
        <v>423</v>
      </c>
      <c r="C38" s="509" t="s">
        <v>641</v>
      </c>
      <c r="D38" s="510" t="s">
        <v>642</v>
      </c>
      <c r="E38" s="509" t="s">
        <v>660</v>
      </c>
      <c r="F38" s="510" t="s">
        <v>661</v>
      </c>
      <c r="G38" s="509" t="s">
        <v>668</v>
      </c>
      <c r="H38" s="509" t="s">
        <v>669</v>
      </c>
      <c r="I38" s="512">
        <v>2.059999942779541</v>
      </c>
      <c r="J38" s="512">
        <v>20</v>
      </c>
      <c r="K38" s="513">
        <v>41.200000762939453</v>
      </c>
    </row>
    <row r="39" spans="1:11" ht="14.4" customHeight="1" x14ac:dyDescent="0.3">
      <c r="A39" s="507" t="s">
        <v>422</v>
      </c>
      <c r="B39" s="508" t="s">
        <v>423</v>
      </c>
      <c r="C39" s="509" t="s">
        <v>641</v>
      </c>
      <c r="D39" s="510" t="s">
        <v>642</v>
      </c>
      <c r="E39" s="509" t="s">
        <v>660</v>
      </c>
      <c r="F39" s="510" t="s">
        <v>661</v>
      </c>
      <c r="G39" s="509" t="s">
        <v>670</v>
      </c>
      <c r="H39" s="509" t="s">
        <v>671</v>
      </c>
      <c r="I39" s="512">
        <v>11.739999771118164</v>
      </c>
      <c r="J39" s="512">
        <v>10</v>
      </c>
      <c r="K39" s="513">
        <v>117.40000152587891</v>
      </c>
    </row>
    <row r="40" spans="1:11" ht="14.4" customHeight="1" x14ac:dyDescent="0.3">
      <c r="A40" s="507" t="s">
        <v>422</v>
      </c>
      <c r="B40" s="508" t="s">
        <v>423</v>
      </c>
      <c r="C40" s="509" t="s">
        <v>641</v>
      </c>
      <c r="D40" s="510" t="s">
        <v>642</v>
      </c>
      <c r="E40" s="509" t="s">
        <v>660</v>
      </c>
      <c r="F40" s="510" t="s">
        <v>661</v>
      </c>
      <c r="G40" s="509" t="s">
        <v>710</v>
      </c>
      <c r="H40" s="509" t="s">
        <v>711</v>
      </c>
      <c r="I40" s="512">
        <v>2.2899999618530273</v>
      </c>
      <c r="J40" s="512">
        <v>50</v>
      </c>
      <c r="K40" s="513">
        <v>114.5</v>
      </c>
    </row>
    <row r="41" spans="1:11" ht="14.4" customHeight="1" x14ac:dyDescent="0.3">
      <c r="A41" s="507" t="s">
        <v>422</v>
      </c>
      <c r="B41" s="508" t="s">
        <v>423</v>
      </c>
      <c r="C41" s="509" t="s">
        <v>641</v>
      </c>
      <c r="D41" s="510" t="s">
        <v>642</v>
      </c>
      <c r="E41" s="509" t="s">
        <v>660</v>
      </c>
      <c r="F41" s="510" t="s">
        <v>661</v>
      </c>
      <c r="G41" s="509" t="s">
        <v>672</v>
      </c>
      <c r="H41" s="509" t="s">
        <v>673</v>
      </c>
      <c r="I41" s="512">
        <v>2.5699999332427979</v>
      </c>
      <c r="J41" s="512">
        <v>400</v>
      </c>
      <c r="K41" s="513">
        <v>1026.0799560546875</v>
      </c>
    </row>
    <row r="42" spans="1:11" ht="14.4" customHeight="1" x14ac:dyDescent="0.3">
      <c r="A42" s="507" t="s">
        <v>422</v>
      </c>
      <c r="B42" s="508" t="s">
        <v>423</v>
      </c>
      <c r="C42" s="509" t="s">
        <v>641</v>
      </c>
      <c r="D42" s="510" t="s">
        <v>642</v>
      </c>
      <c r="E42" s="509" t="s">
        <v>660</v>
      </c>
      <c r="F42" s="510" t="s">
        <v>661</v>
      </c>
      <c r="G42" s="509" t="s">
        <v>674</v>
      </c>
      <c r="H42" s="509" t="s">
        <v>675</v>
      </c>
      <c r="I42" s="512">
        <v>1.6799999475479126</v>
      </c>
      <c r="J42" s="512">
        <v>100</v>
      </c>
      <c r="K42" s="513">
        <v>168</v>
      </c>
    </row>
    <row r="43" spans="1:11" ht="14.4" customHeight="1" x14ac:dyDescent="0.3">
      <c r="A43" s="507" t="s">
        <v>422</v>
      </c>
      <c r="B43" s="508" t="s">
        <v>423</v>
      </c>
      <c r="C43" s="509" t="s">
        <v>641</v>
      </c>
      <c r="D43" s="510" t="s">
        <v>642</v>
      </c>
      <c r="E43" s="509" t="s">
        <v>660</v>
      </c>
      <c r="F43" s="510" t="s">
        <v>661</v>
      </c>
      <c r="G43" s="509" t="s">
        <v>712</v>
      </c>
      <c r="H43" s="509" t="s">
        <v>713</v>
      </c>
      <c r="I43" s="512">
        <v>1.9800000190734863</v>
      </c>
      <c r="J43" s="512">
        <v>250</v>
      </c>
      <c r="K43" s="513">
        <v>495</v>
      </c>
    </row>
    <row r="44" spans="1:11" ht="14.4" customHeight="1" x14ac:dyDescent="0.3">
      <c r="A44" s="507" t="s">
        <v>422</v>
      </c>
      <c r="B44" s="508" t="s">
        <v>423</v>
      </c>
      <c r="C44" s="509" t="s">
        <v>641</v>
      </c>
      <c r="D44" s="510" t="s">
        <v>642</v>
      </c>
      <c r="E44" s="509" t="s">
        <v>660</v>
      </c>
      <c r="F44" s="510" t="s">
        <v>661</v>
      </c>
      <c r="G44" s="509" t="s">
        <v>676</v>
      </c>
      <c r="H44" s="509" t="s">
        <v>677</v>
      </c>
      <c r="I44" s="512">
        <v>1.8999999761581421</v>
      </c>
      <c r="J44" s="512">
        <v>200</v>
      </c>
      <c r="K44" s="513">
        <v>380</v>
      </c>
    </row>
    <row r="45" spans="1:11" ht="14.4" customHeight="1" x14ac:dyDescent="0.3">
      <c r="A45" s="507" t="s">
        <v>422</v>
      </c>
      <c r="B45" s="508" t="s">
        <v>423</v>
      </c>
      <c r="C45" s="509" t="s">
        <v>641</v>
      </c>
      <c r="D45" s="510" t="s">
        <v>642</v>
      </c>
      <c r="E45" s="509" t="s">
        <v>660</v>
      </c>
      <c r="F45" s="510" t="s">
        <v>661</v>
      </c>
      <c r="G45" s="509" t="s">
        <v>678</v>
      </c>
      <c r="H45" s="509" t="s">
        <v>679</v>
      </c>
      <c r="I45" s="512">
        <v>2.7000000476837158</v>
      </c>
      <c r="J45" s="512">
        <v>150</v>
      </c>
      <c r="K45" s="513">
        <v>405</v>
      </c>
    </row>
    <row r="46" spans="1:11" ht="14.4" customHeight="1" x14ac:dyDescent="0.3">
      <c r="A46" s="507" t="s">
        <v>422</v>
      </c>
      <c r="B46" s="508" t="s">
        <v>423</v>
      </c>
      <c r="C46" s="509" t="s">
        <v>641</v>
      </c>
      <c r="D46" s="510" t="s">
        <v>642</v>
      </c>
      <c r="E46" s="509" t="s">
        <v>660</v>
      </c>
      <c r="F46" s="510" t="s">
        <v>661</v>
      </c>
      <c r="G46" s="509" t="s">
        <v>680</v>
      </c>
      <c r="H46" s="509" t="s">
        <v>681</v>
      </c>
      <c r="I46" s="512">
        <v>1.9299999475479126</v>
      </c>
      <c r="J46" s="512">
        <v>100</v>
      </c>
      <c r="K46" s="513">
        <v>193</v>
      </c>
    </row>
    <row r="47" spans="1:11" ht="14.4" customHeight="1" x14ac:dyDescent="0.3">
      <c r="A47" s="507" t="s">
        <v>422</v>
      </c>
      <c r="B47" s="508" t="s">
        <v>423</v>
      </c>
      <c r="C47" s="509" t="s">
        <v>641</v>
      </c>
      <c r="D47" s="510" t="s">
        <v>642</v>
      </c>
      <c r="E47" s="509" t="s">
        <v>660</v>
      </c>
      <c r="F47" s="510" t="s">
        <v>661</v>
      </c>
      <c r="G47" s="509" t="s">
        <v>714</v>
      </c>
      <c r="H47" s="509" t="s">
        <v>715</v>
      </c>
      <c r="I47" s="512">
        <v>3.0699999332427979</v>
      </c>
      <c r="J47" s="512">
        <v>50</v>
      </c>
      <c r="K47" s="513">
        <v>153.5</v>
      </c>
    </row>
    <row r="48" spans="1:11" ht="14.4" customHeight="1" x14ac:dyDescent="0.3">
      <c r="A48" s="507" t="s">
        <v>422</v>
      </c>
      <c r="B48" s="508" t="s">
        <v>423</v>
      </c>
      <c r="C48" s="509" t="s">
        <v>641</v>
      </c>
      <c r="D48" s="510" t="s">
        <v>642</v>
      </c>
      <c r="E48" s="509" t="s">
        <v>660</v>
      </c>
      <c r="F48" s="510" t="s">
        <v>661</v>
      </c>
      <c r="G48" s="509" t="s">
        <v>686</v>
      </c>
      <c r="H48" s="509" t="s">
        <v>687</v>
      </c>
      <c r="I48" s="512">
        <v>2.1600000858306885</v>
      </c>
      <c r="J48" s="512">
        <v>10</v>
      </c>
      <c r="K48" s="513">
        <v>21.600000381469727</v>
      </c>
    </row>
    <row r="49" spans="1:11" ht="14.4" customHeight="1" x14ac:dyDescent="0.3">
      <c r="A49" s="507" t="s">
        <v>422</v>
      </c>
      <c r="B49" s="508" t="s">
        <v>423</v>
      </c>
      <c r="C49" s="509" t="s">
        <v>641</v>
      </c>
      <c r="D49" s="510" t="s">
        <v>642</v>
      </c>
      <c r="E49" s="509" t="s">
        <v>660</v>
      </c>
      <c r="F49" s="510" t="s">
        <v>661</v>
      </c>
      <c r="G49" s="509" t="s">
        <v>690</v>
      </c>
      <c r="H49" s="509" t="s">
        <v>691</v>
      </c>
      <c r="I49" s="512">
        <v>21.229999542236328</v>
      </c>
      <c r="J49" s="512">
        <v>5</v>
      </c>
      <c r="K49" s="513">
        <v>106.15000152587891</v>
      </c>
    </row>
    <row r="50" spans="1:11" ht="14.4" customHeight="1" x14ac:dyDescent="0.3">
      <c r="A50" s="507" t="s">
        <v>422</v>
      </c>
      <c r="B50" s="508" t="s">
        <v>423</v>
      </c>
      <c r="C50" s="509" t="s">
        <v>641</v>
      </c>
      <c r="D50" s="510" t="s">
        <v>642</v>
      </c>
      <c r="E50" s="509" t="s">
        <v>660</v>
      </c>
      <c r="F50" s="510" t="s">
        <v>661</v>
      </c>
      <c r="G50" s="509" t="s">
        <v>716</v>
      </c>
      <c r="H50" s="509" t="s">
        <v>717</v>
      </c>
      <c r="I50" s="512">
        <v>2.5199999809265137</v>
      </c>
      <c r="J50" s="512">
        <v>35</v>
      </c>
      <c r="K50" s="513">
        <v>88.199996948242188</v>
      </c>
    </row>
    <row r="51" spans="1:11" ht="14.4" customHeight="1" x14ac:dyDescent="0.3">
      <c r="A51" s="507" t="s">
        <v>422</v>
      </c>
      <c r="B51" s="508" t="s">
        <v>423</v>
      </c>
      <c r="C51" s="509" t="s">
        <v>641</v>
      </c>
      <c r="D51" s="510" t="s">
        <v>642</v>
      </c>
      <c r="E51" s="509" t="s">
        <v>694</v>
      </c>
      <c r="F51" s="510" t="s">
        <v>695</v>
      </c>
      <c r="G51" s="509" t="s">
        <v>696</v>
      </c>
      <c r="H51" s="509" t="s">
        <v>697</v>
      </c>
      <c r="I51" s="512">
        <v>10.199999809265137</v>
      </c>
      <c r="J51" s="512">
        <v>50</v>
      </c>
      <c r="K51" s="513">
        <v>509.77000427246094</v>
      </c>
    </row>
    <row r="52" spans="1:11" ht="14.4" customHeight="1" x14ac:dyDescent="0.3">
      <c r="A52" s="507" t="s">
        <v>422</v>
      </c>
      <c r="B52" s="508" t="s">
        <v>423</v>
      </c>
      <c r="C52" s="509" t="s">
        <v>641</v>
      </c>
      <c r="D52" s="510" t="s">
        <v>642</v>
      </c>
      <c r="E52" s="509" t="s">
        <v>698</v>
      </c>
      <c r="F52" s="510" t="s">
        <v>699</v>
      </c>
      <c r="G52" s="509" t="s">
        <v>702</v>
      </c>
      <c r="H52" s="509" t="s">
        <v>703</v>
      </c>
      <c r="I52" s="512">
        <v>0.96000000834465027</v>
      </c>
      <c r="J52" s="512">
        <v>400</v>
      </c>
      <c r="K52" s="513">
        <v>384</v>
      </c>
    </row>
    <row r="53" spans="1:11" ht="14.4" customHeight="1" x14ac:dyDescent="0.3">
      <c r="A53" s="507" t="s">
        <v>422</v>
      </c>
      <c r="B53" s="508" t="s">
        <v>423</v>
      </c>
      <c r="C53" s="509" t="s">
        <v>641</v>
      </c>
      <c r="D53" s="510" t="s">
        <v>642</v>
      </c>
      <c r="E53" s="509" t="s">
        <v>698</v>
      </c>
      <c r="F53" s="510" t="s">
        <v>699</v>
      </c>
      <c r="G53" s="509" t="s">
        <v>704</v>
      </c>
      <c r="H53" s="509" t="s">
        <v>705</v>
      </c>
      <c r="I53" s="512">
        <v>1.8049999475479126</v>
      </c>
      <c r="J53" s="512">
        <v>300</v>
      </c>
      <c r="K53" s="513">
        <v>541</v>
      </c>
    </row>
    <row r="54" spans="1:11" ht="14.4" customHeight="1" x14ac:dyDescent="0.3">
      <c r="A54" s="507" t="s">
        <v>422</v>
      </c>
      <c r="B54" s="508" t="s">
        <v>423</v>
      </c>
      <c r="C54" s="509" t="s">
        <v>641</v>
      </c>
      <c r="D54" s="510" t="s">
        <v>642</v>
      </c>
      <c r="E54" s="509" t="s">
        <v>706</v>
      </c>
      <c r="F54" s="510" t="s">
        <v>707</v>
      </c>
      <c r="G54" s="509" t="s">
        <v>718</v>
      </c>
      <c r="H54" s="509" t="s">
        <v>719</v>
      </c>
      <c r="I54" s="512">
        <v>0.63999998569488525</v>
      </c>
      <c r="J54" s="512">
        <v>200</v>
      </c>
      <c r="K54" s="513">
        <v>128</v>
      </c>
    </row>
    <row r="55" spans="1:11" ht="14.4" customHeight="1" thickBot="1" x14ac:dyDescent="0.35">
      <c r="A55" s="514" t="s">
        <v>422</v>
      </c>
      <c r="B55" s="515" t="s">
        <v>423</v>
      </c>
      <c r="C55" s="516" t="s">
        <v>641</v>
      </c>
      <c r="D55" s="517" t="s">
        <v>642</v>
      </c>
      <c r="E55" s="516" t="s">
        <v>706</v>
      </c>
      <c r="F55" s="517" t="s">
        <v>707</v>
      </c>
      <c r="G55" s="516" t="s">
        <v>708</v>
      </c>
      <c r="H55" s="516" t="s">
        <v>709</v>
      </c>
      <c r="I55" s="519">
        <v>0.62999999523162842</v>
      </c>
      <c r="J55" s="519">
        <v>200</v>
      </c>
      <c r="K55" s="520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11.15</v>
      </c>
      <c r="D6" s="308"/>
      <c r="E6" s="308"/>
      <c r="F6" s="307"/>
      <c r="G6" s="309">
        <f ca="1">SUM(Tabulka[05 h_vram])/2</f>
        <v>5287.6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88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1538796</v>
      </c>
      <c r="P6" s="306">
        <f ca="1">SUM(Tabulka[14_vzsk])/2</f>
        <v>0</v>
      </c>
      <c r="Q6" s="306">
        <f ca="1">SUM(Tabulka[15_vzpl])/2</f>
        <v>3106.7718019618887</v>
      </c>
      <c r="R6" s="305">
        <f ca="1">IF(Q6=0,0,P6/Q6)</f>
        <v>0</v>
      </c>
      <c r="S6" s="304">
        <f ca="1">Q6-P6</f>
        <v>3106.7718019618887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1927.6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853188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3106.7718019618887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3106.7718019618887</v>
      </c>
    </row>
    <row r="9" spans="1:19" x14ac:dyDescent="0.3">
      <c r="A9" s="286">
        <v>99</v>
      </c>
      <c r="B9" s="285" t="s">
        <v>727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3106.7718019618887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3106.7718019618887</v>
      </c>
    </row>
    <row r="10" spans="1:19" x14ac:dyDescent="0.3">
      <c r="A10" s="286">
        <v>101</v>
      </c>
      <c r="B10" s="285" t="s">
        <v>728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1927.6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826788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721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542860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303</v>
      </c>
      <c r="B12" s="285" t="s">
        <v>729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304</v>
      </c>
      <c r="B13" s="285" t="s">
        <v>730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309561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731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139421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722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142748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732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142748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247</v>
      </c>
    </row>
    <row r="18" spans="1:1" x14ac:dyDescent="0.3">
      <c r="A18" s="113" t="s">
        <v>160</v>
      </c>
    </row>
    <row r="19" spans="1:1" x14ac:dyDescent="0.3">
      <c r="A19" s="114" t="s">
        <v>217</v>
      </c>
    </row>
    <row r="20" spans="1:1" x14ac:dyDescent="0.3">
      <c r="A20" s="278" t="s">
        <v>216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726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721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722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723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721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722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724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  <row r="24" spans="3:19" x14ac:dyDescent="0.3">
      <c r="C24">
        <v>3</v>
      </c>
      <c r="D24" t="s">
        <v>218</v>
      </c>
      <c r="E24">
        <v>4.1500000000000004</v>
      </c>
      <c r="I24">
        <v>638.4</v>
      </c>
      <c r="L24">
        <v>32</v>
      </c>
      <c r="Q24">
        <v>296946</v>
      </c>
      <c r="S24">
        <v>1035.5906006539628</v>
      </c>
    </row>
    <row r="25" spans="3:19" x14ac:dyDescent="0.3">
      <c r="C25">
        <v>3</v>
      </c>
      <c r="D25">
        <v>99</v>
      </c>
      <c r="L25">
        <v>32</v>
      </c>
      <c r="Q25">
        <v>9600</v>
      </c>
      <c r="S25">
        <v>1035.5906006539628</v>
      </c>
    </row>
    <row r="26" spans="3:19" x14ac:dyDescent="0.3">
      <c r="C26">
        <v>3</v>
      </c>
      <c r="D26">
        <v>101</v>
      </c>
      <c r="E26">
        <v>4.1500000000000004</v>
      </c>
      <c r="I26">
        <v>638.4</v>
      </c>
      <c r="Q26">
        <v>287346</v>
      </c>
    </row>
    <row r="27" spans="3:19" x14ac:dyDescent="0.3">
      <c r="C27">
        <v>3</v>
      </c>
      <c r="D27" t="s">
        <v>721</v>
      </c>
      <c r="E27">
        <v>5</v>
      </c>
      <c r="I27">
        <v>820</v>
      </c>
      <c r="Q27">
        <v>181703</v>
      </c>
    </row>
    <row r="28" spans="3:19" x14ac:dyDescent="0.3">
      <c r="C28">
        <v>3</v>
      </c>
      <c r="D28">
        <v>303</v>
      </c>
      <c r="E28">
        <v>1</v>
      </c>
      <c r="I28">
        <v>176</v>
      </c>
      <c r="Q28">
        <v>31270</v>
      </c>
    </row>
    <row r="29" spans="3:19" x14ac:dyDescent="0.3">
      <c r="C29">
        <v>3</v>
      </c>
      <c r="D29">
        <v>304</v>
      </c>
      <c r="E29">
        <v>3</v>
      </c>
      <c r="I29">
        <v>492</v>
      </c>
      <c r="Q29">
        <v>103432</v>
      </c>
    </row>
    <row r="30" spans="3:19" x14ac:dyDescent="0.3">
      <c r="C30">
        <v>3</v>
      </c>
      <c r="D30">
        <v>305</v>
      </c>
      <c r="E30">
        <v>1</v>
      </c>
      <c r="I30">
        <v>152</v>
      </c>
      <c r="Q30">
        <v>47001</v>
      </c>
    </row>
    <row r="31" spans="3:19" x14ac:dyDescent="0.3">
      <c r="C31">
        <v>3</v>
      </c>
      <c r="D31" t="s">
        <v>722</v>
      </c>
      <c r="E31">
        <v>2</v>
      </c>
      <c r="I31">
        <v>272</v>
      </c>
      <c r="Q31">
        <v>46196</v>
      </c>
    </row>
    <row r="32" spans="3:19" x14ac:dyDescent="0.3">
      <c r="C32">
        <v>3</v>
      </c>
      <c r="D32">
        <v>30</v>
      </c>
      <c r="E32">
        <v>2</v>
      </c>
      <c r="I32">
        <v>272</v>
      </c>
      <c r="Q32">
        <v>46196</v>
      </c>
    </row>
    <row r="33" spans="3:19" x14ac:dyDescent="0.3">
      <c r="C33" t="s">
        <v>725</v>
      </c>
      <c r="E33">
        <v>11.15</v>
      </c>
      <c r="I33">
        <v>1730.4</v>
      </c>
      <c r="L33">
        <v>32</v>
      </c>
      <c r="Q33">
        <v>524845</v>
      </c>
      <c r="S33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736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630457.33000000007</v>
      </c>
      <c r="C3" s="222">
        <f t="shared" ref="C3:Z3" si="0">SUBTOTAL(9,C6:C1048576)</f>
        <v>6</v>
      </c>
      <c r="D3" s="222"/>
      <c r="E3" s="222">
        <f>SUBTOTAL(9,E6:E1048576)/4</f>
        <v>696500.33000000007</v>
      </c>
      <c r="F3" s="222"/>
      <c r="G3" s="222">
        <f t="shared" si="0"/>
        <v>6</v>
      </c>
      <c r="H3" s="222">
        <f>SUBTOTAL(9,H6:H1048576)/4</f>
        <v>743707.64999999991</v>
      </c>
      <c r="I3" s="225">
        <f>IF(B3&lt;&gt;0,H3/B3,"")</f>
        <v>1.1796320141126757</v>
      </c>
      <c r="J3" s="223">
        <f>IF(E3&lt;&gt;0,H3/E3,"")</f>
        <v>1.0677778860492426</v>
      </c>
      <c r="K3" s="224">
        <f t="shared" si="0"/>
        <v>30349.32</v>
      </c>
      <c r="L3" s="224"/>
      <c r="M3" s="222">
        <f t="shared" si="0"/>
        <v>2.9123399616541308</v>
      </c>
      <c r="N3" s="222">
        <f t="shared" si="0"/>
        <v>20841.88</v>
      </c>
      <c r="O3" s="222"/>
      <c r="P3" s="222">
        <f t="shared" si="0"/>
        <v>2</v>
      </c>
      <c r="Q3" s="222">
        <f t="shared" si="0"/>
        <v>30005.359999999993</v>
      </c>
      <c r="R3" s="225">
        <f>IF(K3&lt;&gt;0,Q3/K3,"")</f>
        <v>0.98866663239901231</v>
      </c>
      <c r="S3" s="225">
        <f>IF(N3&lt;&gt;0,Q3/N3,"")</f>
        <v>1.4396666711448292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733</v>
      </c>
      <c r="B6" s="615">
        <v>630457.32999999996</v>
      </c>
      <c r="C6" s="616">
        <v>1</v>
      </c>
      <c r="D6" s="616">
        <v>0.90517879582339877</v>
      </c>
      <c r="E6" s="615">
        <v>696500.33000000007</v>
      </c>
      <c r="F6" s="616">
        <v>1.1047541155560838</v>
      </c>
      <c r="G6" s="616">
        <v>1</v>
      </c>
      <c r="H6" s="615">
        <v>743707.64999999991</v>
      </c>
      <c r="I6" s="616">
        <v>1.1796320141126759</v>
      </c>
      <c r="J6" s="616">
        <v>1.0677778860492426</v>
      </c>
      <c r="K6" s="615">
        <v>15174.66</v>
      </c>
      <c r="L6" s="616">
        <v>1</v>
      </c>
      <c r="M6" s="616">
        <v>1.4561699808270654</v>
      </c>
      <c r="N6" s="615">
        <v>10420.94</v>
      </c>
      <c r="O6" s="616">
        <v>0.68673301411695553</v>
      </c>
      <c r="P6" s="616">
        <v>1</v>
      </c>
      <c r="Q6" s="615">
        <v>15002.679999999997</v>
      </c>
      <c r="R6" s="616">
        <v>0.98866663239901231</v>
      </c>
      <c r="S6" s="616">
        <v>1.4396666711448292</v>
      </c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4" t="s">
        <v>734</v>
      </c>
      <c r="B7" s="618">
        <v>610358.32999999996</v>
      </c>
      <c r="C7" s="619">
        <v>1</v>
      </c>
      <c r="D7" s="619">
        <v>0.89634891018691798</v>
      </c>
      <c r="E7" s="618">
        <v>680938.33000000007</v>
      </c>
      <c r="F7" s="619">
        <v>1.1156369898318585</v>
      </c>
      <c r="G7" s="619">
        <v>1</v>
      </c>
      <c r="H7" s="618">
        <v>704545.64999999991</v>
      </c>
      <c r="I7" s="619">
        <v>1.1543147940653156</v>
      </c>
      <c r="J7" s="619">
        <v>1.0346688076730823</v>
      </c>
      <c r="K7" s="618">
        <v>15174.66</v>
      </c>
      <c r="L7" s="619">
        <v>1</v>
      </c>
      <c r="M7" s="619">
        <v>1.4561699808270654</v>
      </c>
      <c r="N7" s="618">
        <v>10420.94</v>
      </c>
      <c r="O7" s="619">
        <v>0.68673301411695553</v>
      </c>
      <c r="P7" s="619">
        <v>1</v>
      </c>
      <c r="Q7" s="618">
        <v>15002.679999999997</v>
      </c>
      <c r="R7" s="619">
        <v>0.98866663239901231</v>
      </c>
      <c r="S7" s="619">
        <v>1.4396666711448292</v>
      </c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thickBot="1" x14ac:dyDescent="0.35">
      <c r="A8" s="625" t="s">
        <v>735</v>
      </c>
      <c r="B8" s="621">
        <v>20099</v>
      </c>
      <c r="C8" s="622">
        <v>1</v>
      </c>
      <c r="D8" s="622">
        <v>1.2915435034057319</v>
      </c>
      <c r="E8" s="621">
        <v>15562</v>
      </c>
      <c r="F8" s="622">
        <v>0.77426737648639232</v>
      </c>
      <c r="G8" s="622">
        <v>1</v>
      </c>
      <c r="H8" s="621">
        <v>39162</v>
      </c>
      <c r="I8" s="622">
        <v>1.94845514702224</v>
      </c>
      <c r="J8" s="622">
        <v>2.5165145868140342</v>
      </c>
      <c r="K8" s="621"/>
      <c r="L8" s="622"/>
      <c r="M8" s="622"/>
      <c r="N8" s="621"/>
      <c r="O8" s="622"/>
      <c r="P8" s="622"/>
      <c r="Q8" s="621"/>
      <c r="R8" s="622"/>
      <c r="S8" s="622"/>
      <c r="T8" s="621"/>
      <c r="U8" s="622"/>
      <c r="V8" s="622"/>
      <c r="W8" s="621"/>
      <c r="X8" s="622"/>
      <c r="Y8" s="622"/>
      <c r="Z8" s="621"/>
      <c r="AA8" s="622"/>
      <c r="AB8" s="623"/>
    </row>
    <row r="9" spans="1:28" ht="14.4" customHeight="1" thickBot="1" x14ac:dyDescent="0.35"/>
    <row r="10" spans="1:28" ht="14.4" customHeight="1" x14ac:dyDescent="0.3">
      <c r="A10" s="614" t="s">
        <v>428</v>
      </c>
      <c r="B10" s="615">
        <v>630457.33000000007</v>
      </c>
      <c r="C10" s="616">
        <v>1</v>
      </c>
      <c r="D10" s="616">
        <v>0.905178795823399</v>
      </c>
      <c r="E10" s="615">
        <v>696500.33000000007</v>
      </c>
      <c r="F10" s="616">
        <v>1.1047541155560836</v>
      </c>
      <c r="G10" s="616">
        <v>1</v>
      </c>
      <c r="H10" s="615">
        <v>743707.65</v>
      </c>
      <c r="I10" s="616">
        <v>1.1796320141126759</v>
      </c>
      <c r="J10" s="617">
        <v>1.0677778860492426</v>
      </c>
    </row>
    <row r="11" spans="1:28" ht="14.4" customHeight="1" x14ac:dyDescent="0.3">
      <c r="A11" s="624" t="s">
        <v>737</v>
      </c>
      <c r="B11" s="618">
        <v>80940.33</v>
      </c>
      <c r="C11" s="619">
        <v>1</v>
      </c>
      <c r="D11" s="619">
        <v>0.70598374168113109</v>
      </c>
      <c r="E11" s="618">
        <v>114649</v>
      </c>
      <c r="F11" s="619">
        <v>1.4164632143209694</v>
      </c>
      <c r="G11" s="619">
        <v>1</v>
      </c>
      <c r="H11" s="618">
        <v>107748</v>
      </c>
      <c r="I11" s="619">
        <v>1.3312028750068106</v>
      </c>
      <c r="J11" s="620">
        <v>0.93980758663398722</v>
      </c>
    </row>
    <row r="12" spans="1:28" ht="14.4" customHeight="1" thickBot="1" x14ac:dyDescent="0.35">
      <c r="A12" s="625" t="s">
        <v>738</v>
      </c>
      <c r="B12" s="621">
        <v>549517.00000000012</v>
      </c>
      <c r="C12" s="622">
        <v>1</v>
      </c>
      <c r="D12" s="622">
        <v>0.94442853640980773</v>
      </c>
      <c r="E12" s="621">
        <v>581851.33000000007</v>
      </c>
      <c r="F12" s="622">
        <v>1.0588413643253984</v>
      </c>
      <c r="G12" s="622">
        <v>1</v>
      </c>
      <c r="H12" s="621">
        <v>635959.65</v>
      </c>
      <c r="I12" s="622">
        <v>1.1573065983399966</v>
      </c>
      <c r="J12" s="623">
        <v>1.0929933768476561</v>
      </c>
    </row>
    <row r="13" spans="1:28" ht="14.4" customHeight="1" x14ac:dyDescent="0.3">
      <c r="A13" s="565" t="s">
        <v>247</v>
      </c>
    </row>
    <row r="14" spans="1:28" ht="14.4" customHeight="1" x14ac:dyDescent="0.3">
      <c r="A14" s="566" t="s">
        <v>491</v>
      </c>
    </row>
    <row r="15" spans="1:28" ht="14.4" customHeight="1" x14ac:dyDescent="0.3">
      <c r="A15" s="565" t="s">
        <v>739</v>
      </c>
    </row>
    <row r="16" spans="1:28" ht="14.4" customHeight="1" x14ac:dyDescent="0.3">
      <c r="A16" s="565" t="s">
        <v>740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743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4911</v>
      </c>
      <c r="C3" s="260">
        <f t="shared" si="0"/>
        <v>5305</v>
      </c>
      <c r="D3" s="272">
        <f t="shared" si="0"/>
        <v>5680</v>
      </c>
      <c r="E3" s="224">
        <f t="shared" si="0"/>
        <v>630457.32999999996</v>
      </c>
      <c r="F3" s="222">
        <f t="shared" si="0"/>
        <v>696500.33000000019</v>
      </c>
      <c r="G3" s="261">
        <f t="shared" si="0"/>
        <v>743707.64999999991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26">
        <v>2018</v>
      </c>
      <c r="E5" s="610">
        <v>2015</v>
      </c>
      <c r="F5" s="611">
        <v>2017</v>
      </c>
      <c r="G5" s="626">
        <v>2018</v>
      </c>
    </row>
    <row r="6" spans="1:7" ht="14.4" customHeight="1" x14ac:dyDescent="0.3">
      <c r="A6" s="602" t="s">
        <v>737</v>
      </c>
      <c r="B6" s="116">
        <v>895</v>
      </c>
      <c r="C6" s="116">
        <v>1112</v>
      </c>
      <c r="D6" s="116">
        <v>1115</v>
      </c>
      <c r="E6" s="627">
        <v>80940.33</v>
      </c>
      <c r="F6" s="627">
        <v>114649</v>
      </c>
      <c r="G6" s="628">
        <v>107748</v>
      </c>
    </row>
    <row r="7" spans="1:7" ht="14.4" customHeight="1" x14ac:dyDescent="0.3">
      <c r="A7" s="603" t="s">
        <v>493</v>
      </c>
      <c r="B7" s="512">
        <v>1502</v>
      </c>
      <c r="C7" s="512">
        <v>1544</v>
      </c>
      <c r="D7" s="512">
        <v>2165</v>
      </c>
      <c r="E7" s="629">
        <v>151387.33000000002</v>
      </c>
      <c r="F7" s="629">
        <v>165882.68000000002</v>
      </c>
      <c r="G7" s="630">
        <v>241707.34</v>
      </c>
    </row>
    <row r="8" spans="1:7" ht="14.4" customHeight="1" x14ac:dyDescent="0.3">
      <c r="A8" s="603" t="s">
        <v>494</v>
      </c>
      <c r="B8" s="512">
        <v>1014</v>
      </c>
      <c r="C8" s="512">
        <v>890</v>
      </c>
      <c r="D8" s="512">
        <v>838</v>
      </c>
      <c r="E8" s="629">
        <v>158181.66999999998</v>
      </c>
      <c r="F8" s="629">
        <v>136553.66</v>
      </c>
      <c r="G8" s="630">
        <v>136373.99</v>
      </c>
    </row>
    <row r="9" spans="1:7" ht="14.4" customHeight="1" x14ac:dyDescent="0.3">
      <c r="A9" s="603" t="s">
        <v>741</v>
      </c>
      <c r="B9" s="512">
        <v>6</v>
      </c>
      <c r="C9" s="512">
        <v>6</v>
      </c>
      <c r="D9" s="512"/>
      <c r="E9" s="629">
        <v>814</v>
      </c>
      <c r="F9" s="629">
        <v>684.32999999999993</v>
      </c>
      <c r="G9" s="630"/>
    </row>
    <row r="10" spans="1:7" ht="14.4" customHeight="1" x14ac:dyDescent="0.3">
      <c r="A10" s="603" t="s">
        <v>495</v>
      </c>
      <c r="B10" s="512">
        <v>35</v>
      </c>
      <c r="C10" s="512">
        <v>64</v>
      </c>
      <c r="D10" s="512">
        <v>72</v>
      </c>
      <c r="E10" s="629">
        <v>6858.67</v>
      </c>
      <c r="F10" s="629">
        <v>11446.33</v>
      </c>
      <c r="G10" s="630">
        <v>11985.67</v>
      </c>
    </row>
    <row r="11" spans="1:7" ht="14.4" customHeight="1" x14ac:dyDescent="0.3">
      <c r="A11" s="603" t="s">
        <v>496</v>
      </c>
      <c r="B11" s="512">
        <v>1111</v>
      </c>
      <c r="C11" s="512">
        <v>1290</v>
      </c>
      <c r="D11" s="512">
        <v>1081</v>
      </c>
      <c r="E11" s="629">
        <v>189921.00000000003</v>
      </c>
      <c r="F11" s="629">
        <v>215962.66</v>
      </c>
      <c r="G11" s="630">
        <v>190053.65999999997</v>
      </c>
    </row>
    <row r="12" spans="1:7" ht="14.4" customHeight="1" x14ac:dyDescent="0.3">
      <c r="A12" s="603" t="s">
        <v>742</v>
      </c>
      <c r="B12" s="512">
        <v>1</v>
      </c>
      <c r="C12" s="512"/>
      <c r="D12" s="512"/>
      <c r="E12" s="629">
        <v>74</v>
      </c>
      <c r="F12" s="629"/>
      <c r="G12" s="630"/>
    </row>
    <row r="13" spans="1:7" ht="14.4" customHeight="1" thickBot="1" x14ac:dyDescent="0.35">
      <c r="A13" s="633" t="s">
        <v>497</v>
      </c>
      <c r="B13" s="519">
        <v>347</v>
      </c>
      <c r="C13" s="519">
        <v>399</v>
      </c>
      <c r="D13" s="519">
        <v>409</v>
      </c>
      <c r="E13" s="631">
        <v>42280.33</v>
      </c>
      <c r="F13" s="631">
        <v>51321.67</v>
      </c>
      <c r="G13" s="632">
        <v>55838.990000000005</v>
      </c>
    </row>
    <row r="14" spans="1:7" ht="14.4" customHeight="1" x14ac:dyDescent="0.3">
      <c r="A14" s="565" t="s">
        <v>247</v>
      </c>
    </row>
    <row r="15" spans="1:7" ht="14.4" customHeight="1" x14ac:dyDescent="0.3">
      <c r="A15" s="566" t="s">
        <v>491</v>
      </c>
    </row>
    <row r="16" spans="1:7" ht="14.4" customHeight="1" x14ac:dyDescent="0.3">
      <c r="A16" s="565" t="s">
        <v>739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807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5866.4</v>
      </c>
      <c r="H3" s="103">
        <f t="shared" si="0"/>
        <v>645631.99</v>
      </c>
      <c r="I3" s="74"/>
      <c r="J3" s="74"/>
      <c r="K3" s="103">
        <f t="shared" si="0"/>
        <v>5490.7</v>
      </c>
      <c r="L3" s="103">
        <f t="shared" si="0"/>
        <v>706921.27</v>
      </c>
      <c r="M3" s="74"/>
      <c r="N3" s="74"/>
      <c r="O3" s="103">
        <f t="shared" si="0"/>
        <v>5932.5</v>
      </c>
      <c r="P3" s="103">
        <f t="shared" si="0"/>
        <v>758710.33000000007</v>
      </c>
      <c r="Q3" s="75">
        <f>IF(L3=0,0,P3/L3)</f>
        <v>1.0732600109768944</v>
      </c>
      <c r="R3" s="104">
        <f>IF(O3=0,0,P3/O3)</f>
        <v>127.89048967551624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" customHeight="1" x14ac:dyDescent="0.3">
      <c r="A6" s="584" t="s">
        <v>744</v>
      </c>
      <c r="B6" s="585" t="s">
        <v>745</v>
      </c>
      <c r="C6" s="585" t="s">
        <v>428</v>
      </c>
      <c r="D6" s="585" t="s">
        <v>746</v>
      </c>
      <c r="E6" s="585" t="s">
        <v>747</v>
      </c>
      <c r="F6" s="585" t="s">
        <v>748</v>
      </c>
      <c r="G6" s="116">
        <v>144.60000000000002</v>
      </c>
      <c r="H6" s="116">
        <v>7822.86</v>
      </c>
      <c r="I6" s="585">
        <v>1.2579534052023567</v>
      </c>
      <c r="J6" s="585">
        <v>54.099999999999987</v>
      </c>
      <c r="K6" s="116">
        <v>114.95</v>
      </c>
      <c r="L6" s="116">
        <v>6218.72</v>
      </c>
      <c r="M6" s="585">
        <v>1</v>
      </c>
      <c r="N6" s="585">
        <v>54.099347542409745</v>
      </c>
      <c r="O6" s="116">
        <v>146.00000000000006</v>
      </c>
      <c r="P6" s="116">
        <v>7898.5999999999995</v>
      </c>
      <c r="Q6" s="590">
        <v>1.2701327604394472</v>
      </c>
      <c r="R6" s="598">
        <v>54.099999999999973</v>
      </c>
    </row>
    <row r="7" spans="1:18" ht="14.4" customHeight="1" x14ac:dyDescent="0.3">
      <c r="A7" s="507" t="s">
        <v>744</v>
      </c>
      <c r="B7" s="508" t="s">
        <v>745</v>
      </c>
      <c r="C7" s="508" t="s">
        <v>428</v>
      </c>
      <c r="D7" s="508" t="s">
        <v>746</v>
      </c>
      <c r="E7" s="508" t="s">
        <v>749</v>
      </c>
      <c r="F7" s="508" t="s">
        <v>451</v>
      </c>
      <c r="G7" s="512"/>
      <c r="H7" s="512"/>
      <c r="I7" s="508"/>
      <c r="J7" s="508"/>
      <c r="K7" s="512"/>
      <c r="L7" s="512"/>
      <c r="M7" s="508"/>
      <c r="N7" s="508"/>
      <c r="O7" s="512">
        <v>1.5</v>
      </c>
      <c r="P7" s="512">
        <v>207.3</v>
      </c>
      <c r="Q7" s="549"/>
      <c r="R7" s="513">
        <v>138.20000000000002</v>
      </c>
    </row>
    <row r="8" spans="1:18" ht="14.4" customHeight="1" x14ac:dyDescent="0.3">
      <c r="A8" s="507" t="s">
        <v>744</v>
      </c>
      <c r="B8" s="508" t="s">
        <v>745</v>
      </c>
      <c r="C8" s="508" t="s">
        <v>428</v>
      </c>
      <c r="D8" s="508" t="s">
        <v>746</v>
      </c>
      <c r="E8" s="508" t="s">
        <v>750</v>
      </c>
      <c r="F8" s="508" t="s">
        <v>480</v>
      </c>
      <c r="G8" s="512">
        <v>7.1000000000000005</v>
      </c>
      <c r="H8" s="512">
        <v>435.94</v>
      </c>
      <c r="I8" s="508">
        <v>1.0573112463922776</v>
      </c>
      <c r="J8" s="508">
        <v>61.4</v>
      </c>
      <c r="K8" s="512">
        <v>6.7</v>
      </c>
      <c r="L8" s="512">
        <v>412.31</v>
      </c>
      <c r="M8" s="508">
        <v>1</v>
      </c>
      <c r="N8" s="508">
        <v>61.538805970149255</v>
      </c>
      <c r="O8" s="512">
        <v>14.099999999999998</v>
      </c>
      <c r="P8" s="512">
        <v>865.7399999999999</v>
      </c>
      <c r="Q8" s="549">
        <v>2.0997307850888891</v>
      </c>
      <c r="R8" s="513">
        <v>61.4</v>
      </c>
    </row>
    <row r="9" spans="1:18" ht="14.4" customHeight="1" x14ac:dyDescent="0.3">
      <c r="A9" s="507" t="s">
        <v>744</v>
      </c>
      <c r="B9" s="508" t="s">
        <v>745</v>
      </c>
      <c r="C9" s="508" t="s">
        <v>428</v>
      </c>
      <c r="D9" s="508" t="s">
        <v>746</v>
      </c>
      <c r="E9" s="508" t="s">
        <v>751</v>
      </c>
      <c r="F9" s="508" t="s">
        <v>752</v>
      </c>
      <c r="G9" s="512">
        <v>4.7</v>
      </c>
      <c r="H9" s="512">
        <v>831.9</v>
      </c>
      <c r="I9" s="508">
        <v>1.0217391304347825</v>
      </c>
      <c r="J9" s="508">
        <v>177</v>
      </c>
      <c r="K9" s="512">
        <v>4.5999999999999996</v>
      </c>
      <c r="L9" s="512">
        <v>814.2</v>
      </c>
      <c r="M9" s="508">
        <v>1</v>
      </c>
      <c r="N9" s="508">
        <v>177.00000000000003</v>
      </c>
      <c r="O9" s="512">
        <v>6.9999999999999991</v>
      </c>
      <c r="P9" s="512">
        <v>1239.0000000000002</v>
      </c>
      <c r="Q9" s="549">
        <v>1.5217391304347827</v>
      </c>
      <c r="R9" s="513">
        <v>177.00000000000006</v>
      </c>
    </row>
    <row r="10" spans="1:18" ht="14.4" customHeight="1" x14ac:dyDescent="0.3">
      <c r="A10" s="507" t="s">
        <v>744</v>
      </c>
      <c r="B10" s="508" t="s">
        <v>745</v>
      </c>
      <c r="C10" s="508" t="s">
        <v>428</v>
      </c>
      <c r="D10" s="508" t="s">
        <v>746</v>
      </c>
      <c r="E10" s="508" t="s">
        <v>753</v>
      </c>
      <c r="F10" s="508"/>
      <c r="G10" s="512">
        <v>76</v>
      </c>
      <c r="H10" s="512">
        <v>4319.84</v>
      </c>
      <c r="I10" s="508"/>
      <c r="J10" s="508">
        <v>56.84</v>
      </c>
      <c r="K10" s="512"/>
      <c r="L10" s="512"/>
      <c r="M10" s="508"/>
      <c r="N10" s="508"/>
      <c r="O10" s="512"/>
      <c r="P10" s="512"/>
      <c r="Q10" s="549"/>
      <c r="R10" s="513"/>
    </row>
    <row r="11" spans="1:18" ht="14.4" customHeight="1" x14ac:dyDescent="0.3">
      <c r="A11" s="507" t="s">
        <v>744</v>
      </c>
      <c r="B11" s="508" t="s">
        <v>745</v>
      </c>
      <c r="C11" s="508" t="s">
        <v>428</v>
      </c>
      <c r="D11" s="508" t="s">
        <v>746</v>
      </c>
      <c r="E11" s="508" t="s">
        <v>754</v>
      </c>
      <c r="F11" s="508" t="s">
        <v>755</v>
      </c>
      <c r="G11" s="512">
        <v>723</v>
      </c>
      <c r="H11" s="512">
        <v>1764.12</v>
      </c>
      <c r="I11" s="508"/>
      <c r="J11" s="508">
        <v>2.44</v>
      </c>
      <c r="K11" s="512"/>
      <c r="L11" s="512"/>
      <c r="M11" s="508"/>
      <c r="N11" s="508"/>
      <c r="O11" s="512"/>
      <c r="P11" s="512"/>
      <c r="Q11" s="549"/>
      <c r="R11" s="513"/>
    </row>
    <row r="12" spans="1:18" ht="14.4" customHeight="1" x14ac:dyDescent="0.3">
      <c r="A12" s="507" t="s">
        <v>744</v>
      </c>
      <c r="B12" s="508" t="s">
        <v>745</v>
      </c>
      <c r="C12" s="508" t="s">
        <v>428</v>
      </c>
      <c r="D12" s="508" t="s">
        <v>746</v>
      </c>
      <c r="E12" s="508" t="s">
        <v>756</v>
      </c>
      <c r="F12" s="508" t="s">
        <v>755</v>
      </c>
      <c r="G12" s="512"/>
      <c r="H12" s="512"/>
      <c r="I12" s="508"/>
      <c r="J12" s="508"/>
      <c r="K12" s="512"/>
      <c r="L12" s="512"/>
      <c r="M12" s="508"/>
      <c r="N12" s="508"/>
      <c r="O12" s="512">
        <v>4</v>
      </c>
      <c r="P12" s="512">
        <v>24.36</v>
      </c>
      <c r="Q12" s="549"/>
      <c r="R12" s="513">
        <v>6.09</v>
      </c>
    </row>
    <row r="13" spans="1:18" ht="14.4" customHeight="1" x14ac:dyDescent="0.3">
      <c r="A13" s="507" t="s">
        <v>744</v>
      </c>
      <c r="B13" s="508" t="s">
        <v>745</v>
      </c>
      <c r="C13" s="508" t="s">
        <v>428</v>
      </c>
      <c r="D13" s="508" t="s">
        <v>746</v>
      </c>
      <c r="E13" s="508" t="s">
        <v>757</v>
      </c>
      <c r="F13" s="508" t="s">
        <v>439</v>
      </c>
      <c r="G13" s="512"/>
      <c r="H13" s="512"/>
      <c r="I13" s="508"/>
      <c r="J13" s="508"/>
      <c r="K13" s="512">
        <v>32.450000000000003</v>
      </c>
      <c r="L13" s="512">
        <v>155.83000000000001</v>
      </c>
      <c r="M13" s="508">
        <v>1</v>
      </c>
      <c r="N13" s="508">
        <v>4.8021571648690289</v>
      </c>
      <c r="O13" s="512">
        <v>35.900000000000006</v>
      </c>
      <c r="P13" s="512">
        <v>172.32</v>
      </c>
      <c r="Q13" s="549">
        <v>1.1058204453571199</v>
      </c>
      <c r="R13" s="513">
        <v>4.7999999999999989</v>
      </c>
    </row>
    <row r="14" spans="1:18" ht="14.4" customHeight="1" x14ac:dyDescent="0.3">
      <c r="A14" s="507" t="s">
        <v>744</v>
      </c>
      <c r="B14" s="508" t="s">
        <v>745</v>
      </c>
      <c r="C14" s="508" t="s">
        <v>428</v>
      </c>
      <c r="D14" s="508" t="s">
        <v>746</v>
      </c>
      <c r="E14" s="508" t="s">
        <v>758</v>
      </c>
      <c r="F14" s="508" t="s">
        <v>759</v>
      </c>
      <c r="G14" s="512"/>
      <c r="H14" s="512"/>
      <c r="I14" s="508"/>
      <c r="J14" s="508"/>
      <c r="K14" s="512">
        <v>27</v>
      </c>
      <c r="L14" s="512">
        <v>2819.88</v>
      </c>
      <c r="M14" s="508">
        <v>1</v>
      </c>
      <c r="N14" s="508">
        <v>104.44</v>
      </c>
      <c r="O14" s="512">
        <v>44</v>
      </c>
      <c r="P14" s="512">
        <v>4595.3600000000006</v>
      </c>
      <c r="Q14" s="549">
        <v>1.6296296296296298</v>
      </c>
      <c r="R14" s="513">
        <v>104.44000000000001</v>
      </c>
    </row>
    <row r="15" spans="1:18" ht="14.4" customHeight="1" x14ac:dyDescent="0.3">
      <c r="A15" s="507" t="s">
        <v>744</v>
      </c>
      <c r="B15" s="508" t="s">
        <v>745</v>
      </c>
      <c r="C15" s="508" t="s">
        <v>428</v>
      </c>
      <c r="D15" s="508" t="s">
        <v>760</v>
      </c>
      <c r="E15" s="508" t="s">
        <v>761</v>
      </c>
      <c r="F15" s="508" t="s">
        <v>762</v>
      </c>
      <c r="G15" s="512">
        <v>32</v>
      </c>
      <c r="H15" s="512">
        <v>5856</v>
      </c>
      <c r="I15" s="508">
        <v>0.78048780487804881</v>
      </c>
      <c r="J15" s="508">
        <v>183</v>
      </c>
      <c r="K15" s="512">
        <v>41</v>
      </c>
      <c r="L15" s="512">
        <v>7503</v>
      </c>
      <c r="M15" s="508">
        <v>1</v>
      </c>
      <c r="N15" s="508">
        <v>183</v>
      </c>
      <c r="O15" s="512">
        <v>30</v>
      </c>
      <c r="P15" s="512">
        <v>5520</v>
      </c>
      <c r="Q15" s="549">
        <v>0.73570571771291482</v>
      </c>
      <c r="R15" s="513">
        <v>184</v>
      </c>
    </row>
    <row r="16" spans="1:18" ht="14.4" customHeight="1" x14ac:dyDescent="0.3">
      <c r="A16" s="507" t="s">
        <v>744</v>
      </c>
      <c r="B16" s="508" t="s">
        <v>745</v>
      </c>
      <c r="C16" s="508" t="s">
        <v>428</v>
      </c>
      <c r="D16" s="508" t="s">
        <v>760</v>
      </c>
      <c r="E16" s="508" t="s">
        <v>763</v>
      </c>
      <c r="F16" s="508" t="s">
        <v>764</v>
      </c>
      <c r="G16" s="512">
        <v>6</v>
      </c>
      <c r="H16" s="512">
        <v>732</v>
      </c>
      <c r="I16" s="508">
        <v>0.42857142857142855</v>
      </c>
      <c r="J16" s="508">
        <v>122</v>
      </c>
      <c r="K16" s="512">
        <v>14</v>
      </c>
      <c r="L16" s="512">
        <v>1708</v>
      </c>
      <c r="M16" s="508">
        <v>1</v>
      </c>
      <c r="N16" s="508">
        <v>122</v>
      </c>
      <c r="O16" s="512">
        <v>6</v>
      </c>
      <c r="P16" s="512">
        <v>732</v>
      </c>
      <c r="Q16" s="549">
        <v>0.42857142857142855</v>
      </c>
      <c r="R16" s="513">
        <v>122</v>
      </c>
    </row>
    <row r="17" spans="1:18" ht="14.4" customHeight="1" x14ac:dyDescent="0.3">
      <c r="A17" s="507" t="s">
        <v>744</v>
      </c>
      <c r="B17" s="508" t="s">
        <v>745</v>
      </c>
      <c r="C17" s="508" t="s">
        <v>428</v>
      </c>
      <c r="D17" s="508" t="s">
        <v>760</v>
      </c>
      <c r="E17" s="508" t="s">
        <v>765</v>
      </c>
      <c r="F17" s="508" t="s">
        <v>766</v>
      </c>
      <c r="G17" s="512">
        <v>1005</v>
      </c>
      <c r="H17" s="512">
        <v>37185</v>
      </c>
      <c r="I17" s="508">
        <v>1.0783261802575108</v>
      </c>
      <c r="J17" s="508">
        <v>37</v>
      </c>
      <c r="K17" s="512">
        <v>932</v>
      </c>
      <c r="L17" s="512">
        <v>34484</v>
      </c>
      <c r="M17" s="508">
        <v>1</v>
      </c>
      <c r="N17" s="508">
        <v>37</v>
      </c>
      <c r="O17" s="512">
        <v>1045</v>
      </c>
      <c r="P17" s="512">
        <v>38665</v>
      </c>
      <c r="Q17" s="549">
        <v>1.1212446351931331</v>
      </c>
      <c r="R17" s="513">
        <v>37</v>
      </c>
    </row>
    <row r="18" spans="1:18" ht="14.4" customHeight="1" x14ac:dyDescent="0.3">
      <c r="A18" s="507" t="s">
        <v>744</v>
      </c>
      <c r="B18" s="508" t="s">
        <v>745</v>
      </c>
      <c r="C18" s="508" t="s">
        <v>428</v>
      </c>
      <c r="D18" s="508" t="s">
        <v>760</v>
      </c>
      <c r="E18" s="508" t="s">
        <v>767</v>
      </c>
      <c r="F18" s="508" t="s">
        <v>768</v>
      </c>
      <c r="G18" s="512">
        <v>327</v>
      </c>
      <c r="H18" s="512">
        <v>3270</v>
      </c>
      <c r="I18" s="508">
        <v>1.0315457413249212</v>
      </c>
      <c r="J18" s="508">
        <v>10</v>
      </c>
      <c r="K18" s="512">
        <v>317</v>
      </c>
      <c r="L18" s="512">
        <v>3170</v>
      </c>
      <c r="M18" s="508">
        <v>1</v>
      </c>
      <c r="N18" s="508">
        <v>10</v>
      </c>
      <c r="O18" s="512">
        <v>317</v>
      </c>
      <c r="P18" s="512">
        <v>3170</v>
      </c>
      <c r="Q18" s="549">
        <v>1</v>
      </c>
      <c r="R18" s="513">
        <v>10</v>
      </c>
    </row>
    <row r="19" spans="1:18" ht="14.4" customHeight="1" x14ac:dyDescent="0.3">
      <c r="A19" s="507" t="s">
        <v>744</v>
      </c>
      <c r="B19" s="508" t="s">
        <v>745</v>
      </c>
      <c r="C19" s="508" t="s">
        <v>428</v>
      </c>
      <c r="D19" s="508" t="s">
        <v>760</v>
      </c>
      <c r="E19" s="508" t="s">
        <v>769</v>
      </c>
      <c r="F19" s="508" t="s">
        <v>770</v>
      </c>
      <c r="G19" s="512">
        <v>35</v>
      </c>
      <c r="H19" s="512">
        <v>175</v>
      </c>
      <c r="I19" s="508">
        <v>1.0294117647058822</v>
      </c>
      <c r="J19" s="508">
        <v>5</v>
      </c>
      <c r="K19" s="512">
        <v>34</v>
      </c>
      <c r="L19" s="512">
        <v>170</v>
      </c>
      <c r="M19" s="508">
        <v>1</v>
      </c>
      <c r="N19" s="508">
        <v>5</v>
      </c>
      <c r="O19" s="512">
        <v>34</v>
      </c>
      <c r="P19" s="512">
        <v>170</v>
      </c>
      <c r="Q19" s="549">
        <v>1</v>
      </c>
      <c r="R19" s="513">
        <v>5</v>
      </c>
    </row>
    <row r="20" spans="1:18" ht="14.4" customHeight="1" x14ac:dyDescent="0.3">
      <c r="A20" s="507" t="s">
        <v>744</v>
      </c>
      <c r="B20" s="508" t="s">
        <v>745</v>
      </c>
      <c r="C20" s="508" t="s">
        <v>428</v>
      </c>
      <c r="D20" s="508" t="s">
        <v>760</v>
      </c>
      <c r="E20" s="508" t="s">
        <v>771</v>
      </c>
      <c r="F20" s="508" t="s">
        <v>772</v>
      </c>
      <c r="G20" s="512">
        <v>6</v>
      </c>
      <c r="H20" s="512">
        <v>30</v>
      </c>
      <c r="I20" s="508">
        <v>0.75</v>
      </c>
      <c r="J20" s="508">
        <v>5</v>
      </c>
      <c r="K20" s="512">
        <v>8</v>
      </c>
      <c r="L20" s="512">
        <v>40</v>
      </c>
      <c r="M20" s="508">
        <v>1</v>
      </c>
      <c r="N20" s="508">
        <v>5</v>
      </c>
      <c r="O20" s="512">
        <v>9</v>
      </c>
      <c r="P20" s="512">
        <v>45</v>
      </c>
      <c r="Q20" s="549">
        <v>1.125</v>
      </c>
      <c r="R20" s="513">
        <v>5</v>
      </c>
    </row>
    <row r="21" spans="1:18" ht="14.4" customHeight="1" x14ac:dyDescent="0.3">
      <c r="A21" s="507" t="s">
        <v>744</v>
      </c>
      <c r="B21" s="508" t="s">
        <v>745</v>
      </c>
      <c r="C21" s="508" t="s">
        <v>428</v>
      </c>
      <c r="D21" s="508" t="s">
        <v>760</v>
      </c>
      <c r="E21" s="508" t="s">
        <v>773</v>
      </c>
      <c r="F21" s="508" t="s">
        <v>774</v>
      </c>
      <c r="G21" s="512">
        <v>10</v>
      </c>
      <c r="H21" s="512">
        <v>740</v>
      </c>
      <c r="I21" s="508">
        <v>6.25E-2</v>
      </c>
      <c r="J21" s="508">
        <v>74</v>
      </c>
      <c r="K21" s="512">
        <v>160</v>
      </c>
      <c r="L21" s="512">
        <v>11840</v>
      </c>
      <c r="M21" s="508">
        <v>1</v>
      </c>
      <c r="N21" s="508">
        <v>74</v>
      </c>
      <c r="O21" s="512">
        <v>189</v>
      </c>
      <c r="P21" s="512">
        <v>13986</v>
      </c>
      <c r="Q21" s="549">
        <v>1.1812499999999999</v>
      </c>
      <c r="R21" s="513">
        <v>74</v>
      </c>
    </row>
    <row r="22" spans="1:18" ht="14.4" customHeight="1" x14ac:dyDescent="0.3">
      <c r="A22" s="507" t="s">
        <v>744</v>
      </c>
      <c r="B22" s="508" t="s">
        <v>745</v>
      </c>
      <c r="C22" s="508" t="s">
        <v>428</v>
      </c>
      <c r="D22" s="508" t="s">
        <v>760</v>
      </c>
      <c r="E22" s="508" t="s">
        <v>775</v>
      </c>
      <c r="F22" s="508" t="s">
        <v>776</v>
      </c>
      <c r="G22" s="512">
        <v>129</v>
      </c>
      <c r="H22" s="512">
        <v>22833</v>
      </c>
      <c r="I22" s="508">
        <v>1.2169811320754718</v>
      </c>
      <c r="J22" s="508">
        <v>177</v>
      </c>
      <c r="K22" s="512">
        <v>106</v>
      </c>
      <c r="L22" s="512">
        <v>18762</v>
      </c>
      <c r="M22" s="508">
        <v>1</v>
      </c>
      <c r="N22" s="508">
        <v>177</v>
      </c>
      <c r="O22" s="512">
        <v>116</v>
      </c>
      <c r="P22" s="512">
        <v>20648</v>
      </c>
      <c r="Q22" s="549">
        <v>1.1005223323739473</v>
      </c>
      <c r="R22" s="513">
        <v>178</v>
      </c>
    </row>
    <row r="23" spans="1:18" ht="14.4" customHeight="1" x14ac:dyDescent="0.3">
      <c r="A23" s="507" t="s">
        <v>744</v>
      </c>
      <c r="B23" s="508" t="s">
        <v>745</v>
      </c>
      <c r="C23" s="508" t="s">
        <v>428</v>
      </c>
      <c r="D23" s="508" t="s">
        <v>760</v>
      </c>
      <c r="E23" s="508" t="s">
        <v>777</v>
      </c>
      <c r="F23" s="508" t="s">
        <v>778</v>
      </c>
      <c r="G23" s="512">
        <v>131</v>
      </c>
      <c r="H23" s="512">
        <v>23449</v>
      </c>
      <c r="I23" s="508">
        <v>0.79091338370210473</v>
      </c>
      <c r="J23" s="508">
        <v>179</v>
      </c>
      <c r="K23" s="512">
        <v>109</v>
      </c>
      <c r="L23" s="512">
        <v>29648</v>
      </c>
      <c r="M23" s="508">
        <v>1</v>
      </c>
      <c r="N23" s="508">
        <v>272</v>
      </c>
      <c r="O23" s="512">
        <v>104</v>
      </c>
      <c r="P23" s="512">
        <v>28288</v>
      </c>
      <c r="Q23" s="549">
        <v>0.95412844036697253</v>
      </c>
      <c r="R23" s="513">
        <v>272</v>
      </c>
    </row>
    <row r="24" spans="1:18" ht="14.4" customHeight="1" x14ac:dyDescent="0.3">
      <c r="A24" s="507" t="s">
        <v>744</v>
      </c>
      <c r="B24" s="508" t="s">
        <v>745</v>
      </c>
      <c r="C24" s="508" t="s">
        <v>428</v>
      </c>
      <c r="D24" s="508" t="s">
        <v>760</v>
      </c>
      <c r="E24" s="508" t="s">
        <v>779</v>
      </c>
      <c r="F24" s="508" t="s">
        <v>780</v>
      </c>
      <c r="G24" s="512">
        <v>415</v>
      </c>
      <c r="H24" s="512">
        <v>13833.33</v>
      </c>
      <c r="I24" s="508">
        <v>0.73063375539326669</v>
      </c>
      <c r="J24" s="508">
        <v>33.333325301204816</v>
      </c>
      <c r="K24" s="512">
        <v>568</v>
      </c>
      <c r="L24" s="512">
        <v>18933.330000000002</v>
      </c>
      <c r="M24" s="508">
        <v>1</v>
      </c>
      <c r="N24" s="508">
        <v>33.333327464788738</v>
      </c>
      <c r="O24" s="512">
        <v>575</v>
      </c>
      <c r="P24" s="512">
        <v>19166.650000000009</v>
      </c>
      <c r="Q24" s="549">
        <v>1.0123232416062049</v>
      </c>
      <c r="R24" s="513">
        <v>33.3333043478261</v>
      </c>
    </row>
    <row r="25" spans="1:18" ht="14.4" customHeight="1" x14ac:dyDescent="0.3">
      <c r="A25" s="507" t="s">
        <v>744</v>
      </c>
      <c r="B25" s="508" t="s">
        <v>745</v>
      </c>
      <c r="C25" s="508" t="s">
        <v>428</v>
      </c>
      <c r="D25" s="508" t="s">
        <v>760</v>
      </c>
      <c r="E25" s="508" t="s">
        <v>781</v>
      </c>
      <c r="F25" s="508" t="s">
        <v>782</v>
      </c>
      <c r="G25" s="512">
        <v>181</v>
      </c>
      <c r="H25" s="512">
        <v>6697</v>
      </c>
      <c r="I25" s="508">
        <v>0.99450549450549453</v>
      </c>
      <c r="J25" s="508">
        <v>37</v>
      </c>
      <c r="K25" s="512">
        <v>182</v>
      </c>
      <c r="L25" s="512">
        <v>6734</v>
      </c>
      <c r="M25" s="508">
        <v>1</v>
      </c>
      <c r="N25" s="508">
        <v>37</v>
      </c>
      <c r="O25" s="512">
        <v>167</v>
      </c>
      <c r="P25" s="512">
        <v>6179</v>
      </c>
      <c r="Q25" s="549">
        <v>0.91758241758241754</v>
      </c>
      <c r="R25" s="513">
        <v>37</v>
      </c>
    </row>
    <row r="26" spans="1:18" ht="14.4" customHeight="1" x14ac:dyDescent="0.3">
      <c r="A26" s="507" t="s">
        <v>744</v>
      </c>
      <c r="B26" s="508" t="s">
        <v>745</v>
      </c>
      <c r="C26" s="508" t="s">
        <v>428</v>
      </c>
      <c r="D26" s="508" t="s">
        <v>760</v>
      </c>
      <c r="E26" s="508" t="s">
        <v>783</v>
      </c>
      <c r="F26" s="508" t="s">
        <v>784</v>
      </c>
      <c r="G26" s="512">
        <v>791</v>
      </c>
      <c r="H26" s="512">
        <v>103621</v>
      </c>
      <c r="I26" s="508">
        <v>1.1966578898743534</v>
      </c>
      <c r="J26" s="508">
        <v>131</v>
      </c>
      <c r="K26" s="512">
        <v>656</v>
      </c>
      <c r="L26" s="512">
        <v>86592</v>
      </c>
      <c r="M26" s="508">
        <v>1</v>
      </c>
      <c r="N26" s="508">
        <v>132</v>
      </c>
      <c r="O26" s="512">
        <v>773</v>
      </c>
      <c r="P26" s="512">
        <v>102036</v>
      </c>
      <c r="Q26" s="549">
        <v>1.1783536585365855</v>
      </c>
      <c r="R26" s="513">
        <v>132</v>
      </c>
    </row>
    <row r="27" spans="1:18" ht="14.4" customHeight="1" x14ac:dyDescent="0.3">
      <c r="A27" s="507" t="s">
        <v>744</v>
      </c>
      <c r="B27" s="508" t="s">
        <v>745</v>
      </c>
      <c r="C27" s="508" t="s">
        <v>428</v>
      </c>
      <c r="D27" s="508" t="s">
        <v>760</v>
      </c>
      <c r="E27" s="508" t="s">
        <v>785</v>
      </c>
      <c r="F27" s="508" t="s">
        <v>786</v>
      </c>
      <c r="G27" s="512">
        <v>409</v>
      </c>
      <c r="H27" s="512">
        <v>30266</v>
      </c>
      <c r="I27" s="508">
        <v>0.93592677345537756</v>
      </c>
      <c r="J27" s="508">
        <v>74</v>
      </c>
      <c r="K27" s="512">
        <v>437</v>
      </c>
      <c r="L27" s="512">
        <v>32338</v>
      </c>
      <c r="M27" s="508">
        <v>1</v>
      </c>
      <c r="N27" s="508">
        <v>74</v>
      </c>
      <c r="O27" s="512">
        <v>355</v>
      </c>
      <c r="P27" s="512">
        <v>26270</v>
      </c>
      <c r="Q27" s="549">
        <v>0.81235697940503437</v>
      </c>
      <c r="R27" s="513">
        <v>74</v>
      </c>
    </row>
    <row r="28" spans="1:18" ht="14.4" customHeight="1" x14ac:dyDescent="0.3">
      <c r="A28" s="507" t="s">
        <v>744</v>
      </c>
      <c r="B28" s="508" t="s">
        <v>745</v>
      </c>
      <c r="C28" s="508" t="s">
        <v>428</v>
      </c>
      <c r="D28" s="508" t="s">
        <v>760</v>
      </c>
      <c r="E28" s="508" t="s">
        <v>787</v>
      </c>
      <c r="F28" s="508" t="s">
        <v>788</v>
      </c>
      <c r="G28" s="512">
        <v>334</v>
      </c>
      <c r="H28" s="512">
        <v>118236</v>
      </c>
      <c r="I28" s="508">
        <v>0.93293880932654749</v>
      </c>
      <c r="J28" s="508">
        <v>354</v>
      </c>
      <c r="K28" s="512">
        <v>357</v>
      </c>
      <c r="L28" s="512">
        <v>126735</v>
      </c>
      <c r="M28" s="508">
        <v>1</v>
      </c>
      <c r="N28" s="508">
        <v>355</v>
      </c>
      <c r="O28" s="512">
        <v>350</v>
      </c>
      <c r="P28" s="512">
        <v>124250</v>
      </c>
      <c r="Q28" s="549">
        <v>0.98039215686274506</v>
      </c>
      <c r="R28" s="513">
        <v>355</v>
      </c>
    </row>
    <row r="29" spans="1:18" ht="14.4" customHeight="1" x14ac:dyDescent="0.3">
      <c r="A29" s="507" t="s">
        <v>744</v>
      </c>
      <c r="B29" s="508" t="s">
        <v>745</v>
      </c>
      <c r="C29" s="508" t="s">
        <v>428</v>
      </c>
      <c r="D29" s="508" t="s">
        <v>760</v>
      </c>
      <c r="E29" s="508" t="s">
        <v>789</v>
      </c>
      <c r="F29" s="508" t="s">
        <v>790</v>
      </c>
      <c r="G29" s="512">
        <v>75</v>
      </c>
      <c r="H29" s="512">
        <v>16650</v>
      </c>
      <c r="I29" s="508">
        <v>0.17124696589459826</v>
      </c>
      <c r="J29" s="508">
        <v>222</v>
      </c>
      <c r="K29" s="512">
        <v>436</v>
      </c>
      <c r="L29" s="512">
        <v>97228</v>
      </c>
      <c r="M29" s="508">
        <v>1</v>
      </c>
      <c r="N29" s="508">
        <v>223</v>
      </c>
      <c r="O29" s="512">
        <v>464</v>
      </c>
      <c r="P29" s="512">
        <v>103472</v>
      </c>
      <c r="Q29" s="549">
        <v>1.0642201834862386</v>
      </c>
      <c r="R29" s="513">
        <v>223</v>
      </c>
    </row>
    <row r="30" spans="1:18" ht="14.4" customHeight="1" x14ac:dyDescent="0.3">
      <c r="A30" s="507" t="s">
        <v>744</v>
      </c>
      <c r="B30" s="508" t="s">
        <v>745</v>
      </c>
      <c r="C30" s="508" t="s">
        <v>428</v>
      </c>
      <c r="D30" s="508" t="s">
        <v>760</v>
      </c>
      <c r="E30" s="508" t="s">
        <v>791</v>
      </c>
      <c r="F30" s="508" t="s">
        <v>792</v>
      </c>
      <c r="G30" s="512">
        <v>167</v>
      </c>
      <c r="H30" s="512">
        <v>12859</v>
      </c>
      <c r="I30" s="508">
        <v>0.95977011494252873</v>
      </c>
      <c r="J30" s="508">
        <v>77</v>
      </c>
      <c r="K30" s="512">
        <v>174</v>
      </c>
      <c r="L30" s="512">
        <v>13398</v>
      </c>
      <c r="M30" s="508">
        <v>1</v>
      </c>
      <c r="N30" s="508">
        <v>77</v>
      </c>
      <c r="O30" s="512">
        <v>150</v>
      </c>
      <c r="P30" s="512">
        <v>11550</v>
      </c>
      <c r="Q30" s="549">
        <v>0.86206896551724133</v>
      </c>
      <c r="R30" s="513">
        <v>77</v>
      </c>
    </row>
    <row r="31" spans="1:18" ht="14.4" customHeight="1" x14ac:dyDescent="0.3">
      <c r="A31" s="507" t="s">
        <v>744</v>
      </c>
      <c r="B31" s="508" t="s">
        <v>745</v>
      </c>
      <c r="C31" s="508" t="s">
        <v>428</v>
      </c>
      <c r="D31" s="508" t="s">
        <v>760</v>
      </c>
      <c r="E31" s="508" t="s">
        <v>793</v>
      </c>
      <c r="F31" s="508" t="s">
        <v>794</v>
      </c>
      <c r="G31" s="512">
        <v>36</v>
      </c>
      <c r="H31" s="512">
        <v>1008</v>
      </c>
      <c r="I31" s="508">
        <v>0.75</v>
      </c>
      <c r="J31" s="508">
        <v>28</v>
      </c>
      <c r="K31" s="512">
        <v>48</v>
      </c>
      <c r="L31" s="512">
        <v>1344</v>
      </c>
      <c r="M31" s="508">
        <v>1</v>
      </c>
      <c r="N31" s="508">
        <v>28</v>
      </c>
      <c r="O31" s="512">
        <v>37</v>
      </c>
      <c r="P31" s="512">
        <v>1036</v>
      </c>
      <c r="Q31" s="549">
        <v>0.77083333333333337</v>
      </c>
      <c r="R31" s="513">
        <v>28</v>
      </c>
    </row>
    <row r="32" spans="1:18" ht="14.4" customHeight="1" x14ac:dyDescent="0.3">
      <c r="A32" s="507" t="s">
        <v>744</v>
      </c>
      <c r="B32" s="508" t="s">
        <v>745</v>
      </c>
      <c r="C32" s="508" t="s">
        <v>428</v>
      </c>
      <c r="D32" s="508" t="s">
        <v>760</v>
      </c>
      <c r="E32" s="508" t="s">
        <v>795</v>
      </c>
      <c r="F32" s="508" t="s">
        <v>796</v>
      </c>
      <c r="G32" s="512">
        <v>87</v>
      </c>
      <c r="H32" s="512">
        <v>5133</v>
      </c>
      <c r="I32" s="508">
        <v>1.6111111111111112</v>
      </c>
      <c r="J32" s="508">
        <v>59</v>
      </c>
      <c r="K32" s="512">
        <v>54</v>
      </c>
      <c r="L32" s="512">
        <v>3186</v>
      </c>
      <c r="M32" s="508">
        <v>1</v>
      </c>
      <c r="N32" s="508">
        <v>59</v>
      </c>
      <c r="O32" s="512">
        <v>58</v>
      </c>
      <c r="P32" s="512">
        <v>3422</v>
      </c>
      <c r="Q32" s="549">
        <v>1.0740740740740742</v>
      </c>
      <c r="R32" s="513">
        <v>59</v>
      </c>
    </row>
    <row r="33" spans="1:18" ht="14.4" customHeight="1" x14ac:dyDescent="0.3">
      <c r="A33" s="507" t="s">
        <v>744</v>
      </c>
      <c r="B33" s="508" t="s">
        <v>745</v>
      </c>
      <c r="C33" s="508" t="s">
        <v>428</v>
      </c>
      <c r="D33" s="508" t="s">
        <v>760</v>
      </c>
      <c r="E33" s="508" t="s">
        <v>797</v>
      </c>
      <c r="F33" s="508" t="s">
        <v>798</v>
      </c>
      <c r="G33" s="512">
        <v>149</v>
      </c>
      <c r="H33" s="512">
        <v>104449</v>
      </c>
      <c r="I33" s="508">
        <v>1.4190476190476191</v>
      </c>
      <c r="J33" s="508">
        <v>701</v>
      </c>
      <c r="K33" s="512">
        <v>105</v>
      </c>
      <c r="L33" s="512">
        <v>73605</v>
      </c>
      <c r="M33" s="508">
        <v>1</v>
      </c>
      <c r="N33" s="508">
        <v>701</v>
      </c>
      <c r="O33" s="512">
        <v>110</v>
      </c>
      <c r="P33" s="512">
        <v>77220</v>
      </c>
      <c r="Q33" s="549">
        <v>1.0491135113103729</v>
      </c>
      <c r="R33" s="513">
        <v>702</v>
      </c>
    </row>
    <row r="34" spans="1:18" ht="14.4" customHeight="1" x14ac:dyDescent="0.3">
      <c r="A34" s="507" t="s">
        <v>744</v>
      </c>
      <c r="B34" s="508" t="s">
        <v>745</v>
      </c>
      <c r="C34" s="508" t="s">
        <v>428</v>
      </c>
      <c r="D34" s="508" t="s">
        <v>760</v>
      </c>
      <c r="E34" s="508" t="s">
        <v>799</v>
      </c>
      <c r="F34" s="508" t="s">
        <v>800</v>
      </c>
      <c r="G34" s="512">
        <v>384</v>
      </c>
      <c r="H34" s="512">
        <v>88704</v>
      </c>
      <c r="I34" s="508">
        <v>0.99224806201550386</v>
      </c>
      <c r="J34" s="508">
        <v>231</v>
      </c>
      <c r="K34" s="512">
        <v>387</v>
      </c>
      <c r="L34" s="512">
        <v>89397</v>
      </c>
      <c r="M34" s="508">
        <v>1</v>
      </c>
      <c r="N34" s="508">
        <v>231</v>
      </c>
      <c r="O34" s="512">
        <v>430</v>
      </c>
      <c r="P34" s="512">
        <v>99760</v>
      </c>
      <c r="Q34" s="549">
        <v>1.115921115921116</v>
      </c>
      <c r="R34" s="513">
        <v>232</v>
      </c>
    </row>
    <row r="35" spans="1:18" ht="14.4" customHeight="1" x14ac:dyDescent="0.3">
      <c r="A35" s="507" t="s">
        <v>744</v>
      </c>
      <c r="B35" s="508" t="s">
        <v>745</v>
      </c>
      <c r="C35" s="508" t="s">
        <v>428</v>
      </c>
      <c r="D35" s="508" t="s">
        <v>760</v>
      </c>
      <c r="E35" s="508" t="s">
        <v>801</v>
      </c>
      <c r="F35" s="508" t="s">
        <v>802</v>
      </c>
      <c r="G35" s="512">
        <v>31</v>
      </c>
      <c r="H35" s="512">
        <v>14632</v>
      </c>
      <c r="I35" s="508">
        <v>0.60655805662645612</v>
      </c>
      <c r="J35" s="508">
        <v>472</v>
      </c>
      <c r="K35" s="512">
        <v>51</v>
      </c>
      <c r="L35" s="512">
        <v>24123</v>
      </c>
      <c r="M35" s="508">
        <v>1</v>
      </c>
      <c r="N35" s="508">
        <v>473</v>
      </c>
      <c r="O35" s="512">
        <v>40</v>
      </c>
      <c r="P35" s="512">
        <v>18960</v>
      </c>
      <c r="Q35" s="549">
        <v>0.78597189404302947</v>
      </c>
      <c r="R35" s="513">
        <v>474</v>
      </c>
    </row>
    <row r="36" spans="1:18" ht="14.4" customHeight="1" x14ac:dyDescent="0.3">
      <c r="A36" s="507" t="s">
        <v>803</v>
      </c>
      <c r="B36" s="508" t="s">
        <v>804</v>
      </c>
      <c r="C36" s="508" t="s">
        <v>428</v>
      </c>
      <c r="D36" s="508" t="s">
        <v>760</v>
      </c>
      <c r="E36" s="508" t="s">
        <v>765</v>
      </c>
      <c r="F36" s="508" t="s">
        <v>766</v>
      </c>
      <c r="G36" s="512">
        <v>8</v>
      </c>
      <c r="H36" s="512">
        <v>296</v>
      </c>
      <c r="I36" s="508"/>
      <c r="J36" s="508">
        <v>37</v>
      </c>
      <c r="K36" s="512"/>
      <c r="L36" s="512"/>
      <c r="M36" s="508"/>
      <c r="N36" s="508"/>
      <c r="O36" s="512"/>
      <c r="P36" s="512"/>
      <c r="Q36" s="549"/>
      <c r="R36" s="513"/>
    </row>
    <row r="37" spans="1:18" ht="14.4" customHeight="1" x14ac:dyDescent="0.3">
      <c r="A37" s="507" t="s">
        <v>803</v>
      </c>
      <c r="B37" s="508" t="s">
        <v>804</v>
      </c>
      <c r="C37" s="508" t="s">
        <v>428</v>
      </c>
      <c r="D37" s="508" t="s">
        <v>760</v>
      </c>
      <c r="E37" s="508" t="s">
        <v>805</v>
      </c>
      <c r="F37" s="508" t="s">
        <v>806</v>
      </c>
      <c r="G37" s="512">
        <v>155</v>
      </c>
      <c r="H37" s="512">
        <v>18755</v>
      </c>
      <c r="I37" s="508">
        <v>1.2109375</v>
      </c>
      <c r="J37" s="508">
        <v>121</v>
      </c>
      <c r="K37" s="512">
        <v>128</v>
      </c>
      <c r="L37" s="512">
        <v>15488</v>
      </c>
      <c r="M37" s="508">
        <v>1</v>
      </c>
      <c r="N37" s="508">
        <v>121</v>
      </c>
      <c r="O37" s="512">
        <v>321</v>
      </c>
      <c r="P37" s="512">
        <v>39162</v>
      </c>
      <c r="Q37" s="549">
        <v>2.528538223140496</v>
      </c>
      <c r="R37" s="513">
        <v>122</v>
      </c>
    </row>
    <row r="38" spans="1:18" ht="14.4" customHeight="1" x14ac:dyDescent="0.3">
      <c r="A38" s="507" t="s">
        <v>803</v>
      </c>
      <c r="B38" s="508" t="s">
        <v>804</v>
      </c>
      <c r="C38" s="508" t="s">
        <v>428</v>
      </c>
      <c r="D38" s="508" t="s">
        <v>760</v>
      </c>
      <c r="E38" s="508" t="s">
        <v>783</v>
      </c>
      <c r="F38" s="508" t="s">
        <v>784</v>
      </c>
      <c r="G38" s="512">
        <v>8</v>
      </c>
      <c r="H38" s="512">
        <v>1048</v>
      </c>
      <c r="I38" s="508"/>
      <c r="J38" s="508">
        <v>131</v>
      </c>
      <c r="K38" s="512"/>
      <c r="L38" s="512"/>
      <c r="M38" s="508"/>
      <c r="N38" s="508"/>
      <c r="O38" s="512"/>
      <c r="P38" s="512"/>
      <c r="Q38" s="549"/>
      <c r="R38" s="513"/>
    </row>
    <row r="39" spans="1:18" ht="14.4" customHeight="1" thickBot="1" x14ac:dyDescent="0.35">
      <c r="A39" s="514" t="s">
        <v>803</v>
      </c>
      <c r="B39" s="515" t="s">
        <v>804</v>
      </c>
      <c r="C39" s="515" t="s">
        <v>428</v>
      </c>
      <c r="D39" s="515" t="s">
        <v>760</v>
      </c>
      <c r="E39" s="515" t="s">
        <v>785</v>
      </c>
      <c r="F39" s="515" t="s">
        <v>786</v>
      </c>
      <c r="G39" s="519"/>
      <c r="H39" s="519"/>
      <c r="I39" s="515"/>
      <c r="J39" s="515"/>
      <c r="K39" s="519">
        <v>1</v>
      </c>
      <c r="L39" s="519">
        <v>74</v>
      </c>
      <c r="M39" s="515">
        <v>1</v>
      </c>
      <c r="N39" s="515">
        <v>74</v>
      </c>
      <c r="O39" s="519"/>
      <c r="P39" s="519"/>
      <c r="Q39" s="527"/>
      <c r="R39" s="52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808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5866.4</v>
      </c>
      <c r="I3" s="103">
        <f t="shared" si="0"/>
        <v>645631.99000000011</v>
      </c>
      <c r="J3" s="74"/>
      <c r="K3" s="74"/>
      <c r="L3" s="103">
        <f t="shared" si="0"/>
        <v>5490.7</v>
      </c>
      <c r="M3" s="103">
        <f t="shared" si="0"/>
        <v>706921.27</v>
      </c>
      <c r="N3" s="74"/>
      <c r="O3" s="74"/>
      <c r="P3" s="103">
        <f t="shared" si="0"/>
        <v>5932.5</v>
      </c>
      <c r="Q3" s="103">
        <f t="shared" si="0"/>
        <v>758710.32999999984</v>
      </c>
      <c r="R3" s="75">
        <f>IF(M3=0,0,Q3/M3)</f>
        <v>1.0732600109768939</v>
      </c>
      <c r="S3" s="104">
        <f>IF(P3=0,0,Q3/P3)</f>
        <v>127.89048967551619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" customHeight="1" x14ac:dyDescent="0.3">
      <c r="A6" s="584" t="s">
        <v>744</v>
      </c>
      <c r="B6" s="585" t="s">
        <v>745</v>
      </c>
      <c r="C6" s="585" t="s">
        <v>428</v>
      </c>
      <c r="D6" s="585" t="s">
        <v>737</v>
      </c>
      <c r="E6" s="585" t="s">
        <v>746</v>
      </c>
      <c r="F6" s="585" t="s">
        <v>747</v>
      </c>
      <c r="G6" s="585" t="s">
        <v>748</v>
      </c>
      <c r="H6" s="116">
        <v>1</v>
      </c>
      <c r="I6" s="116">
        <v>54.1</v>
      </c>
      <c r="J6" s="585">
        <v>0.10341400007646137</v>
      </c>
      <c r="K6" s="585">
        <v>54.1</v>
      </c>
      <c r="L6" s="116">
        <v>9.67</v>
      </c>
      <c r="M6" s="116">
        <v>523.14</v>
      </c>
      <c r="N6" s="585">
        <v>1</v>
      </c>
      <c r="O6" s="585">
        <v>54.099276111685626</v>
      </c>
      <c r="P6" s="116">
        <v>1.8000000000000003</v>
      </c>
      <c r="Q6" s="116">
        <v>97.38</v>
      </c>
      <c r="R6" s="590">
        <v>0.18614520013763045</v>
      </c>
      <c r="S6" s="598">
        <v>54.099999999999987</v>
      </c>
    </row>
    <row r="7" spans="1:19" ht="14.4" customHeight="1" x14ac:dyDescent="0.3">
      <c r="A7" s="507" t="s">
        <v>744</v>
      </c>
      <c r="B7" s="508" t="s">
        <v>745</v>
      </c>
      <c r="C7" s="508" t="s">
        <v>428</v>
      </c>
      <c r="D7" s="508" t="s">
        <v>737</v>
      </c>
      <c r="E7" s="508" t="s">
        <v>746</v>
      </c>
      <c r="F7" s="508" t="s">
        <v>750</v>
      </c>
      <c r="G7" s="508" t="s">
        <v>480</v>
      </c>
      <c r="H7" s="512"/>
      <c r="I7" s="512"/>
      <c r="J7" s="508"/>
      <c r="K7" s="508"/>
      <c r="L7" s="512">
        <v>0.60000000000000009</v>
      </c>
      <c r="M7" s="512">
        <v>36.96</v>
      </c>
      <c r="N7" s="508">
        <v>1</v>
      </c>
      <c r="O7" s="508">
        <v>61.599999999999994</v>
      </c>
      <c r="P7" s="512">
        <v>0.4</v>
      </c>
      <c r="Q7" s="512">
        <v>24.56</v>
      </c>
      <c r="R7" s="549">
        <v>0.66450216450216448</v>
      </c>
      <c r="S7" s="513">
        <v>61.399999999999991</v>
      </c>
    </row>
    <row r="8" spans="1:19" ht="14.4" customHeight="1" x14ac:dyDescent="0.3">
      <c r="A8" s="507" t="s">
        <v>744</v>
      </c>
      <c r="B8" s="508" t="s">
        <v>745</v>
      </c>
      <c r="C8" s="508" t="s">
        <v>428</v>
      </c>
      <c r="D8" s="508" t="s">
        <v>737</v>
      </c>
      <c r="E8" s="508" t="s">
        <v>746</v>
      </c>
      <c r="F8" s="508" t="s">
        <v>751</v>
      </c>
      <c r="G8" s="508" t="s">
        <v>752</v>
      </c>
      <c r="H8" s="512"/>
      <c r="I8" s="512"/>
      <c r="J8" s="508"/>
      <c r="K8" s="508"/>
      <c r="L8" s="512">
        <v>0.1</v>
      </c>
      <c r="M8" s="512">
        <v>17.7</v>
      </c>
      <c r="N8" s="508">
        <v>1</v>
      </c>
      <c r="O8" s="508">
        <v>176.99999999999997</v>
      </c>
      <c r="P8" s="512">
        <v>0.1</v>
      </c>
      <c r="Q8" s="512">
        <v>17.7</v>
      </c>
      <c r="R8" s="549">
        <v>1</v>
      </c>
      <c r="S8" s="513">
        <v>176.99999999999997</v>
      </c>
    </row>
    <row r="9" spans="1:19" ht="14.4" customHeight="1" x14ac:dyDescent="0.3">
      <c r="A9" s="507" t="s">
        <v>744</v>
      </c>
      <c r="B9" s="508" t="s">
        <v>745</v>
      </c>
      <c r="C9" s="508" t="s">
        <v>428</v>
      </c>
      <c r="D9" s="508" t="s">
        <v>737</v>
      </c>
      <c r="E9" s="508" t="s">
        <v>746</v>
      </c>
      <c r="F9" s="508" t="s">
        <v>754</v>
      </c>
      <c r="G9" s="508" t="s">
        <v>755</v>
      </c>
      <c r="H9" s="512">
        <v>5</v>
      </c>
      <c r="I9" s="512">
        <v>12.2</v>
      </c>
      <c r="J9" s="508"/>
      <c r="K9" s="508">
        <v>2.44</v>
      </c>
      <c r="L9" s="512"/>
      <c r="M9" s="512"/>
      <c r="N9" s="508"/>
      <c r="O9" s="508"/>
      <c r="P9" s="512"/>
      <c r="Q9" s="512"/>
      <c r="R9" s="549"/>
      <c r="S9" s="513"/>
    </row>
    <row r="10" spans="1:19" ht="14.4" customHeight="1" x14ac:dyDescent="0.3">
      <c r="A10" s="507" t="s">
        <v>744</v>
      </c>
      <c r="B10" s="508" t="s">
        <v>745</v>
      </c>
      <c r="C10" s="508" t="s">
        <v>428</v>
      </c>
      <c r="D10" s="508" t="s">
        <v>737</v>
      </c>
      <c r="E10" s="508" t="s">
        <v>746</v>
      </c>
      <c r="F10" s="508" t="s">
        <v>757</v>
      </c>
      <c r="G10" s="508" t="s">
        <v>439</v>
      </c>
      <c r="H10" s="512"/>
      <c r="I10" s="512"/>
      <c r="J10" s="508"/>
      <c r="K10" s="508"/>
      <c r="L10" s="512">
        <v>1.7500000000000002</v>
      </c>
      <c r="M10" s="512">
        <v>8.4700000000000006</v>
      </c>
      <c r="N10" s="508">
        <v>1</v>
      </c>
      <c r="O10" s="508">
        <v>4.84</v>
      </c>
      <c r="P10" s="512">
        <v>0.4</v>
      </c>
      <c r="Q10" s="512">
        <v>1.92</v>
      </c>
      <c r="R10" s="549">
        <v>0.22668240850059029</v>
      </c>
      <c r="S10" s="513">
        <v>4.8</v>
      </c>
    </row>
    <row r="11" spans="1:19" ht="14.4" customHeight="1" x14ac:dyDescent="0.3">
      <c r="A11" s="507" t="s">
        <v>744</v>
      </c>
      <c r="B11" s="508" t="s">
        <v>745</v>
      </c>
      <c r="C11" s="508" t="s">
        <v>428</v>
      </c>
      <c r="D11" s="508" t="s">
        <v>737</v>
      </c>
      <c r="E11" s="508" t="s">
        <v>746</v>
      </c>
      <c r="F11" s="508" t="s">
        <v>758</v>
      </c>
      <c r="G11" s="508" t="s">
        <v>759</v>
      </c>
      <c r="H11" s="512"/>
      <c r="I11" s="512"/>
      <c r="J11" s="508"/>
      <c r="K11" s="508"/>
      <c r="L11" s="512">
        <v>1</v>
      </c>
      <c r="M11" s="512">
        <v>104.44</v>
      </c>
      <c r="N11" s="508">
        <v>1</v>
      </c>
      <c r="O11" s="508">
        <v>104.44</v>
      </c>
      <c r="P11" s="512"/>
      <c r="Q11" s="512"/>
      <c r="R11" s="549"/>
      <c r="S11" s="513"/>
    </row>
    <row r="12" spans="1:19" ht="14.4" customHeight="1" x14ac:dyDescent="0.3">
      <c r="A12" s="507" t="s">
        <v>744</v>
      </c>
      <c r="B12" s="508" t="s">
        <v>745</v>
      </c>
      <c r="C12" s="508" t="s">
        <v>428</v>
      </c>
      <c r="D12" s="508" t="s">
        <v>737</v>
      </c>
      <c r="E12" s="508" t="s">
        <v>760</v>
      </c>
      <c r="F12" s="508" t="s">
        <v>761</v>
      </c>
      <c r="G12" s="508" t="s">
        <v>762</v>
      </c>
      <c r="H12" s="512">
        <v>31</v>
      </c>
      <c r="I12" s="512">
        <v>5673</v>
      </c>
      <c r="J12" s="508">
        <v>0.75609756097560976</v>
      </c>
      <c r="K12" s="508">
        <v>183</v>
      </c>
      <c r="L12" s="512">
        <v>41</v>
      </c>
      <c r="M12" s="512">
        <v>7503</v>
      </c>
      <c r="N12" s="508">
        <v>1</v>
      </c>
      <c r="O12" s="508">
        <v>183</v>
      </c>
      <c r="P12" s="512">
        <v>30</v>
      </c>
      <c r="Q12" s="512">
        <v>5520</v>
      </c>
      <c r="R12" s="549">
        <v>0.73570571771291482</v>
      </c>
      <c r="S12" s="513">
        <v>184</v>
      </c>
    </row>
    <row r="13" spans="1:19" ht="14.4" customHeight="1" x14ac:dyDescent="0.3">
      <c r="A13" s="507" t="s">
        <v>744</v>
      </c>
      <c r="B13" s="508" t="s">
        <v>745</v>
      </c>
      <c r="C13" s="508" t="s">
        <v>428</v>
      </c>
      <c r="D13" s="508" t="s">
        <v>737</v>
      </c>
      <c r="E13" s="508" t="s">
        <v>760</v>
      </c>
      <c r="F13" s="508" t="s">
        <v>763</v>
      </c>
      <c r="G13" s="508" t="s">
        <v>764</v>
      </c>
      <c r="H13" s="512">
        <v>5</v>
      </c>
      <c r="I13" s="512">
        <v>610</v>
      </c>
      <c r="J13" s="508">
        <v>0.625</v>
      </c>
      <c r="K13" s="508">
        <v>122</v>
      </c>
      <c r="L13" s="512">
        <v>8</v>
      </c>
      <c r="M13" s="512">
        <v>976</v>
      </c>
      <c r="N13" s="508">
        <v>1</v>
      </c>
      <c r="O13" s="508">
        <v>122</v>
      </c>
      <c r="P13" s="512">
        <v>4</v>
      </c>
      <c r="Q13" s="512">
        <v>488</v>
      </c>
      <c r="R13" s="549">
        <v>0.5</v>
      </c>
      <c r="S13" s="513">
        <v>122</v>
      </c>
    </row>
    <row r="14" spans="1:19" ht="14.4" customHeight="1" x14ac:dyDescent="0.3">
      <c r="A14" s="507" t="s">
        <v>744</v>
      </c>
      <c r="B14" s="508" t="s">
        <v>745</v>
      </c>
      <c r="C14" s="508" t="s">
        <v>428</v>
      </c>
      <c r="D14" s="508" t="s">
        <v>737</v>
      </c>
      <c r="E14" s="508" t="s">
        <v>760</v>
      </c>
      <c r="F14" s="508" t="s">
        <v>765</v>
      </c>
      <c r="G14" s="508" t="s">
        <v>766</v>
      </c>
      <c r="H14" s="512">
        <v>147</v>
      </c>
      <c r="I14" s="512">
        <v>5439</v>
      </c>
      <c r="J14" s="508">
        <v>0.78191489361702127</v>
      </c>
      <c r="K14" s="508">
        <v>37</v>
      </c>
      <c r="L14" s="512">
        <v>188</v>
      </c>
      <c r="M14" s="512">
        <v>6956</v>
      </c>
      <c r="N14" s="508">
        <v>1</v>
      </c>
      <c r="O14" s="508">
        <v>37</v>
      </c>
      <c r="P14" s="512">
        <v>197</v>
      </c>
      <c r="Q14" s="512">
        <v>7289</v>
      </c>
      <c r="R14" s="549">
        <v>1.0478723404255319</v>
      </c>
      <c r="S14" s="513">
        <v>37</v>
      </c>
    </row>
    <row r="15" spans="1:19" ht="14.4" customHeight="1" x14ac:dyDescent="0.3">
      <c r="A15" s="507" t="s">
        <v>744</v>
      </c>
      <c r="B15" s="508" t="s">
        <v>745</v>
      </c>
      <c r="C15" s="508" t="s">
        <v>428</v>
      </c>
      <c r="D15" s="508" t="s">
        <v>737</v>
      </c>
      <c r="E15" s="508" t="s">
        <v>760</v>
      </c>
      <c r="F15" s="508" t="s">
        <v>767</v>
      </c>
      <c r="G15" s="508" t="s">
        <v>768</v>
      </c>
      <c r="H15" s="512">
        <v>1</v>
      </c>
      <c r="I15" s="512">
        <v>10</v>
      </c>
      <c r="J15" s="508"/>
      <c r="K15" s="508">
        <v>10</v>
      </c>
      <c r="L15" s="512"/>
      <c r="M15" s="512"/>
      <c r="N15" s="508"/>
      <c r="O15" s="508"/>
      <c r="P15" s="512"/>
      <c r="Q15" s="512"/>
      <c r="R15" s="549"/>
      <c r="S15" s="513"/>
    </row>
    <row r="16" spans="1:19" ht="14.4" customHeight="1" x14ac:dyDescent="0.3">
      <c r="A16" s="507" t="s">
        <v>744</v>
      </c>
      <c r="B16" s="508" t="s">
        <v>745</v>
      </c>
      <c r="C16" s="508" t="s">
        <v>428</v>
      </c>
      <c r="D16" s="508" t="s">
        <v>737</v>
      </c>
      <c r="E16" s="508" t="s">
        <v>760</v>
      </c>
      <c r="F16" s="508" t="s">
        <v>769</v>
      </c>
      <c r="G16" s="508" t="s">
        <v>770</v>
      </c>
      <c r="H16" s="512">
        <v>1</v>
      </c>
      <c r="I16" s="512">
        <v>5</v>
      </c>
      <c r="J16" s="508">
        <v>0.16666666666666666</v>
      </c>
      <c r="K16" s="508">
        <v>5</v>
      </c>
      <c r="L16" s="512">
        <v>6</v>
      </c>
      <c r="M16" s="512">
        <v>30</v>
      </c>
      <c r="N16" s="508">
        <v>1</v>
      </c>
      <c r="O16" s="508">
        <v>5</v>
      </c>
      <c r="P16" s="512">
        <v>5</v>
      </c>
      <c r="Q16" s="512">
        <v>25</v>
      </c>
      <c r="R16" s="549">
        <v>0.83333333333333337</v>
      </c>
      <c r="S16" s="513">
        <v>5</v>
      </c>
    </row>
    <row r="17" spans="1:19" ht="14.4" customHeight="1" x14ac:dyDescent="0.3">
      <c r="A17" s="507" t="s">
        <v>744</v>
      </c>
      <c r="B17" s="508" t="s">
        <v>745</v>
      </c>
      <c r="C17" s="508" t="s">
        <v>428</v>
      </c>
      <c r="D17" s="508" t="s">
        <v>737</v>
      </c>
      <c r="E17" s="508" t="s">
        <v>760</v>
      </c>
      <c r="F17" s="508" t="s">
        <v>771</v>
      </c>
      <c r="G17" s="508" t="s">
        <v>772</v>
      </c>
      <c r="H17" s="512"/>
      <c r="I17" s="512"/>
      <c r="J17" s="508"/>
      <c r="K17" s="508"/>
      <c r="L17" s="512">
        <v>1</v>
      </c>
      <c r="M17" s="512">
        <v>5</v>
      </c>
      <c r="N17" s="508">
        <v>1</v>
      </c>
      <c r="O17" s="508">
        <v>5</v>
      </c>
      <c r="P17" s="512">
        <v>1</v>
      </c>
      <c r="Q17" s="512">
        <v>5</v>
      </c>
      <c r="R17" s="549">
        <v>1</v>
      </c>
      <c r="S17" s="513">
        <v>5</v>
      </c>
    </row>
    <row r="18" spans="1:19" ht="14.4" customHeight="1" x14ac:dyDescent="0.3">
      <c r="A18" s="507" t="s">
        <v>744</v>
      </c>
      <c r="B18" s="508" t="s">
        <v>745</v>
      </c>
      <c r="C18" s="508" t="s">
        <v>428</v>
      </c>
      <c r="D18" s="508" t="s">
        <v>737</v>
      </c>
      <c r="E18" s="508" t="s">
        <v>760</v>
      </c>
      <c r="F18" s="508" t="s">
        <v>773</v>
      </c>
      <c r="G18" s="508" t="s">
        <v>774</v>
      </c>
      <c r="H18" s="512">
        <v>1</v>
      </c>
      <c r="I18" s="512">
        <v>74</v>
      </c>
      <c r="J18" s="508"/>
      <c r="K18" s="508">
        <v>74</v>
      </c>
      <c r="L18" s="512"/>
      <c r="M18" s="512"/>
      <c r="N18" s="508"/>
      <c r="O18" s="508"/>
      <c r="P18" s="512"/>
      <c r="Q18" s="512"/>
      <c r="R18" s="549"/>
      <c r="S18" s="513"/>
    </row>
    <row r="19" spans="1:19" ht="14.4" customHeight="1" x14ac:dyDescent="0.3">
      <c r="A19" s="507" t="s">
        <v>744</v>
      </c>
      <c r="B19" s="508" t="s">
        <v>745</v>
      </c>
      <c r="C19" s="508" t="s">
        <v>428</v>
      </c>
      <c r="D19" s="508" t="s">
        <v>737</v>
      </c>
      <c r="E19" s="508" t="s">
        <v>760</v>
      </c>
      <c r="F19" s="508" t="s">
        <v>777</v>
      </c>
      <c r="G19" s="508" t="s">
        <v>778</v>
      </c>
      <c r="H19" s="512">
        <v>131</v>
      </c>
      <c r="I19" s="512">
        <v>23449</v>
      </c>
      <c r="J19" s="508">
        <v>0.79091338370210473</v>
      </c>
      <c r="K19" s="508">
        <v>179</v>
      </c>
      <c r="L19" s="512">
        <v>109</v>
      </c>
      <c r="M19" s="512">
        <v>29648</v>
      </c>
      <c r="N19" s="508">
        <v>1</v>
      </c>
      <c r="O19" s="508">
        <v>272</v>
      </c>
      <c r="P19" s="512">
        <v>104</v>
      </c>
      <c r="Q19" s="512">
        <v>28288</v>
      </c>
      <c r="R19" s="549">
        <v>0.95412844036697253</v>
      </c>
      <c r="S19" s="513">
        <v>272</v>
      </c>
    </row>
    <row r="20" spans="1:19" ht="14.4" customHeight="1" x14ac:dyDescent="0.3">
      <c r="A20" s="507" t="s">
        <v>744</v>
      </c>
      <c r="B20" s="508" t="s">
        <v>745</v>
      </c>
      <c r="C20" s="508" t="s">
        <v>428</v>
      </c>
      <c r="D20" s="508" t="s">
        <v>737</v>
      </c>
      <c r="E20" s="508" t="s">
        <v>760</v>
      </c>
      <c r="F20" s="508" t="s">
        <v>779</v>
      </c>
      <c r="G20" s="508" t="s">
        <v>780</v>
      </c>
      <c r="H20" s="512">
        <v>1</v>
      </c>
      <c r="I20" s="512">
        <v>33.33</v>
      </c>
      <c r="J20" s="508"/>
      <c r="K20" s="508">
        <v>33.33</v>
      </c>
      <c r="L20" s="512"/>
      <c r="M20" s="512"/>
      <c r="N20" s="508"/>
      <c r="O20" s="508"/>
      <c r="P20" s="512"/>
      <c r="Q20" s="512"/>
      <c r="R20" s="549"/>
      <c r="S20" s="513"/>
    </row>
    <row r="21" spans="1:19" ht="14.4" customHeight="1" x14ac:dyDescent="0.3">
      <c r="A21" s="507" t="s">
        <v>744</v>
      </c>
      <c r="B21" s="508" t="s">
        <v>745</v>
      </c>
      <c r="C21" s="508" t="s">
        <v>428</v>
      </c>
      <c r="D21" s="508" t="s">
        <v>737</v>
      </c>
      <c r="E21" s="508" t="s">
        <v>760</v>
      </c>
      <c r="F21" s="508" t="s">
        <v>781</v>
      </c>
      <c r="G21" s="508" t="s">
        <v>782</v>
      </c>
      <c r="H21" s="512">
        <v>173</v>
      </c>
      <c r="I21" s="512">
        <v>6401</v>
      </c>
      <c r="J21" s="508">
        <v>0.99425287356321834</v>
      </c>
      <c r="K21" s="508">
        <v>37</v>
      </c>
      <c r="L21" s="512">
        <v>174</v>
      </c>
      <c r="M21" s="512">
        <v>6438</v>
      </c>
      <c r="N21" s="508">
        <v>1</v>
      </c>
      <c r="O21" s="508">
        <v>37</v>
      </c>
      <c r="P21" s="512">
        <v>164</v>
      </c>
      <c r="Q21" s="512">
        <v>6068</v>
      </c>
      <c r="R21" s="549">
        <v>0.94252873563218387</v>
      </c>
      <c r="S21" s="513">
        <v>37</v>
      </c>
    </row>
    <row r="22" spans="1:19" ht="14.4" customHeight="1" x14ac:dyDescent="0.3">
      <c r="A22" s="507" t="s">
        <v>744</v>
      </c>
      <c r="B22" s="508" t="s">
        <v>745</v>
      </c>
      <c r="C22" s="508" t="s">
        <v>428</v>
      </c>
      <c r="D22" s="508" t="s">
        <v>737</v>
      </c>
      <c r="E22" s="508" t="s">
        <v>760</v>
      </c>
      <c r="F22" s="508" t="s">
        <v>783</v>
      </c>
      <c r="G22" s="508" t="s">
        <v>784</v>
      </c>
      <c r="H22" s="512">
        <v>3</v>
      </c>
      <c r="I22" s="512">
        <v>393</v>
      </c>
      <c r="J22" s="508">
        <v>0.37215909090909088</v>
      </c>
      <c r="K22" s="508">
        <v>131</v>
      </c>
      <c r="L22" s="512">
        <v>8</v>
      </c>
      <c r="M22" s="512">
        <v>1056</v>
      </c>
      <c r="N22" s="508">
        <v>1</v>
      </c>
      <c r="O22" s="508">
        <v>132</v>
      </c>
      <c r="P22" s="512">
        <v>5</v>
      </c>
      <c r="Q22" s="512">
        <v>660</v>
      </c>
      <c r="R22" s="549">
        <v>0.625</v>
      </c>
      <c r="S22" s="513">
        <v>132</v>
      </c>
    </row>
    <row r="23" spans="1:19" ht="14.4" customHeight="1" x14ac:dyDescent="0.3">
      <c r="A23" s="507" t="s">
        <v>744</v>
      </c>
      <c r="B23" s="508" t="s">
        <v>745</v>
      </c>
      <c r="C23" s="508" t="s">
        <v>428</v>
      </c>
      <c r="D23" s="508" t="s">
        <v>737</v>
      </c>
      <c r="E23" s="508" t="s">
        <v>760</v>
      </c>
      <c r="F23" s="508" t="s">
        <v>785</v>
      </c>
      <c r="G23" s="508" t="s">
        <v>786</v>
      </c>
      <c r="H23" s="512">
        <v>87</v>
      </c>
      <c r="I23" s="512">
        <v>6438</v>
      </c>
      <c r="J23" s="508">
        <v>0.35365853658536583</v>
      </c>
      <c r="K23" s="508">
        <v>74</v>
      </c>
      <c r="L23" s="512">
        <v>246</v>
      </c>
      <c r="M23" s="512">
        <v>18204</v>
      </c>
      <c r="N23" s="508">
        <v>1</v>
      </c>
      <c r="O23" s="508">
        <v>74</v>
      </c>
      <c r="P23" s="512">
        <v>317</v>
      </c>
      <c r="Q23" s="512">
        <v>23458</v>
      </c>
      <c r="R23" s="549">
        <v>1.2886178861788617</v>
      </c>
      <c r="S23" s="513">
        <v>74</v>
      </c>
    </row>
    <row r="24" spans="1:19" ht="14.4" customHeight="1" x14ac:dyDescent="0.3">
      <c r="A24" s="507" t="s">
        <v>744</v>
      </c>
      <c r="B24" s="508" t="s">
        <v>745</v>
      </c>
      <c r="C24" s="508" t="s">
        <v>428</v>
      </c>
      <c r="D24" s="508" t="s">
        <v>737</v>
      </c>
      <c r="E24" s="508" t="s">
        <v>760</v>
      </c>
      <c r="F24" s="508" t="s">
        <v>787</v>
      </c>
      <c r="G24" s="508" t="s">
        <v>788</v>
      </c>
      <c r="H24" s="512">
        <v>1</v>
      </c>
      <c r="I24" s="512">
        <v>354</v>
      </c>
      <c r="J24" s="508"/>
      <c r="K24" s="508">
        <v>354</v>
      </c>
      <c r="L24" s="512"/>
      <c r="M24" s="512"/>
      <c r="N24" s="508"/>
      <c r="O24" s="508"/>
      <c r="P24" s="512"/>
      <c r="Q24" s="512"/>
      <c r="R24" s="549"/>
      <c r="S24" s="513"/>
    </row>
    <row r="25" spans="1:19" ht="14.4" customHeight="1" x14ac:dyDescent="0.3">
      <c r="A25" s="507" t="s">
        <v>744</v>
      </c>
      <c r="B25" s="508" t="s">
        <v>745</v>
      </c>
      <c r="C25" s="508" t="s">
        <v>428</v>
      </c>
      <c r="D25" s="508" t="s">
        <v>737</v>
      </c>
      <c r="E25" s="508" t="s">
        <v>760</v>
      </c>
      <c r="F25" s="508" t="s">
        <v>789</v>
      </c>
      <c r="G25" s="508" t="s">
        <v>790</v>
      </c>
      <c r="H25" s="512">
        <v>1</v>
      </c>
      <c r="I25" s="512">
        <v>222</v>
      </c>
      <c r="J25" s="508"/>
      <c r="K25" s="508">
        <v>222</v>
      </c>
      <c r="L25" s="512"/>
      <c r="M25" s="512"/>
      <c r="N25" s="508"/>
      <c r="O25" s="508"/>
      <c r="P25" s="512">
        <v>3</v>
      </c>
      <c r="Q25" s="512">
        <v>669</v>
      </c>
      <c r="R25" s="549"/>
      <c r="S25" s="513">
        <v>223</v>
      </c>
    </row>
    <row r="26" spans="1:19" ht="14.4" customHeight="1" x14ac:dyDescent="0.3">
      <c r="A26" s="507" t="s">
        <v>744</v>
      </c>
      <c r="B26" s="508" t="s">
        <v>745</v>
      </c>
      <c r="C26" s="508" t="s">
        <v>428</v>
      </c>
      <c r="D26" s="508" t="s">
        <v>737</v>
      </c>
      <c r="E26" s="508" t="s">
        <v>760</v>
      </c>
      <c r="F26" s="508" t="s">
        <v>791</v>
      </c>
      <c r="G26" s="508" t="s">
        <v>792</v>
      </c>
      <c r="H26" s="512">
        <v>164</v>
      </c>
      <c r="I26" s="512">
        <v>12628</v>
      </c>
      <c r="J26" s="508">
        <v>0.98203592814371254</v>
      </c>
      <c r="K26" s="508">
        <v>77</v>
      </c>
      <c r="L26" s="512">
        <v>167</v>
      </c>
      <c r="M26" s="512">
        <v>12859</v>
      </c>
      <c r="N26" s="508">
        <v>1</v>
      </c>
      <c r="O26" s="508">
        <v>77</v>
      </c>
      <c r="P26" s="512">
        <v>148</v>
      </c>
      <c r="Q26" s="512">
        <v>11396</v>
      </c>
      <c r="R26" s="549">
        <v>0.88622754491017963</v>
      </c>
      <c r="S26" s="513">
        <v>77</v>
      </c>
    </row>
    <row r="27" spans="1:19" ht="14.4" customHeight="1" x14ac:dyDescent="0.3">
      <c r="A27" s="507" t="s">
        <v>744</v>
      </c>
      <c r="B27" s="508" t="s">
        <v>745</v>
      </c>
      <c r="C27" s="508" t="s">
        <v>428</v>
      </c>
      <c r="D27" s="508" t="s">
        <v>737</v>
      </c>
      <c r="E27" s="508" t="s">
        <v>760</v>
      </c>
      <c r="F27" s="508" t="s">
        <v>793</v>
      </c>
      <c r="G27" s="508" t="s">
        <v>794</v>
      </c>
      <c r="H27" s="512">
        <v>35</v>
      </c>
      <c r="I27" s="512">
        <v>980</v>
      </c>
      <c r="J27" s="508">
        <v>0.72916666666666663</v>
      </c>
      <c r="K27" s="508">
        <v>28</v>
      </c>
      <c r="L27" s="512">
        <v>48</v>
      </c>
      <c r="M27" s="512">
        <v>1344</v>
      </c>
      <c r="N27" s="508">
        <v>1</v>
      </c>
      <c r="O27" s="508">
        <v>28</v>
      </c>
      <c r="P27" s="512">
        <v>37</v>
      </c>
      <c r="Q27" s="512">
        <v>1036</v>
      </c>
      <c r="R27" s="549">
        <v>0.77083333333333337</v>
      </c>
      <c r="S27" s="513">
        <v>28</v>
      </c>
    </row>
    <row r="28" spans="1:19" ht="14.4" customHeight="1" x14ac:dyDescent="0.3">
      <c r="A28" s="507" t="s">
        <v>744</v>
      </c>
      <c r="B28" s="508" t="s">
        <v>745</v>
      </c>
      <c r="C28" s="508" t="s">
        <v>428</v>
      </c>
      <c r="D28" s="508" t="s">
        <v>737</v>
      </c>
      <c r="E28" s="508" t="s">
        <v>760</v>
      </c>
      <c r="F28" s="508" t="s">
        <v>795</v>
      </c>
      <c r="G28" s="508" t="s">
        <v>796</v>
      </c>
      <c r="H28" s="512">
        <v>85</v>
      </c>
      <c r="I28" s="512">
        <v>5015</v>
      </c>
      <c r="J28" s="508">
        <v>1.5740740740740742</v>
      </c>
      <c r="K28" s="508">
        <v>59</v>
      </c>
      <c r="L28" s="512">
        <v>54</v>
      </c>
      <c r="M28" s="512">
        <v>3186</v>
      </c>
      <c r="N28" s="508">
        <v>1</v>
      </c>
      <c r="O28" s="508">
        <v>59</v>
      </c>
      <c r="P28" s="512">
        <v>58</v>
      </c>
      <c r="Q28" s="512">
        <v>3422</v>
      </c>
      <c r="R28" s="549">
        <v>1.0740740740740742</v>
      </c>
      <c r="S28" s="513">
        <v>59</v>
      </c>
    </row>
    <row r="29" spans="1:19" ht="14.4" customHeight="1" x14ac:dyDescent="0.3">
      <c r="A29" s="507" t="s">
        <v>744</v>
      </c>
      <c r="B29" s="508" t="s">
        <v>745</v>
      </c>
      <c r="C29" s="508" t="s">
        <v>428</v>
      </c>
      <c r="D29" s="508" t="s">
        <v>737</v>
      </c>
      <c r="E29" s="508" t="s">
        <v>760</v>
      </c>
      <c r="F29" s="508" t="s">
        <v>799</v>
      </c>
      <c r="G29" s="508" t="s">
        <v>800</v>
      </c>
      <c r="H29" s="512"/>
      <c r="I29" s="512"/>
      <c r="J29" s="508"/>
      <c r="K29" s="508"/>
      <c r="L29" s="512">
        <v>9</v>
      </c>
      <c r="M29" s="512">
        <v>2079</v>
      </c>
      <c r="N29" s="508">
        <v>1</v>
      </c>
      <c r="O29" s="508">
        <v>231</v>
      </c>
      <c r="P29" s="512">
        <v>2</v>
      </c>
      <c r="Q29" s="512">
        <v>464</v>
      </c>
      <c r="R29" s="549">
        <v>0.22318422318422318</v>
      </c>
      <c r="S29" s="513">
        <v>232</v>
      </c>
    </row>
    <row r="30" spans="1:19" ht="14.4" customHeight="1" x14ac:dyDescent="0.3">
      <c r="A30" s="507" t="s">
        <v>744</v>
      </c>
      <c r="B30" s="508" t="s">
        <v>745</v>
      </c>
      <c r="C30" s="508" t="s">
        <v>428</v>
      </c>
      <c r="D30" s="508" t="s">
        <v>737</v>
      </c>
      <c r="E30" s="508" t="s">
        <v>760</v>
      </c>
      <c r="F30" s="508" t="s">
        <v>801</v>
      </c>
      <c r="G30" s="508" t="s">
        <v>802</v>
      </c>
      <c r="H30" s="512">
        <v>28</v>
      </c>
      <c r="I30" s="512">
        <v>13216</v>
      </c>
      <c r="J30" s="508">
        <v>0.54785888985615383</v>
      </c>
      <c r="K30" s="508">
        <v>472</v>
      </c>
      <c r="L30" s="512">
        <v>51</v>
      </c>
      <c r="M30" s="512">
        <v>24123</v>
      </c>
      <c r="N30" s="508">
        <v>1</v>
      </c>
      <c r="O30" s="508">
        <v>473</v>
      </c>
      <c r="P30" s="512">
        <v>40</v>
      </c>
      <c r="Q30" s="512">
        <v>18960</v>
      </c>
      <c r="R30" s="549">
        <v>0.78597189404302947</v>
      </c>
      <c r="S30" s="513">
        <v>474</v>
      </c>
    </row>
    <row r="31" spans="1:19" ht="14.4" customHeight="1" x14ac:dyDescent="0.3">
      <c r="A31" s="507" t="s">
        <v>744</v>
      </c>
      <c r="B31" s="508" t="s">
        <v>745</v>
      </c>
      <c r="C31" s="508" t="s">
        <v>428</v>
      </c>
      <c r="D31" s="508" t="s">
        <v>493</v>
      </c>
      <c r="E31" s="508" t="s">
        <v>746</v>
      </c>
      <c r="F31" s="508" t="s">
        <v>747</v>
      </c>
      <c r="G31" s="508" t="s">
        <v>748</v>
      </c>
      <c r="H31" s="512">
        <v>107.79999999999998</v>
      </c>
      <c r="I31" s="512">
        <v>5831.9800000000005</v>
      </c>
      <c r="J31" s="508">
        <v>1.2442459826419412</v>
      </c>
      <c r="K31" s="508">
        <v>54.100000000000016</v>
      </c>
      <c r="L31" s="512">
        <v>86.639999999999986</v>
      </c>
      <c r="M31" s="512">
        <v>4687.16</v>
      </c>
      <c r="N31" s="508">
        <v>1</v>
      </c>
      <c r="O31" s="508">
        <v>54.099261311172675</v>
      </c>
      <c r="P31" s="512">
        <v>120.80000000000001</v>
      </c>
      <c r="Q31" s="512">
        <v>6535.2799999999988</v>
      </c>
      <c r="R31" s="549">
        <v>1.3942941994726015</v>
      </c>
      <c r="S31" s="513">
        <v>54.099999999999987</v>
      </c>
    </row>
    <row r="32" spans="1:19" ht="14.4" customHeight="1" x14ac:dyDescent="0.3">
      <c r="A32" s="507" t="s">
        <v>744</v>
      </c>
      <c r="B32" s="508" t="s">
        <v>745</v>
      </c>
      <c r="C32" s="508" t="s">
        <v>428</v>
      </c>
      <c r="D32" s="508" t="s">
        <v>493</v>
      </c>
      <c r="E32" s="508" t="s">
        <v>746</v>
      </c>
      <c r="F32" s="508" t="s">
        <v>749</v>
      </c>
      <c r="G32" s="508" t="s">
        <v>451</v>
      </c>
      <c r="H32" s="512"/>
      <c r="I32" s="512"/>
      <c r="J32" s="508"/>
      <c r="K32" s="508"/>
      <c r="L32" s="512"/>
      <c r="M32" s="512"/>
      <c r="N32" s="508"/>
      <c r="O32" s="508"/>
      <c r="P32" s="512">
        <v>1.3</v>
      </c>
      <c r="Q32" s="512">
        <v>179.66</v>
      </c>
      <c r="R32" s="549"/>
      <c r="S32" s="513">
        <v>138.19999999999999</v>
      </c>
    </row>
    <row r="33" spans="1:19" ht="14.4" customHeight="1" x14ac:dyDescent="0.3">
      <c r="A33" s="507" t="s">
        <v>744</v>
      </c>
      <c r="B33" s="508" t="s">
        <v>745</v>
      </c>
      <c r="C33" s="508" t="s">
        <v>428</v>
      </c>
      <c r="D33" s="508" t="s">
        <v>493</v>
      </c>
      <c r="E33" s="508" t="s">
        <v>746</v>
      </c>
      <c r="F33" s="508" t="s">
        <v>750</v>
      </c>
      <c r="G33" s="508" t="s">
        <v>480</v>
      </c>
      <c r="H33" s="512">
        <v>5.8000000000000007</v>
      </c>
      <c r="I33" s="512">
        <v>356.12</v>
      </c>
      <c r="J33" s="508">
        <v>0.9811819809891168</v>
      </c>
      <c r="K33" s="508">
        <v>61.399999999999991</v>
      </c>
      <c r="L33" s="512">
        <v>5.9</v>
      </c>
      <c r="M33" s="512">
        <v>362.95000000000005</v>
      </c>
      <c r="N33" s="508">
        <v>1</v>
      </c>
      <c r="O33" s="508">
        <v>61.516949152542374</v>
      </c>
      <c r="P33" s="512">
        <v>11.6</v>
      </c>
      <c r="Q33" s="512">
        <v>712.24</v>
      </c>
      <c r="R33" s="549">
        <v>1.9623639619782336</v>
      </c>
      <c r="S33" s="513">
        <v>61.400000000000006</v>
      </c>
    </row>
    <row r="34" spans="1:19" ht="14.4" customHeight="1" x14ac:dyDescent="0.3">
      <c r="A34" s="507" t="s">
        <v>744</v>
      </c>
      <c r="B34" s="508" t="s">
        <v>745</v>
      </c>
      <c r="C34" s="508" t="s">
        <v>428</v>
      </c>
      <c r="D34" s="508" t="s">
        <v>493</v>
      </c>
      <c r="E34" s="508" t="s">
        <v>746</v>
      </c>
      <c r="F34" s="508" t="s">
        <v>751</v>
      </c>
      <c r="G34" s="508" t="s">
        <v>752</v>
      </c>
      <c r="H34" s="512">
        <v>3.3</v>
      </c>
      <c r="I34" s="512">
        <v>584.1</v>
      </c>
      <c r="J34" s="508">
        <v>0.76744186046511631</v>
      </c>
      <c r="K34" s="508">
        <v>177.00000000000003</v>
      </c>
      <c r="L34" s="512">
        <v>4.3</v>
      </c>
      <c r="M34" s="512">
        <v>761.1</v>
      </c>
      <c r="N34" s="508">
        <v>1</v>
      </c>
      <c r="O34" s="508">
        <v>177</v>
      </c>
      <c r="P34" s="512">
        <v>6.2</v>
      </c>
      <c r="Q34" s="512">
        <v>1097.4000000000001</v>
      </c>
      <c r="R34" s="549">
        <v>1.4418604651162792</v>
      </c>
      <c r="S34" s="513">
        <v>177</v>
      </c>
    </row>
    <row r="35" spans="1:19" ht="14.4" customHeight="1" x14ac:dyDescent="0.3">
      <c r="A35" s="507" t="s">
        <v>744</v>
      </c>
      <c r="B35" s="508" t="s">
        <v>745</v>
      </c>
      <c r="C35" s="508" t="s">
        <v>428</v>
      </c>
      <c r="D35" s="508" t="s">
        <v>493</v>
      </c>
      <c r="E35" s="508" t="s">
        <v>746</v>
      </c>
      <c r="F35" s="508" t="s">
        <v>753</v>
      </c>
      <c r="G35" s="508"/>
      <c r="H35" s="512">
        <v>57</v>
      </c>
      <c r="I35" s="512">
        <v>3239.88</v>
      </c>
      <c r="J35" s="508"/>
      <c r="K35" s="508">
        <v>56.84</v>
      </c>
      <c r="L35" s="512"/>
      <c r="M35" s="512"/>
      <c r="N35" s="508"/>
      <c r="O35" s="508"/>
      <c r="P35" s="512"/>
      <c r="Q35" s="512"/>
      <c r="R35" s="549"/>
      <c r="S35" s="513"/>
    </row>
    <row r="36" spans="1:19" ht="14.4" customHeight="1" x14ac:dyDescent="0.3">
      <c r="A36" s="507" t="s">
        <v>744</v>
      </c>
      <c r="B36" s="508" t="s">
        <v>745</v>
      </c>
      <c r="C36" s="508" t="s">
        <v>428</v>
      </c>
      <c r="D36" s="508" t="s">
        <v>493</v>
      </c>
      <c r="E36" s="508" t="s">
        <v>746</v>
      </c>
      <c r="F36" s="508" t="s">
        <v>754</v>
      </c>
      <c r="G36" s="508" t="s">
        <v>755</v>
      </c>
      <c r="H36" s="512">
        <v>532</v>
      </c>
      <c r="I36" s="512">
        <v>1298.08</v>
      </c>
      <c r="J36" s="508"/>
      <c r="K36" s="508">
        <v>2.44</v>
      </c>
      <c r="L36" s="512"/>
      <c r="M36" s="512"/>
      <c r="N36" s="508"/>
      <c r="O36" s="508"/>
      <c r="P36" s="512"/>
      <c r="Q36" s="512"/>
      <c r="R36" s="549"/>
      <c r="S36" s="513"/>
    </row>
    <row r="37" spans="1:19" ht="14.4" customHeight="1" x14ac:dyDescent="0.3">
      <c r="A37" s="507" t="s">
        <v>744</v>
      </c>
      <c r="B37" s="508" t="s">
        <v>745</v>
      </c>
      <c r="C37" s="508" t="s">
        <v>428</v>
      </c>
      <c r="D37" s="508" t="s">
        <v>493</v>
      </c>
      <c r="E37" s="508" t="s">
        <v>746</v>
      </c>
      <c r="F37" s="508" t="s">
        <v>756</v>
      </c>
      <c r="G37" s="508" t="s">
        <v>755</v>
      </c>
      <c r="H37" s="512"/>
      <c r="I37" s="512"/>
      <c r="J37" s="508"/>
      <c r="K37" s="508"/>
      <c r="L37" s="512"/>
      <c r="M37" s="512"/>
      <c r="N37" s="508"/>
      <c r="O37" s="508"/>
      <c r="P37" s="512">
        <v>4</v>
      </c>
      <c r="Q37" s="512">
        <v>24.36</v>
      </c>
      <c r="R37" s="549"/>
      <c r="S37" s="513">
        <v>6.09</v>
      </c>
    </row>
    <row r="38" spans="1:19" ht="14.4" customHeight="1" x14ac:dyDescent="0.3">
      <c r="A38" s="507" t="s">
        <v>744</v>
      </c>
      <c r="B38" s="508" t="s">
        <v>745</v>
      </c>
      <c r="C38" s="508" t="s">
        <v>428</v>
      </c>
      <c r="D38" s="508" t="s">
        <v>493</v>
      </c>
      <c r="E38" s="508" t="s">
        <v>746</v>
      </c>
      <c r="F38" s="508" t="s">
        <v>757</v>
      </c>
      <c r="G38" s="508" t="s">
        <v>439</v>
      </c>
      <c r="H38" s="512"/>
      <c r="I38" s="512"/>
      <c r="J38" s="508"/>
      <c r="K38" s="508"/>
      <c r="L38" s="512">
        <v>25.6</v>
      </c>
      <c r="M38" s="512">
        <v>122.88</v>
      </c>
      <c r="N38" s="508">
        <v>1</v>
      </c>
      <c r="O38" s="508">
        <v>4.8</v>
      </c>
      <c r="P38" s="512">
        <v>29.8</v>
      </c>
      <c r="Q38" s="512">
        <v>143.04000000000002</v>
      </c>
      <c r="R38" s="549">
        <v>1.1640625000000002</v>
      </c>
      <c r="S38" s="513">
        <v>4.8000000000000007</v>
      </c>
    </row>
    <row r="39" spans="1:19" ht="14.4" customHeight="1" x14ac:dyDescent="0.3">
      <c r="A39" s="507" t="s">
        <v>744</v>
      </c>
      <c r="B39" s="508" t="s">
        <v>745</v>
      </c>
      <c r="C39" s="508" t="s">
        <v>428</v>
      </c>
      <c r="D39" s="508" t="s">
        <v>493</v>
      </c>
      <c r="E39" s="508" t="s">
        <v>746</v>
      </c>
      <c r="F39" s="508" t="s">
        <v>758</v>
      </c>
      <c r="G39" s="508" t="s">
        <v>759</v>
      </c>
      <c r="H39" s="512"/>
      <c r="I39" s="512"/>
      <c r="J39" s="508"/>
      <c r="K39" s="508"/>
      <c r="L39" s="512">
        <v>24</v>
      </c>
      <c r="M39" s="512">
        <v>2506.56</v>
      </c>
      <c r="N39" s="508">
        <v>1</v>
      </c>
      <c r="O39" s="508">
        <v>104.44</v>
      </c>
      <c r="P39" s="512">
        <v>37</v>
      </c>
      <c r="Q39" s="512">
        <v>3864.2799999999997</v>
      </c>
      <c r="R39" s="549">
        <v>1.5416666666666665</v>
      </c>
      <c r="S39" s="513">
        <v>104.44</v>
      </c>
    </row>
    <row r="40" spans="1:19" ht="14.4" customHeight="1" x14ac:dyDescent="0.3">
      <c r="A40" s="507" t="s">
        <v>744</v>
      </c>
      <c r="B40" s="508" t="s">
        <v>745</v>
      </c>
      <c r="C40" s="508" t="s">
        <v>428</v>
      </c>
      <c r="D40" s="508" t="s">
        <v>493</v>
      </c>
      <c r="E40" s="508" t="s">
        <v>760</v>
      </c>
      <c r="F40" s="508" t="s">
        <v>763</v>
      </c>
      <c r="G40" s="508" t="s">
        <v>764</v>
      </c>
      <c r="H40" s="512"/>
      <c r="I40" s="512"/>
      <c r="J40" s="508"/>
      <c r="K40" s="508"/>
      <c r="L40" s="512">
        <v>6</v>
      </c>
      <c r="M40" s="512">
        <v>732</v>
      </c>
      <c r="N40" s="508">
        <v>1</v>
      </c>
      <c r="O40" s="508">
        <v>122</v>
      </c>
      <c r="P40" s="512">
        <v>2</v>
      </c>
      <c r="Q40" s="512">
        <v>244</v>
      </c>
      <c r="R40" s="549">
        <v>0.33333333333333331</v>
      </c>
      <c r="S40" s="513">
        <v>122</v>
      </c>
    </row>
    <row r="41" spans="1:19" ht="14.4" customHeight="1" x14ac:dyDescent="0.3">
      <c r="A41" s="507" t="s">
        <v>744</v>
      </c>
      <c r="B41" s="508" t="s">
        <v>745</v>
      </c>
      <c r="C41" s="508" t="s">
        <v>428</v>
      </c>
      <c r="D41" s="508" t="s">
        <v>493</v>
      </c>
      <c r="E41" s="508" t="s">
        <v>760</v>
      </c>
      <c r="F41" s="508" t="s">
        <v>765</v>
      </c>
      <c r="G41" s="508" t="s">
        <v>766</v>
      </c>
      <c r="H41" s="512">
        <v>542</v>
      </c>
      <c r="I41" s="512">
        <v>20054</v>
      </c>
      <c r="J41" s="508">
        <v>1.1083844580777096</v>
      </c>
      <c r="K41" s="508">
        <v>37</v>
      </c>
      <c r="L41" s="512">
        <v>489</v>
      </c>
      <c r="M41" s="512">
        <v>18093</v>
      </c>
      <c r="N41" s="508">
        <v>1</v>
      </c>
      <c r="O41" s="508">
        <v>37</v>
      </c>
      <c r="P41" s="512">
        <v>596</v>
      </c>
      <c r="Q41" s="512">
        <v>22052</v>
      </c>
      <c r="R41" s="549">
        <v>1.2188139059304703</v>
      </c>
      <c r="S41" s="513">
        <v>37</v>
      </c>
    </row>
    <row r="42" spans="1:19" ht="14.4" customHeight="1" x14ac:dyDescent="0.3">
      <c r="A42" s="507" t="s">
        <v>744</v>
      </c>
      <c r="B42" s="508" t="s">
        <v>745</v>
      </c>
      <c r="C42" s="508" t="s">
        <v>428</v>
      </c>
      <c r="D42" s="508" t="s">
        <v>493</v>
      </c>
      <c r="E42" s="508" t="s">
        <v>760</v>
      </c>
      <c r="F42" s="508" t="s">
        <v>767</v>
      </c>
      <c r="G42" s="508" t="s">
        <v>768</v>
      </c>
      <c r="H42" s="512">
        <v>19</v>
      </c>
      <c r="I42" s="512">
        <v>190</v>
      </c>
      <c r="J42" s="508">
        <v>0.82608695652173914</v>
      </c>
      <c r="K42" s="508">
        <v>10</v>
      </c>
      <c r="L42" s="512">
        <v>23</v>
      </c>
      <c r="M42" s="512">
        <v>230</v>
      </c>
      <c r="N42" s="508">
        <v>1</v>
      </c>
      <c r="O42" s="508">
        <v>10</v>
      </c>
      <c r="P42" s="512">
        <v>42</v>
      </c>
      <c r="Q42" s="512">
        <v>420</v>
      </c>
      <c r="R42" s="549">
        <v>1.826086956521739</v>
      </c>
      <c r="S42" s="513">
        <v>10</v>
      </c>
    </row>
    <row r="43" spans="1:19" ht="14.4" customHeight="1" x14ac:dyDescent="0.3">
      <c r="A43" s="507" t="s">
        <v>744</v>
      </c>
      <c r="B43" s="508" t="s">
        <v>745</v>
      </c>
      <c r="C43" s="508" t="s">
        <v>428</v>
      </c>
      <c r="D43" s="508" t="s">
        <v>493</v>
      </c>
      <c r="E43" s="508" t="s">
        <v>760</v>
      </c>
      <c r="F43" s="508" t="s">
        <v>769</v>
      </c>
      <c r="G43" s="508" t="s">
        <v>770</v>
      </c>
      <c r="H43" s="512">
        <v>1</v>
      </c>
      <c r="I43" s="512">
        <v>5</v>
      </c>
      <c r="J43" s="508">
        <v>0.14285714285714285</v>
      </c>
      <c r="K43" s="508">
        <v>5</v>
      </c>
      <c r="L43" s="512">
        <v>7</v>
      </c>
      <c r="M43" s="512">
        <v>35</v>
      </c>
      <c r="N43" s="508">
        <v>1</v>
      </c>
      <c r="O43" s="508">
        <v>5</v>
      </c>
      <c r="P43" s="512">
        <v>4</v>
      </c>
      <c r="Q43" s="512">
        <v>20</v>
      </c>
      <c r="R43" s="549">
        <v>0.5714285714285714</v>
      </c>
      <c r="S43" s="513">
        <v>5</v>
      </c>
    </row>
    <row r="44" spans="1:19" ht="14.4" customHeight="1" x14ac:dyDescent="0.3">
      <c r="A44" s="507" t="s">
        <v>744</v>
      </c>
      <c r="B44" s="508" t="s">
        <v>745</v>
      </c>
      <c r="C44" s="508" t="s">
        <v>428</v>
      </c>
      <c r="D44" s="508" t="s">
        <v>493</v>
      </c>
      <c r="E44" s="508" t="s">
        <v>760</v>
      </c>
      <c r="F44" s="508" t="s">
        <v>771</v>
      </c>
      <c r="G44" s="508" t="s">
        <v>772</v>
      </c>
      <c r="H44" s="512">
        <v>5</v>
      </c>
      <c r="I44" s="512">
        <v>25</v>
      </c>
      <c r="J44" s="508">
        <v>0.83333333333333337</v>
      </c>
      <c r="K44" s="508">
        <v>5</v>
      </c>
      <c r="L44" s="512">
        <v>6</v>
      </c>
      <c r="M44" s="512">
        <v>30</v>
      </c>
      <c r="N44" s="508">
        <v>1</v>
      </c>
      <c r="O44" s="508">
        <v>5</v>
      </c>
      <c r="P44" s="512">
        <v>7</v>
      </c>
      <c r="Q44" s="512">
        <v>35</v>
      </c>
      <c r="R44" s="549">
        <v>1.1666666666666667</v>
      </c>
      <c r="S44" s="513">
        <v>5</v>
      </c>
    </row>
    <row r="45" spans="1:19" ht="14.4" customHeight="1" x14ac:dyDescent="0.3">
      <c r="A45" s="507" t="s">
        <v>744</v>
      </c>
      <c r="B45" s="508" t="s">
        <v>745</v>
      </c>
      <c r="C45" s="508" t="s">
        <v>428</v>
      </c>
      <c r="D45" s="508" t="s">
        <v>493</v>
      </c>
      <c r="E45" s="508" t="s">
        <v>760</v>
      </c>
      <c r="F45" s="508" t="s">
        <v>773</v>
      </c>
      <c r="G45" s="508" t="s">
        <v>774</v>
      </c>
      <c r="H45" s="512"/>
      <c r="I45" s="512"/>
      <c r="J45" s="508"/>
      <c r="K45" s="508"/>
      <c r="L45" s="512">
        <v>43</v>
      </c>
      <c r="M45" s="512">
        <v>3182</v>
      </c>
      <c r="N45" s="508">
        <v>1</v>
      </c>
      <c r="O45" s="508">
        <v>74</v>
      </c>
      <c r="P45" s="512">
        <v>78</v>
      </c>
      <c r="Q45" s="512">
        <v>5772</v>
      </c>
      <c r="R45" s="549">
        <v>1.8139534883720929</v>
      </c>
      <c r="S45" s="513">
        <v>74</v>
      </c>
    </row>
    <row r="46" spans="1:19" ht="14.4" customHeight="1" x14ac:dyDescent="0.3">
      <c r="A46" s="507" t="s">
        <v>744</v>
      </c>
      <c r="B46" s="508" t="s">
        <v>745</v>
      </c>
      <c r="C46" s="508" t="s">
        <v>428</v>
      </c>
      <c r="D46" s="508" t="s">
        <v>493</v>
      </c>
      <c r="E46" s="508" t="s">
        <v>760</v>
      </c>
      <c r="F46" s="508" t="s">
        <v>775</v>
      </c>
      <c r="G46" s="508" t="s">
        <v>776</v>
      </c>
      <c r="H46" s="512">
        <v>54</v>
      </c>
      <c r="I46" s="512">
        <v>9558</v>
      </c>
      <c r="J46" s="508">
        <v>0.9642857142857143</v>
      </c>
      <c r="K46" s="508">
        <v>177</v>
      </c>
      <c r="L46" s="512">
        <v>56</v>
      </c>
      <c r="M46" s="512">
        <v>9912</v>
      </c>
      <c r="N46" s="508">
        <v>1</v>
      </c>
      <c r="O46" s="508">
        <v>177</v>
      </c>
      <c r="P46" s="512">
        <v>78</v>
      </c>
      <c r="Q46" s="512">
        <v>13884</v>
      </c>
      <c r="R46" s="549">
        <v>1.4007263922518161</v>
      </c>
      <c r="S46" s="513">
        <v>178</v>
      </c>
    </row>
    <row r="47" spans="1:19" ht="14.4" customHeight="1" x14ac:dyDescent="0.3">
      <c r="A47" s="507" t="s">
        <v>744</v>
      </c>
      <c r="B47" s="508" t="s">
        <v>745</v>
      </c>
      <c r="C47" s="508" t="s">
        <v>428</v>
      </c>
      <c r="D47" s="508" t="s">
        <v>493</v>
      </c>
      <c r="E47" s="508" t="s">
        <v>760</v>
      </c>
      <c r="F47" s="508" t="s">
        <v>779</v>
      </c>
      <c r="G47" s="508" t="s">
        <v>780</v>
      </c>
      <c r="H47" s="512">
        <v>49</v>
      </c>
      <c r="I47" s="512">
        <v>1633.33</v>
      </c>
      <c r="J47" s="508">
        <v>0.53260529302046511</v>
      </c>
      <c r="K47" s="508">
        <v>33.333265306122449</v>
      </c>
      <c r="L47" s="512">
        <v>92</v>
      </c>
      <c r="M47" s="512">
        <v>3066.6800000000003</v>
      </c>
      <c r="N47" s="508">
        <v>1</v>
      </c>
      <c r="O47" s="508">
        <v>33.333478260869569</v>
      </c>
      <c r="P47" s="512">
        <v>139</v>
      </c>
      <c r="Q47" s="512">
        <v>4633.34</v>
      </c>
      <c r="R47" s="549">
        <v>1.510865170151434</v>
      </c>
      <c r="S47" s="513">
        <v>33.333381294964028</v>
      </c>
    </row>
    <row r="48" spans="1:19" ht="14.4" customHeight="1" x14ac:dyDescent="0.3">
      <c r="A48" s="507" t="s">
        <v>744</v>
      </c>
      <c r="B48" s="508" t="s">
        <v>745</v>
      </c>
      <c r="C48" s="508" t="s">
        <v>428</v>
      </c>
      <c r="D48" s="508" t="s">
        <v>493</v>
      </c>
      <c r="E48" s="508" t="s">
        <v>760</v>
      </c>
      <c r="F48" s="508" t="s">
        <v>781</v>
      </c>
      <c r="G48" s="508" t="s">
        <v>782</v>
      </c>
      <c r="H48" s="512">
        <v>4</v>
      </c>
      <c r="I48" s="512">
        <v>148</v>
      </c>
      <c r="J48" s="508"/>
      <c r="K48" s="508">
        <v>37</v>
      </c>
      <c r="L48" s="512"/>
      <c r="M48" s="512"/>
      <c r="N48" s="508"/>
      <c r="O48" s="508"/>
      <c r="P48" s="512"/>
      <c r="Q48" s="512"/>
      <c r="R48" s="549"/>
      <c r="S48" s="513"/>
    </row>
    <row r="49" spans="1:19" ht="14.4" customHeight="1" x14ac:dyDescent="0.3">
      <c r="A49" s="507" t="s">
        <v>744</v>
      </c>
      <c r="B49" s="508" t="s">
        <v>745</v>
      </c>
      <c r="C49" s="508" t="s">
        <v>428</v>
      </c>
      <c r="D49" s="508" t="s">
        <v>493</v>
      </c>
      <c r="E49" s="508" t="s">
        <v>760</v>
      </c>
      <c r="F49" s="508" t="s">
        <v>783</v>
      </c>
      <c r="G49" s="508" t="s">
        <v>784</v>
      </c>
      <c r="H49" s="512">
        <v>585</v>
      </c>
      <c r="I49" s="512">
        <v>76635</v>
      </c>
      <c r="J49" s="508">
        <v>1.0751262626262625</v>
      </c>
      <c r="K49" s="508">
        <v>131</v>
      </c>
      <c r="L49" s="512">
        <v>540</v>
      </c>
      <c r="M49" s="512">
        <v>71280</v>
      </c>
      <c r="N49" s="508">
        <v>1</v>
      </c>
      <c r="O49" s="508">
        <v>132</v>
      </c>
      <c r="P49" s="512">
        <v>643</v>
      </c>
      <c r="Q49" s="512">
        <v>84876</v>
      </c>
      <c r="R49" s="549">
        <v>1.1907407407407407</v>
      </c>
      <c r="S49" s="513">
        <v>132</v>
      </c>
    </row>
    <row r="50" spans="1:19" ht="14.4" customHeight="1" x14ac:dyDescent="0.3">
      <c r="A50" s="507" t="s">
        <v>744</v>
      </c>
      <c r="B50" s="508" t="s">
        <v>745</v>
      </c>
      <c r="C50" s="508" t="s">
        <v>428</v>
      </c>
      <c r="D50" s="508" t="s">
        <v>493</v>
      </c>
      <c r="E50" s="508" t="s">
        <v>760</v>
      </c>
      <c r="F50" s="508" t="s">
        <v>785</v>
      </c>
      <c r="G50" s="508" t="s">
        <v>786</v>
      </c>
      <c r="H50" s="512">
        <v>15</v>
      </c>
      <c r="I50" s="512">
        <v>1110</v>
      </c>
      <c r="J50" s="508">
        <v>2.5</v>
      </c>
      <c r="K50" s="508">
        <v>74</v>
      </c>
      <c r="L50" s="512">
        <v>6</v>
      </c>
      <c r="M50" s="512">
        <v>444</v>
      </c>
      <c r="N50" s="508">
        <v>1</v>
      </c>
      <c r="O50" s="508">
        <v>74</v>
      </c>
      <c r="P50" s="512">
        <v>15</v>
      </c>
      <c r="Q50" s="512">
        <v>1110</v>
      </c>
      <c r="R50" s="549">
        <v>2.5</v>
      </c>
      <c r="S50" s="513">
        <v>74</v>
      </c>
    </row>
    <row r="51" spans="1:19" ht="14.4" customHeight="1" x14ac:dyDescent="0.3">
      <c r="A51" s="507" t="s">
        <v>744</v>
      </c>
      <c r="B51" s="508" t="s">
        <v>745</v>
      </c>
      <c r="C51" s="508" t="s">
        <v>428</v>
      </c>
      <c r="D51" s="508" t="s">
        <v>493</v>
      </c>
      <c r="E51" s="508" t="s">
        <v>760</v>
      </c>
      <c r="F51" s="508" t="s">
        <v>787</v>
      </c>
      <c r="G51" s="508" t="s">
        <v>788</v>
      </c>
      <c r="H51" s="512">
        <v>15</v>
      </c>
      <c r="I51" s="512">
        <v>5310</v>
      </c>
      <c r="J51" s="508">
        <v>0.59830985915492962</v>
      </c>
      <c r="K51" s="508">
        <v>354</v>
      </c>
      <c r="L51" s="512">
        <v>25</v>
      </c>
      <c r="M51" s="512">
        <v>8875</v>
      </c>
      <c r="N51" s="508">
        <v>1</v>
      </c>
      <c r="O51" s="508">
        <v>355</v>
      </c>
      <c r="P51" s="512">
        <v>49</v>
      </c>
      <c r="Q51" s="512">
        <v>17395</v>
      </c>
      <c r="R51" s="549">
        <v>1.96</v>
      </c>
      <c r="S51" s="513">
        <v>355</v>
      </c>
    </row>
    <row r="52" spans="1:19" ht="14.4" customHeight="1" x14ac:dyDescent="0.3">
      <c r="A52" s="507" t="s">
        <v>744</v>
      </c>
      <c r="B52" s="508" t="s">
        <v>745</v>
      </c>
      <c r="C52" s="508" t="s">
        <v>428</v>
      </c>
      <c r="D52" s="508" t="s">
        <v>493</v>
      </c>
      <c r="E52" s="508" t="s">
        <v>760</v>
      </c>
      <c r="F52" s="508" t="s">
        <v>789</v>
      </c>
      <c r="G52" s="508" t="s">
        <v>790</v>
      </c>
      <c r="H52" s="512">
        <v>28</v>
      </c>
      <c r="I52" s="512">
        <v>6216</v>
      </c>
      <c r="J52" s="508">
        <v>0.28443305573350414</v>
      </c>
      <c r="K52" s="508">
        <v>222</v>
      </c>
      <c r="L52" s="512">
        <v>98</v>
      </c>
      <c r="M52" s="512">
        <v>21854</v>
      </c>
      <c r="N52" s="508">
        <v>1</v>
      </c>
      <c r="O52" s="508">
        <v>223</v>
      </c>
      <c r="P52" s="512">
        <v>142</v>
      </c>
      <c r="Q52" s="512">
        <v>31666</v>
      </c>
      <c r="R52" s="549">
        <v>1.4489795918367347</v>
      </c>
      <c r="S52" s="513">
        <v>223</v>
      </c>
    </row>
    <row r="53" spans="1:19" ht="14.4" customHeight="1" x14ac:dyDescent="0.3">
      <c r="A53" s="507" t="s">
        <v>744</v>
      </c>
      <c r="B53" s="508" t="s">
        <v>745</v>
      </c>
      <c r="C53" s="508" t="s">
        <v>428</v>
      </c>
      <c r="D53" s="508" t="s">
        <v>493</v>
      </c>
      <c r="E53" s="508" t="s">
        <v>760</v>
      </c>
      <c r="F53" s="508" t="s">
        <v>791</v>
      </c>
      <c r="G53" s="508" t="s">
        <v>792</v>
      </c>
      <c r="H53" s="512"/>
      <c r="I53" s="512"/>
      <c r="J53" s="508"/>
      <c r="K53" s="508"/>
      <c r="L53" s="512">
        <v>6</v>
      </c>
      <c r="M53" s="512">
        <v>462</v>
      </c>
      <c r="N53" s="508">
        <v>1</v>
      </c>
      <c r="O53" s="508">
        <v>77</v>
      </c>
      <c r="P53" s="512">
        <v>2</v>
      </c>
      <c r="Q53" s="512">
        <v>154</v>
      </c>
      <c r="R53" s="549">
        <v>0.33333333333333331</v>
      </c>
      <c r="S53" s="513">
        <v>77</v>
      </c>
    </row>
    <row r="54" spans="1:19" ht="14.4" customHeight="1" x14ac:dyDescent="0.3">
      <c r="A54" s="507" t="s">
        <v>744</v>
      </c>
      <c r="B54" s="508" t="s">
        <v>745</v>
      </c>
      <c r="C54" s="508" t="s">
        <v>428</v>
      </c>
      <c r="D54" s="508" t="s">
        <v>493</v>
      </c>
      <c r="E54" s="508" t="s">
        <v>760</v>
      </c>
      <c r="F54" s="508" t="s">
        <v>797</v>
      </c>
      <c r="G54" s="508" t="s">
        <v>798</v>
      </c>
      <c r="H54" s="512">
        <v>8</v>
      </c>
      <c r="I54" s="512">
        <v>5608</v>
      </c>
      <c r="J54" s="508">
        <v>0.72727272727272729</v>
      </c>
      <c r="K54" s="508">
        <v>701</v>
      </c>
      <c r="L54" s="512">
        <v>11</v>
      </c>
      <c r="M54" s="512">
        <v>7711</v>
      </c>
      <c r="N54" s="508">
        <v>1</v>
      </c>
      <c r="O54" s="508">
        <v>701</v>
      </c>
      <c r="P54" s="512">
        <v>12</v>
      </c>
      <c r="Q54" s="512">
        <v>8424</v>
      </c>
      <c r="R54" s="549">
        <v>1.0924653092984049</v>
      </c>
      <c r="S54" s="513">
        <v>702</v>
      </c>
    </row>
    <row r="55" spans="1:19" ht="14.4" customHeight="1" x14ac:dyDescent="0.3">
      <c r="A55" s="507" t="s">
        <v>744</v>
      </c>
      <c r="B55" s="508" t="s">
        <v>745</v>
      </c>
      <c r="C55" s="508" t="s">
        <v>428</v>
      </c>
      <c r="D55" s="508" t="s">
        <v>493</v>
      </c>
      <c r="E55" s="508" t="s">
        <v>760</v>
      </c>
      <c r="F55" s="508" t="s">
        <v>799</v>
      </c>
      <c r="G55" s="508" t="s">
        <v>800</v>
      </c>
      <c r="H55" s="512">
        <v>37</v>
      </c>
      <c r="I55" s="512">
        <v>8547</v>
      </c>
      <c r="J55" s="508">
        <v>1.15625</v>
      </c>
      <c r="K55" s="508">
        <v>231</v>
      </c>
      <c r="L55" s="512">
        <v>32</v>
      </c>
      <c r="M55" s="512">
        <v>7392</v>
      </c>
      <c r="N55" s="508">
        <v>1</v>
      </c>
      <c r="O55" s="508">
        <v>231</v>
      </c>
      <c r="P55" s="512">
        <v>69</v>
      </c>
      <c r="Q55" s="512">
        <v>16008</v>
      </c>
      <c r="R55" s="549">
        <v>2.1655844155844157</v>
      </c>
      <c r="S55" s="513">
        <v>232</v>
      </c>
    </row>
    <row r="56" spans="1:19" ht="14.4" customHeight="1" x14ac:dyDescent="0.3">
      <c r="A56" s="507" t="s">
        <v>744</v>
      </c>
      <c r="B56" s="508" t="s">
        <v>745</v>
      </c>
      <c r="C56" s="508" t="s">
        <v>428</v>
      </c>
      <c r="D56" s="508" t="s">
        <v>494</v>
      </c>
      <c r="E56" s="508" t="s">
        <v>746</v>
      </c>
      <c r="F56" s="508" t="s">
        <v>747</v>
      </c>
      <c r="G56" s="508" t="s">
        <v>748</v>
      </c>
      <c r="H56" s="512">
        <v>17</v>
      </c>
      <c r="I56" s="512">
        <v>919.7</v>
      </c>
      <c r="J56" s="508">
        <v>2.9109957586883586</v>
      </c>
      <c r="K56" s="508">
        <v>54.1</v>
      </c>
      <c r="L56" s="512">
        <v>5.84</v>
      </c>
      <c r="M56" s="512">
        <v>315.94</v>
      </c>
      <c r="N56" s="508">
        <v>1</v>
      </c>
      <c r="O56" s="508">
        <v>54.099315068493155</v>
      </c>
      <c r="P56" s="512">
        <v>7.3999999999999995</v>
      </c>
      <c r="Q56" s="512">
        <v>400.34000000000003</v>
      </c>
      <c r="R56" s="549">
        <v>1.2671393302525797</v>
      </c>
      <c r="S56" s="513">
        <v>54.100000000000009</v>
      </c>
    </row>
    <row r="57" spans="1:19" ht="14.4" customHeight="1" x14ac:dyDescent="0.3">
      <c r="A57" s="507" t="s">
        <v>744</v>
      </c>
      <c r="B57" s="508" t="s">
        <v>745</v>
      </c>
      <c r="C57" s="508" t="s">
        <v>428</v>
      </c>
      <c r="D57" s="508" t="s">
        <v>494</v>
      </c>
      <c r="E57" s="508" t="s">
        <v>746</v>
      </c>
      <c r="F57" s="508" t="s">
        <v>749</v>
      </c>
      <c r="G57" s="508" t="s">
        <v>451</v>
      </c>
      <c r="H57" s="512"/>
      <c r="I57" s="512"/>
      <c r="J57" s="508"/>
      <c r="K57" s="508"/>
      <c r="L57" s="512"/>
      <c r="M57" s="512"/>
      <c r="N57" s="508"/>
      <c r="O57" s="508"/>
      <c r="P57" s="512">
        <v>0.2</v>
      </c>
      <c r="Q57" s="512">
        <v>27.64</v>
      </c>
      <c r="R57" s="549"/>
      <c r="S57" s="513">
        <v>138.19999999999999</v>
      </c>
    </row>
    <row r="58" spans="1:19" ht="14.4" customHeight="1" x14ac:dyDescent="0.3">
      <c r="A58" s="507" t="s">
        <v>744</v>
      </c>
      <c r="B58" s="508" t="s">
        <v>745</v>
      </c>
      <c r="C58" s="508" t="s">
        <v>428</v>
      </c>
      <c r="D58" s="508" t="s">
        <v>494</v>
      </c>
      <c r="E58" s="508" t="s">
        <v>746</v>
      </c>
      <c r="F58" s="508" t="s">
        <v>750</v>
      </c>
      <c r="G58" s="508" t="s">
        <v>480</v>
      </c>
      <c r="H58" s="512">
        <v>0.8</v>
      </c>
      <c r="I58" s="512">
        <v>49.120000000000005</v>
      </c>
      <c r="J58" s="508">
        <v>3.9612903225806462</v>
      </c>
      <c r="K58" s="508">
        <v>61.400000000000006</v>
      </c>
      <c r="L58" s="512">
        <v>0.2</v>
      </c>
      <c r="M58" s="512">
        <v>12.399999999999999</v>
      </c>
      <c r="N58" s="508">
        <v>1</v>
      </c>
      <c r="O58" s="508">
        <v>61.999999999999993</v>
      </c>
      <c r="P58" s="512">
        <v>1.1000000000000001</v>
      </c>
      <c r="Q58" s="512">
        <v>67.540000000000006</v>
      </c>
      <c r="R58" s="549">
        <v>5.4467741935483884</v>
      </c>
      <c r="S58" s="513">
        <v>61.4</v>
      </c>
    </row>
    <row r="59" spans="1:19" ht="14.4" customHeight="1" x14ac:dyDescent="0.3">
      <c r="A59" s="507" t="s">
        <v>744</v>
      </c>
      <c r="B59" s="508" t="s">
        <v>745</v>
      </c>
      <c r="C59" s="508" t="s">
        <v>428</v>
      </c>
      <c r="D59" s="508" t="s">
        <v>494</v>
      </c>
      <c r="E59" s="508" t="s">
        <v>746</v>
      </c>
      <c r="F59" s="508" t="s">
        <v>751</v>
      </c>
      <c r="G59" s="508" t="s">
        <v>752</v>
      </c>
      <c r="H59" s="512">
        <v>0.30000000000000004</v>
      </c>
      <c r="I59" s="512">
        <v>53.099999999999994</v>
      </c>
      <c r="J59" s="508"/>
      <c r="K59" s="508">
        <v>176.99999999999994</v>
      </c>
      <c r="L59" s="512"/>
      <c r="M59" s="512"/>
      <c r="N59" s="508"/>
      <c r="O59" s="508"/>
      <c r="P59" s="512">
        <v>0.4</v>
      </c>
      <c r="Q59" s="512">
        <v>70.8</v>
      </c>
      <c r="R59" s="549"/>
      <c r="S59" s="513">
        <v>176.99999999999997</v>
      </c>
    </row>
    <row r="60" spans="1:19" ht="14.4" customHeight="1" x14ac:dyDescent="0.3">
      <c r="A60" s="507" t="s">
        <v>744</v>
      </c>
      <c r="B60" s="508" t="s">
        <v>745</v>
      </c>
      <c r="C60" s="508" t="s">
        <v>428</v>
      </c>
      <c r="D60" s="508" t="s">
        <v>494</v>
      </c>
      <c r="E60" s="508" t="s">
        <v>746</v>
      </c>
      <c r="F60" s="508" t="s">
        <v>753</v>
      </c>
      <c r="G60" s="508"/>
      <c r="H60" s="512">
        <v>5</v>
      </c>
      <c r="I60" s="512">
        <v>284.20000000000005</v>
      </c>
      <c r="J60" s="508"/>
      <c r="K60" s="508">
        <v>56.840000000000011</v>
      </c>
      <c r="L60" s="512"/>
      <c r="M60" s="512"/>
      <c r="N60" s="508"/>
      <c r="O60" s="508"/>
      <c r="P60" s="512"/>
      <c r="Q60" s="512"/>
      <c r="R60" s="549"/>
      <c r="S60" s="513"/>
    </row>
    <row r="61" spans="1:19" ht="14.4" customHeight="1" x14ac:dyDescent="0.3">
      <c r="A61" s="507" t="s">
        <v>744</v>
      </c>
      <c r="B61" s="508" t="s">
        <v>745</v>
      </c>
      <c r="C61" s="508" t="s">
        <v>428</v>
      </c>
      <c r="D61" s="508" t="s">
        <v>494</v>
      </c>
      <c r="E61" s="508" t="s">
        <v>746</v>
      </c>
      <c r="F61" s="508" t="s">
        <v>754</v>
      </c>
      <c r="G61" s="508" t="s">
        <v>755</v>
      </c>
      <c r="H61" s="512">
        <v>84</v>
      </c>
      <c r="I61" s="512">
        <v>204.95999999999998</v>
      </c>
      <c r="J61" s="508"/>
      <c r="K61" s="508">
        <v>2.44</v>
      </c>
      <c r="L61" s="512"/>
      <c r="M61" s="512"/>
      <c r="N61" s="508"/>
      <c r="O61" s="508"/>
      <c r="P61" s="512"/>
      <c r="Q61" s="512"/>
      <c r="R61" s="549"/>
      <c r="S61" s="513"/>
    </row>
    <row r="62" spans="1:19" ht="14.4" customHeight="1" x14ac:dyDescent="0.3">
      <c r="A62" s="507" t="s">
        <v>744</v>
      </c>
      <c r="B62" s="508" t="s">
        <v>745</v>
      </c>
      <c r="C62" s="508" t="s">
        <v>428</v>
      </c>
      <c r="D62" s="508" t="s">
        <v>494</v>
      </c>
      <c r="E62" s="508" t="s">
        <v>746</v>
      </c>
      <c r="F62" s="508" t="s">
        <v>757</v>
      </c>
      <c r="G62" s="508" t="s">
        <v>439</v>
      </c>
      <c r="H62" s="512"/>
      <c r="I62" s="512"/>
      <c r="J62" s="508"/>
      <c r="K62" s="508"/>
      <c r="L62" s="512">
        <v>1.9</v>
      </c>
      <c r="M62" s="512">
        <v>9.120000000000001</v>
      </c>
      <c r="N62" s="508">
        <v>1</v>
      </c>
      <c r="O62" s="508">
        <v>4.8000000000000007</v>
      </c>
      <c r="P62" s="512">
        <v>1.9</v>
      </c>
      <c r="Q62" s="512">
        <v>9.1199999999999992</v>
      </c>
      <c r="R62" s="549">
        <v>0.99999999999999978</v>
      </c>
      <c r="S62" s="513">
        <v>4.8</v>
      </c>
    </row>
    <row r="63" spans="1:19" ht="14.4" customHeight="1" x14ac:dyDescent="0.3">
      <c r="A63" s="507" t="s">
        <v>744</v>
      </c>
      <c r="B63" s="508" t="s">
        <v>745</v>
      </c>
      <c r="C63" s="508" t="s">
        <v>428</v>
      </c>
      <c r="D63" s="508" t="s">
        <v>494</v>
      </c>
      <c r="E63" s="508" t="s">
        <v>746</v>
      </c>
      <c r="F63" s="508" t="s">
        <v>758</v>
      </c>
      <c r="G63" s="508" t="s">
        <v>759</v>
      </c>
      <c r="H63" s="512"/>
      <c r="I63" s="512"/>
      <c r="J63" s="508"/>
      <c r="K63" s="508"/>
      <c r="L63" s="512">
        <v>1</v>
      </c>
      <c r="M63" s="512">
        <v>104.44</v>
      </c>
      <c r="N63" s="508">
        <v>1</v>
      </c>
      <c r="O63" s="508">
        <v>104.44</v>
      </c>
      <c r="P63" s="512">
        <v>2</v>
      </c>
      <c r="Q63" s="512">
        <v>208.88</v>
      </c>
      <c r="R63" s="549">
        <v>2</v>
      </c>
      <c r="S63" s="513">
        <v>104.44</v>
      </c>
    </row>
    <row r="64" spans="1:19" ht="14.4" customHeight="1" x14ac:dyDescent="0.3">
      <c r="A64" s="507" t="s">
        <v>744</v>
      </c>
      <c r="B64" s="508" t="s">
        <v>745</v>
      </c>
      <c r="C64" s="508" t="s">
        <v>428</v>
      </c>
      <c r="D64" s="508" t="s">
        <v>494</v>
      </c>
      <c r="E64" s="508" t="s">
        <v>760</v>
      </c>
      <c r="F64" s="508" t="s">
        <v>761</v>
      </c>
      <c r="G64" s="508" t="s">
        <v>762</v>
      </c>
      <c r="H64" s="512">
        <v>1</v>
      </c>
      <c r="I64" s="512">
        <v>183</v>
      </c>
      <c r="J64" s="508"/>
      <c r="K64" s="508">
        <v>183</v>
      </c>
      <c r="L64" s="512"/>
      <c r="M64" s="512"/>
      <c r="N64" s="508"/>
      <c r="O64" s="508"/>
      <c r="P64" s="512"/>
      <c r="Q64" s="512"/>
      <c r="R64" s="549"/>
      <c r="S64" s="513"/>
    </row>
    <row r="65" spans="1:19" ht="14.4" customHeight="1" x14ac:dyDescent="0.3">
      <c r="A65" s="507" t="s">
        <v>744</v>
      </c>
      <c r="B65" s="508" t="s">
        <v>745</v>
      </c>
      <c r="C65" s="508" t="s">
        <v>428</v>
      </c>
      <c r="D65" s="508" t="s">
        <v>494</v>
      </c>
      <c r="E65" s="508" t="s">
        <v>760</v>
      </c>
      <c r="F65" s="508" t="s">
        <v>763</v>
      </c>
      <c r="G65" s="508" t="s">
        <v>764</v>
      </c>
      <c r="H65" s="512">
        <v>1</v>
      </c>
      <c r="I65" s="512">
        <v>122</v>
      </c>
      <c r="J65" s="508"/>
      <c r="K65" s="508">
        <v>122</v>
      </c>
      <c r="L65" s="512"/>
      <c r="M65" s="512"/>
      <c r="N65" s="508"/>
      <c r="O65" s="508"/>
      <c r="P65" s="512"/>
      <c r="Q65" s="512"/>
      <c r="R65" s="549"/>
      <c r="S65" s="513"/>
    </row>
    <row r="66" spans="1:19" ht="14.4" customHeight="1" x14ac:dyDescent="0.3">
      <c r="A66" s="507" t="s">
        <v>744</v>
      </c>
      <c r="B66" s="508" t="s">
        <v>745</v>
      </c>
      <c r="C66" s="508" t="s">
        <v>428</v>
      </c>
      <c r="D66" s="508" t="s">
        <v>494</v>
      </c>
      <c r="E66" s="508" t="s">
        <v>760</v>
      </c>
      <c r="F66" s="508" t="s">
        <v>765</v>
      </c>
      <c r="G66" s="508" t="s">
        <v>766</v>
      </c>
      <c r="H66" s="512">
        <v>124</v>
      </c>
      <c r="I66" s="512">
        <v>4588</v>
      </c>
      <c r="J66" s="508">
        <v>1.4588235294117646</v>
      </c>
      <c r="K66" s="508">
        <v>37</v>
      </c>
      <c r="L66" s="512">
        <v>85</v>
      </c>
      <c r="M66" s="512">
        <v>3145</v>
      </c>
      <c r="N66" s="508">
        <v>1</v>
      </c>
      <c r="O66" s="508">
        <v>37</v>
      </c>
      <c r="P66" s="512">
        <v>74</v>
      </c>
      <c r="Q66" s="512">
        <v>2738</v>
      </c>
      <c r="R66" s="549">
        <v>0.87058823529411766</v>
      </c>
      <c r="S66" s="513">
        <v>37</v>
      </c>
    </row>
    <row r="67" spans="1:19" ht="14.4" customHeight="1" x14ac:dyDescent="0.3">
      <c r="A67" s="507" t="s">
        <v>744</v>
      </c>
      <c r="B67" s="508" t="s">
        <v>745</v>
      </c>
      <c r="C67" s="508" t="s">
        <v>428</v>
      </c>
      <c r="D67" s="508" t="s">
        <v>494</v>
      </c>
      <c r="E67" s="508" t="s">
        <v>760</v>
      </c>
      <c r="F67" s="508" t="s">
        <v>767</v>
      </c>
      <c r="G67" s="508" t="s">
        <v>768</v>
      </c>
      <c r="H67" s="512">
        <v>106</v>
      </c>
      <c r="I67" s="512">
        <v>1060</v>
      </c>
      <c r="J67" s="508">
        <v>0.99065420560747663</v>
      </c>
      <c r="K67" s="508">
        <v>10</v>
      </c>
      <c r="L67" s="512">
        <v>107</v>
      </c>
      <c r="M67" s="512">
        <v>1070</v>
      </c>
      <c r="N67" s="508">
        <v>1</v>
      </c>
      <c r="O67" s="508">
        <v>10</v>
      </c>
      <c r="P67" s="512">
        <v>118</v>
      </c>
      <c r="Q67" s="512">
        <v>1180</v>
      </c>
      <c r="R67" s="549">
        <v>1.1028037383177569</v>
      </c>
      <c r="S67" s="513">
        <v>10</v>
      </c>
    </row>
    <row r="68" spans="1:19" ht="14.4" customHeight="1" x14ac:dyDescent="0.3">
      <c r="A68" s="507" t="s">
        <v>744</v>
      </c>
      <c r="B68" s="508" t="s">
        <v>745</v>
      </c>
      <c r="C68" s="508" t="s">
        <v>428</v>
      </c>
      <c r="D68" s="508" t="s">
        <v>494</v>
      </c>
      <c r="E68" s="508" t="s">
        <v>760</v>
      </c>
      <c r="F68" s="508" t="s">
        <v>769</v>
      </c>
      <c r="G68" s="508" t="s">
        <v>770</v>
      </c>
      <c r="H68" s="512">
        <v>24</v>
      </c>
      <c r="I68" s="512">
        <v>120</v>
      </c>
      <c r="J68" s="508">
        <v>1.8461538461538463</v>
      </c>
      <c r="K68" s="508">
        <v>5</v>
      </c>
      <c r="L68" s="512">
        <v>13</v>
      </c>
      <c r="M68" s="512">
        <v>65</v>
      </c>
      <c r="N68" s="508">
        <v>1</v>
      </c>
      <c r="O68" s="508">
        <v>5</v>
      </c>
      <c r="P68" s="512">
        <v>12</v>
      </c>
      <c r="Q68" s="512">
        <v>60</v>
      </c>
      <c r="R68" s="549">
        <v>0.92307692307692313</v>
      </c>
      <c r="S68" s="513">
        <v>5</v>
      </c>
    </row>
    <row r="69" spans="1:19" ht="14.4" customHeight="1" x14ac:dyDescent="0.3">
      <c r="A69" s="507" t="s">
        <v>744</v>
      </c>
      <c r="B69" s="508" t="s">
        <v>745</v>
      </c>
      <c r="C69" s="508" t="s">
        <v>428</v>
      </c>
      <c r="D69" s="508" t="s">
        <v>494</v>
      </c>
      <c r="E69" s="508" t="s">
        <v>760</v>
      </c>
      <c r="F69" s="508" t="s">
        <v>771</v>
      </c>
      <c r="G69" s="508" t="s">
        <v>772</v>
      </c>
      <c r="H69" s="512"/>
      <c r="I69" s="512"/>
      <c r="J69" s="508"/>
      <c r="K69" s="508"/>
      <c r="L69" s="512"/>
      <c r="M69" s="512"/>
      <c r="N69" s="508"/>
      <c r="O69" s="508"/>
      <c r="P69" s="512">
        <v>1</v>
      </c>
      <c r="Q69" s="512">
        <v>5</v>
      </c>
      <c r="R69" s="549"/>
      <c r="S69" s="513">
        <v>5</v>
      </c>
    </row>
    <row r="70" spans="1:19" ht="14.4" customHeight="1" x14ac:dyDescent="0.3">
      <c r="A70" s="507" t="s">
        <v>744</v>
      </c>
      <c r="B70" s="508" t="s">
        <v>745</v>
      </c>
      <c r="C70" s="508" t="s">
        <v>428</v>
      </c>
      <c r="D70" s="508" t="s">
        <v>494</v>
      </c>
      <c r="E70" s="508" t="s">
        <v>760</v>
      </c>
      <c r="F70" s="508" t="s">
        <v>773</v>
      </c>
      <c r="G70" s="508" t="s">
        <v>774</v>
      </c>
      <c r="H70" s="512">
        <v>1</v>
      </c>
      <c r="I70" s="512">
        <v>74</v>
      </c>
      <c r="J70" s="508">
        <v>0.14285714285714285</v>
      </c>
      <c r="K70" s="508">
        <v>74</v>
      </c>
      <c r="L70" s="512">
        <v>7</v>
      </c>
      <c r="M70" s="512">
        <v>518</v>
      </c>
      <c r="N70" s="508">
        <v>1</v>
      </c>
      <c r="O70" s="508">
        <v>74</v>
      </c>
      <c r="P70" s="512">
        <v>2</v>
      </c>
      <c r="Q70" s="512">
        <v>148</v>
      </c>
      <c r="R70" s="549">
        <v>0.2857142857142857</v>
      </c>
      <c r="S70" s="513">
        <v>74</v>
      </c>
    </row>
    <row r="71" spans="1:19" ht="14.4" customHeight="1" x14ac:dyDescent="0.3">
      <c r="A71" s="507" t="s">
        <v>744</v>
      </c>
      <c r="B71" s="508" t="s">
        <v>745</v>
      </c>
      <c r="C71" s="508" t="s">
        <v>428</v>
      </c>
      <c r="D71" s="508" t="s">
        <v>494</v>
      </c>
      <c r="E71" s="508" t="s">
        <v>760</v>
      </c>
      <c r="F71" s="508" t="s">
        <v>775</v>
      </c>
      <c r="G71" s="508" t="s">
        <v>776</v>
      </c>
      <c r="H71" s="512">
        <v>57</v>
      </c>
      <c r="I71" s="512">
        <v>10089</v>
      </c>
      <c r="J71" s="508">
        <v>1.6764705882352942</v>
      </c>
      <c r="K71" s="508">
        <v>177</v>
      </c>
      <c r="L71" s="512">
        <v>34</v>
      </c>
      <c r="M71" s="512">
        <v>6018</v>
      </c>
      <c r="N71" s="508">
        <v>1</v>
      </c>
      <c r="O71" s="508">
        <v>177</v>
      </c>
      <c r="P71" s="512">
        <v>34</v>
      </c>
      <c r="Q71" s="512">
        <v>6052</v>
      </c>
      <c r="R71" s="549">
        <v>1.0056497175141244</v>
      </c>
      <c r="S71" s="513">
        <v>178</v>
      </c>
    </row>
    <row r="72" spans="1:19" ht="14.4" customHeight="1" x14ac:dyDescent="0.3">
      <c r="A72" s="507" t="s">
        <v>744</v>
      </c>
      <c r="B72" s="508" t="s">
        <v>745</v>
      </c>
      <c r="C72" s="508" t="s">
        <v>428</v>
      </c>
      <c r="D72" s="508" t="s">
        <v>494</v>
      </c>
      <c r="E72" s="508" t="s">
        <v>760</v>
      </c>
      <c r="F72" s="508" t="s">
        <v>779</v>
      </c>
      <c r="G72" s="508" t="s">
        <v>780</v>
      </c>
      <c r="H72" s="512">
        <v>146</v>
      </c>
      <c r="I72" s="512">
        <v>4866.67</v>
      </c>
      <c r="J72" s="508">
        <v>0.74111801128732113</v>
      </c>
      <c r="K72" s="508">
        <v>33.333356164383559</v>
      </c>
      <c r="L72" s="512">
        <v>197</v>
      </c>
      <c r="M72" s="512">
        <v>6566.66</v>
      </c>
      <c r="N72" s="508">
        <v>1</v>
      </c>
      <c r="O72" s="508">
        <v>33.333299492385784</v>
      </c>
      <c r="P72" s="512">
        <v>201</v>
      </c>
      <c r="Q72" s="512">
        <v>6699.99</v>
      </c>
      <c r="R72" s="549">
        <v>1.0203040815269864</v>
      </c>
      <c r="S72" s="513">
        <v>33.33328358208955</v>
      </c>
    </row>
    <row r="73" spans="1:19" ht="14.4" customHeight="1" x14ac:dyDescent="0.3">
      <c r="A73" s="507" t="s">
        <v>744</v>
      </c>
      <c r="B73" s="508" t="s">
        <v>745</v>
      </c>
      <c r="C73" s="508" t="s">
        <v>428</v>
      </c>
      <c r="D73" s="508" t="s">
        <v>494</v>
      </c>
      <c r="E73" s="508" t="s">
        <v>760</v>
      </c>
      <c r="F73" s="508" t="s">
        <v>781</v>
      </c>
      <c r="G73" s="508" t="s">
        <v>782</v>
      </c>
      <c r="H73" s="512">
        <v>2</v>
      </c>
      <c r="I73" s="512">
        <v>74</v>
      </c>
      <c r="J73" s="508">
        <v>0.33333333333333331</v>
      </c>
      <c r="K73" s="508">
        <v>37</v>
      </c>
      <c r="L73" s="512">
        <v>6</v>
      </c>
      <c r="M73" s="512">
        <v>222</v>
      </c>
      <c r="N73" s="508">
        <v>1</v>
      </c>
      <c r="O73" s="508">
        <v>37</v>
      </c>
      <c r="P73" s="512"/>
      <c r="Q73" s="512"/>
      <c r="R73" s="549"/>
      <c r="S73" s="513"/>
    </row>
    <row r="74" spans="1:19" ht="14.4" customHeight="1" x14ac:dyDescent="0.3">
      <c r="A74" s="507" t="s">
        <v>744</v>
      </c>
      <c r="B74" s="508" t="s">
        <v>745</v>
      </c>
      <c r="C74" s="508" t="s">
        <v>428</v>
      </c>
      <c r="D74" s="508" t="s">
        <v>494</v>
      </c>
      <c r="E74" s="508" t="s">
        <v>760</v>
      </c>
      <c r="F74" s="508" t="s">
        <v>783</v>
      </c>
      <c r="G74" s="508" t="s">
        <v>784</v>
      </c>
      <c r="H74" s="512">
        <v>90</v>
      </c>
      <c r="I74" s="512">
        <v>11790</v>
      </c>
      <c r="J74" s="508">
        <v>2.0299586776859506</v>
      </c>
      <c r="K74" s="508">
        <v>131</v>
      </c>
      <c r="L74" s="512">
        <v>44</v>
      </c>
      <c r="M74" s="512">
        <v>5808</v>
      </c>
      <c r="N74" s="508">
        <v>1</v>
      </c>
      <c r="O74" s="508">
        <v>132</v>
      </c>
      <c r="P74" s="512">
        <v>40</v>
      </c>
      <c r="Q74" s="512">
        <v>5280</v>
      </c>
      <c r="R74" s="549">
        <v>0.90909090909090906</v>
      </c>
      <c r="S74" s="513">
        <v>132</v>
      </c>
    </row>
    <row r="75" spans="1:19" ht="14.4" customHeight="1" x14ac:dyDescent="0.3">
      <c r="A75" s="507" t="s">
        <v>744</v>
      </c>
      <c r="B75" s="508" t="s">
        <v>745</v>
      </c>
      <c r="C75" s="508" t="s">
        <v>428</v>
      </c>
      <c r="D75" s="508" t="s">
        <v>494</v>
      </c>
      <c r="E75" s="508" t="s">
        <v>760</v>
      </c>
      <c r="F75" s="508" t="s">
        <v>785</v>
      </c>
      <c r="G75" s="508" t="s">
        <v>786</v>
      </c>
      <c r="H75" s="512">
        <v>120</v>
      </c>
      <c r="I75" s="512">
        <v>8880</v>
      </c>
      <c r="J75" s="508">
        <v>2.3076923076923075</v>
      </c>
      <c r="K75" s="508">
        <v>74</v>
      </c>
      <c r="L75" s="512">
        <v>52</v>
      </c>
      <c r="M75" s="512">
        <v>3848</v>
      </c>
      <c r="N75" s="508">
        <v>1</v>
      </c>
      <c r="O75" s="508">
        <v>74</v>
      </c>
      <c r="P75" s="512">
        <v>7</v>
      </c>
      <c r="Q75" s="512">
        <v>518</v>
      </c>
      <c r="R75" s="549">
        <v>0.13461538461538461</v>
      </c>
      <c r="S75" s="513">
        <v>74</v>
      </c>
    </row>
    <row r="76" spans="1:19" ht="14.4" customHeight="1" x14ac:dyDescent="0.3">
      <c r="A76" s="507" t="s">
        <v>744</v>
      </c>
      <c r="B76" s="508" t="s">
        <v>745</v>
      </c>
      <c r="C76" s="508" t="s">
        <v>428</v>
      </c>
      <c r="D76" s="508" t="s">
        <v>494</v>
      </c>
      <c r="E76" s="508" t="s">
        <v>760</v>
      </c>
      <c r="F76" s="508" t="s">
        <v>787</v>
      </c>
      <c r="G76" s="508" t="s">
        <v>788</v>
      </c>
      <c r="H76" s="512">
        <v>123</v>
      </c>
      <c r="I76" s="512">
        <v>43542</v>
      </c>
      <c r="J76" s="508">
        <v>0.92220692576511698</v>
      </c>
      <c r="K76" s="508">
        <v>354</v>
      </c>
      <c r="L76" s="512">
        <v>133</v>
      </c>
      <c r="M76" s="512">
        <v>47215</v>
      </c>
      <c r="N76" s="508">
        <v>1</v>
      </c>
      <c r="O76" s="508">
        <v>355</v>
      </c>
      <c r="P76" s="512">
        <v>129</v>
      </c>
      <c r="Q76" s="512">
        <v>45795</v>
      </c>
      <c r="R76" s="549">
        <v>0.96992481203007519</v>
      </c>
      <c r="S76" s="513">
        <v>355</v>
      </c>
    </row>
    <row r="77" spans="1:19" ht="14.4" customHeight="1" x14ac:dyDescent="0.3">
      <c r="A77" s="507" t="s">
        <v>744</v>
      </c>
      <c r="B77" s="508" t="s">
        <v>745</v>
      </c>
      <c r="C77" s="508" t="s">
        <v>428</v>
      </c>
      <c r="D77" s="508" t="s">
        <v>494</v>
      </c>
      <c r="E77" s="508" t="s">
        <v>760</v>
      </c>
      <c r="F77" s="508" t="s">
        <v>789</v>
      </c>
      <c r="G77" s="508" t="s">
        <v>790</v>
      </c>
      <c r="H77" s="512">
        <v>7</v>
      </c>
      <c r="I77" s="512">
        <v>1554</v>
      </c>
      <c r="J77" s="508">
        <v>0.13937219730941705</v>
      </c>
      <c r="K77" s="508">
        <v>222</v>
      </c>
      <c r="L77" s="512">
        <v>50</v>
      </c>
      <c r="M77" s="512">
        <v>11150</v>
      </c>
      <c r="N77" s="508">
        <v>1</v>
      </c>
      <c r="O77" s="508">
        <v>223</v>
      </c>
      <c r="P77" s="512">
        <v>38</v>
      </c>
      <c r="Q77" s="512">
        <v>8474</v>
      </c>
      <c r="R77" s="549">
        <v>0.76</v>
      </c>
      <c r="S77" s="513">
        <v>223</v>
      </c>
    </row>
    <row r="78" spans="1:19" ht="14.4" customHeight="1" x14ac:dyDescent="0.3">
      <c r="A78" s="507" t="s">
        <v>744</v>
      </c>
      <c r="B78" s="508" t="s">
        <v>745</v>
      </c>
      <c r="C78" s="508" t="s">
        <v>428</v>
      </c>
      <c r="D78" s="508" t="s">
        <v>494</v>
      </c>
      <c r="E78" s="508" t="s">
        <v>760</v>
      </c>
      <c r="F78" s="508" t="s">
        <v>791</v>
      </c>
      <c r="G78" s="508" t="s">
        <v>792</v>
      </c>
      <c r="H78" s="512">
        <v>1</v>
      </c>
      <c r="I78" s="512">
        <v>77</v>
      </c>
      <c r="J78" s="508">
        <v>1</v>
      </c>
      <c r="K78" s="508">
        <v>77</v>
      </c>
      <c r="L78" s="512">
        <v>1</v>
      </c>
      <c r="M78" s="512">
        <v>77</v>
      </c>
      <c r="N78" s="508">
        <v>1</v>
      </c>
      <c r="O78" s="508">
        <v>77</v>
      </c>
      <c r="P78" s="512"/>
      <c r="Q78" s="512"/>
      <c r="R78" s="549"/>
      <c r="S78" s="513"/>
    </row>
    <row r="79" spans="1:19" ht="14.4" customHeight="1" x14ac:dyDescent="0.3">
      <c r="A79" s="507" t="s">
        <v>744</v>
      </c>
      <c r="B79" s="508" t="s">
        <v>745</v>
      </c>
      <c r="C79" s="508" t="s">
        <v>428</v>
      </c>
      <c r="D79" s="508" t="s">
        <v>494</v>
      </c>
      <c r="E79" s="508" t="s">
        <v>760</v>
      </c>
      <c r="F79" s="508" t="s">
        <v>797</v>
      </c>
      <c r="G79" s="508" t="s">
        <v>798</v>
      </c>
      <c r="H79" s="512">
        <v>50</v>
      </c>
      <c r="I79" s="512">
        <v>35050</v>
      </c>
      <c r="J79" s="508">
        <v>1.6666666666666667</v>
      </c>
      <c r="K79" s="508">
        <v>701</v>
      </c>
      <c r="L79" s="512">
        <v>30</v>
      </c>
      <c r="M79" s="512">
        <v>21030</v>
      </c>
      <c r="N79" s="508">
        <v>1</v>
      </c>
      <c r="O79" s="508">
        <v>701</v>
      </c>
      <c r="P79" s="512">
        <v>38</v>
      </c>
      <c r="Q79" s="512">
        <v>26676</v>
      </c>
      <c r="R79" s="549">
        <v>1.2684736091298145</v>
      </c>
      <c r="S79" s="513">
        <v>702</v>
      </c>
    </row>
    <row r="80" spans="1:19" ht="14.4" customHeight="1" x14ac:dyDescent="0.3">
      <c r="A80" s="507" t="s">
        <v>744</v>
      </c>
      <c r="B80" s="508" t="s">
        <v>745</v>
      </c>
      <c r="C80" s="508" t="s">
        <v>428</v>
      </c>
      <c r="D80" s="508" t="s">
        <v>494</v>
      </c>
      <c r="E80" s="508" t="s">
        <v>760</v>
      </c>
      <c r="F80" s="508" t="s">
        <v>799</v>
      </c>
      <c r="G80" s="508" t="s">
        <v>800</v>
      </c>
      <c r="H80" s="512">
        <v>148</v>
      </c>
      <c r="I80" s="512">
        <v>34188</v>
      </c>
      <c r="J80" s="508">
        <v>1.1653543307086613</v>
      </c>
      <c r="K80" s="508">
        <v>231</v>
      </c>
      <c r="L80" s="512">
        <v>127</v>
      </c>
      <c r="M80" s="512">
        <v>29337</v>
      </c>
      <c r="N80" s="508">
        <v>1</v>
      </c>
      <c r="O80" s="508">
        <v>231</v>
      </c>
      <c r="P80" s="512">
        <v>138</v>
      </c>
      <c r="Q80" s="512">
        <v>32016</v>
      </c>
      <c r="R80" s="549">
        <v>1.0913181306882094</v>
      </c>
      <c r="S80" s="513">
        <v>232</v>
      </c>
    </row>
    <row r="81" spans="1:19" ht="14.4" customHeight="1" x14ac:dyDescent="0.3">
      <c r="A81" s="507" t="s">
        <v>744</v>
      </c>
      <c r="B81" s="508" t="s">
        <v>745</v>
      </c>
      <c r="C81" s="508" t="s">
        <v>428</v>
      </c>
      <c r="D81" s="508" t="s">
        <v>494</v>
      </c>
      <c r="E81" s="508" t="s">
        <v>760</v>
      </c>
      <c r="F81" s="508" t="s">
        <v>801</v>
      </c>
      <c r="G81" s="508" t="s">
        <v>802</v>
      </c>
      <c r="H81" s="512">
        <v>1</v>
      </c>
      <c r="I81" s="512">
        <v>472</v>
      </c>
      <c r="J81" s="508"/>
      <c r="K81" s="508">
        <v>472</v>
      </c>
      <c r="L81" s="512">
        <v>0</v>
      </c>
      <c r="M81" s="512">
        <v>0</v>
      </c>
      <c r="N81" s="508"/>
      <c r="O81" s="508"/>
      <c r="P81" s="512"/>
      <c r="Q81" s="512"/>
      <c r="R81" s="549"/>
      <c r="S81" s="513"/>
    </row>
    <row r="82" spans="1:19" ht="14.4" customHeight="1" x14ac:dyDescent="0.3">
      <c r="A82" s="507" t="s">
        <v>744</v>
      </c>
      <c r="B82" s="508" t="s">
        <v>745</v>
      </c>
      <c r="C82" s="508" t="s">
        <v>428</v>
      </c>
      <c r="D82" s="508" t="s">
        <v>741</v>
      </c>
      <c r="E82" s="508" t="s">
        <v>760</v>
      </c>
      <c r="F82" s="508" t="s">
        <v>765</v>
      </c>
      <c r="G82" s="508" t="s">
        <v>766</v>
      </c>
      <c r="H82" s="512">
        <v>2</v>
      </c>
      <c r="I82" s="512">
        <v>74</v>
      </c>
      <c r="J82" s="508"/>
      <c r="K82" s="508">
        <v>37</v>
      </c>
      <c r="L82" s="512"/>
      <c r="M82" s="512"/>
      <c r="N82" s="508"/>
      <c r="O82" s="508"/>
      <c r="P82" s="512"/>
      <c r="Q82" s="512"/>
      <c r="R82" s="549"/>
      <c r="S82" s="513"/>
    </row>
    <row r="83" spans="1:19" ht="14.4" customHeight="1" x14ac:dyDescent="0.3">
      <c r="A83" s="507" t="s">
        <v>744</v>
      </c>
      <c r="B83" s="508" t="s">
        <v>745</v>
      </c>
      <c r="C83" s="508" t="s">
        <v>428</v>
      </c>
      <c r="D83" s="508" t="s">
        <v>741</v>
      </c>
      <c r="E83" s="508" t="s">
        <v>760</v>
      </c>
      <c r="F83" s="508" t="s">
        <v>773</v>
      </c>
      <c r="G83" s="508" t="s">
        <v>774</v>
      </c>
      <c r="H83" s="512">
        <v>1</v>
      </c>
      <c r="I83" s="512">
        <v>74</v>
      </c>
      <c r="J83" s="508"/>
      <c r="K83" s="508">
        <v>74</v>
      </c>
      <c r="L83" s="512"/>
      <c r="M83" s="512"/>
      <c r="N83" s="508"/>
      <c r="O83" s="508"/>
      <c r="P83" s="512"/>
      <c r="Q83" s="512"/>
      <c r="R83" s="549"/>
      <c r="S83" s="513"/>
    </row>
    <row r="84" spans="1:19" ht="14.4" customHeight="1" x14ac:dyDescent="0.3">
      <c r="A84" s="507" t="s">
        <v>744</v>
      </c>
      <c r="B84" s="508" t="s">
        <v>745</v>
      </c>
      <c r="C84" s="508" t="s">
        <v>428</v>
      </c>
      <c r="D84" s="508" t="s">
        <v>741</v>
      </c>
      <c r="E84" s="508" t="s">
        <v>760</v>
      </c>
      <c r="F84" s="508" t="s">
        <v>779</v>
      </c>
      <c r="G84" s="508" t="s">
        <v>780</v>
      </c>
      <c r="H84" s="512"/>
      <c r="I84" s="512"/>
      <c r="J84" s="508"/>
      <c r="K84" s="508"/>
      <c r="L84" s="512">
        <v>1</v>
      </c>
      <c r="M84" s="512">
        <v>33.33</v>
      </c>
      <c r="N84" s="508">
        <v>1</v>
      </c>
      <c r="O84" s="508">
        <v>33.33</v>
      </c>
      <c r="P84" s="512"/>
      <c r="Q84" s="512"/>
      <c r="R84" s="549"/>
      <c r="S84" s="513"/>
    </row>
    <row r="85" spans="1:19" ht="14.4" customHeight="1" x14ac:dyDescent="0.3">
      <c r="A85" s="507" t="s">
        <v>744</v>
      </c>
      <c r="B85" s="508" t="s">
        <v>745</v>
      </c>
      <c r="C85" s="508" t="s">
        <v>428</v>
      </c>
      <c r="D85" s="508" t="s">
        <v>741</v>
      </c>
      <c r="E85" s="508" t="s">
        <v>760</v>
      </c>
      <c r="F85" s="508" t="s">
        <v>785</v>
      </c>
      <c r="G85" s="508" t="s">
        <v>786</v>
      </c>
      <c r="H85" s="512"/>
      <c r="I85" s="512"/>
      <c r="J85" s="508"/>
      <c r="K85" s="508"/>
      <c r="L85" s="512">
        <v>4</v>
      </c>
      <c r="M85" s="512">
        <v>296</v>
      </c>
      <c r="N85" s="508">
        <v>1</v>
      </c>
      <c r="O85" s="508">
        <v>74</v>
      </c>
      <c r="P85" s="512"/>
      <c r="Q85" s="512"/>
      <c r="R85" s="549"/>
      <c r="S85" s="513"/>
    </row>
    <row r="86" spans="1:19" ht="14.4" customHeight="1" x14ac:dyDescent="0.3">
      <c r="A86" s="507" t="s">
        <v>744</v>
      </c>
      <c r="B86" s="508" t="s">
        <v>745</v>
      </c>
      <c r="C86" s="508" t="s">
        <v>428</v>
      </c>
      <c r="D86" s="508" t="s">
        <v>741</v>
      </c>
      <c r="E86" s="508" t="s">
        <v>760</v>
      </c>
      <c r="F86" s="508" t="s">
        <v>787</v>
      </c>
      <c r="G86" s="508" t="s">
        <v>788</v>
      </c>
      <c r="H86" s="512"/>
      <c r="I86" s="512"/>
      <c r="J86" s="508"/>
      <c r="K86" s="508"/>
      <c r="L86" s="512">
        <v>1</v>
      </c>
      <c r="M86" s="512">
        <v>355</v>
      </c>
      <c r="N86" s="508">
        <v>1</v>
      </c>
      <c r="O86" s="508">
        <v>355</v>
      </c>
      <c r="P86" s="512"/>
      <c r="Q86" s="512"/>
      <c r="R86" s="549"/>
      <c r="S86" s="513"/>
    </row>
    <row r="87" spans="1:19" ht="14.4" customHeight="1" x14ac:dyDescent="0.3">
      <c r="A87" s="507" t="s">
        <v>744</v>
      </c>
      <c r="B87" s="508" t="s">
        <v>745</v>
      </c>
      <c r="C87" s="508" t="s">
        <v>428</v>
      </c>
      <c r="D87" s="508" t="s">
        <v>741</v>
      </c>
      <c r="E87" s="508" t="s">
        <v>760</v>
      </c>
      <c r="F87" s="508" t="s">
        <v>789</v>
      </c>
      <c r="G87" s="508" t="s">
        <v>790</v>
      </c>
      <c r="H87" s="512">
        <v>3</v>
      </c>
      <c r="I87" s="512">
        <v>666</v>
      </c>
      <c r="J87" s="508"/>
      <c r="K87" s="508">
        <v>222</v>
      </c>
      <c r="L87" s="512"/>
      <c r="M87" s="512"/>
      <c r="N87" s="508"/>
      <c r="O87" s="508"/>
      <c r="P87" s="512"/>
      <c r="Q87" s="512"/>
      <c r="R87" s="549"/>
      <c r="S87" s="513"/>
    </row>
    <row r="88" spans="1:19" ht="14.4" customHeight="1" x14ac:dyDescent="0.3">
      <c r="A88" s="507" t="s">
        <v>744</v>
      </c>
      <c r="B88" s="508" t="s">
        <v>745</v>
      </c>
      <c r="C88" s="508" t="s">
        <v>428</v>
      </c>
      <c r="D88" s="508" t="s">
        <v>495</v>
      </c>
      <c r="E88" s="508" t="s">
        <v>746</v>
      </c>
      <c r="F88" s="508" t="s">
        <v>753</v>
      </c>
      <c r="G88" s="508"/>
      <c r="H88" s="512">
        <v>1</v>
      </c>
      <c r="I88" s="512">
        <v>56.84</v>
      </c>
      <c r="J88" s="508"/>
      <c r="K88" s="508">
        <v>56.84</v>
      </c>
      <c r="L88" s="512"/>
      <c r="M88" s="512"/>
      <c r="N88" s="508"/>
      <c r="O88" s="508"/>
      <c r="P88" s="512"/>
      <c r="Q88" s="512"/>
      <c r="R88" s="549"/>
      <c r="S88" s="513"/>
    </row>
    <row r="89" spans="1:19" ht="14.4" customHeight="1" x14ac:dyDescent="0.3">
      <c r="A89" s="507" t="s">
        <v>744</v>
      </c>
      <c r="B89" s="508" t="s">
        <v>745</v>
      </c>
      <c r="C89" s="508" t="s">
        <v>428</v>
      </c>
      <c r="D89" s="508" t="s">
        <v>495</v>
      </c>
      <c r="E89" s="508" t="s">
        <v>760</v>
      </c>
      <c r="F89" s="508" t="s">
        <v>765</v>
      </c>
      <c r="G89" s="508" t="s">
        <v>766</v>
      </c>
      <c r="H89" s="512">
        <v>4</v>
      </c>
      <c r="I89" s="512">
        <v>148</v>
      </c>
      <c r="J89" s="508">
        <v>1</v>
      </c>
      <c r="K89" s="508">
        <v>37</v>
      </c>
      <c r="L89" s="512">
        <v>4</v>
      </c>
      <c r="M89" s="512">
        <v>148</v>
      </c>
      <c r="N89" s="508">
        <v>1</v>
      </c>
      <c r="O89" s="508">
        <v>37</v>
      </c>
      <c r="P89" s="512">
        <v>9</v>
      </c>
      <c r="Q89" s="512">
        <v>333</v>
      </c>
      <c r="R89" s="549">
        <v>2.25</v>
      </c>
      <c r="S89" s="513">
        <v>37</v>
      </c>
    </row>
    <row r="90" spans="1:19" ht="14.4" customHeight="1" x14ac:dyDescent="0.3">
      <c r="A90" s="507" t="s">
        <v>744</v>
      </c>
      <c r="B90" s="508" t="s">
        <v>745</v>
      </c>
      <c r="C90" s="508" t="s">
        <v>428</v>
      </c>
      <c r="D90" s="508" t="s">
        <v>495</v>
      </c>
      <c r="E90" s="508" t="s">
        <v>760</v>
      </c>
      <c r="F90" s="508" t="s">
        <v>767</v>
      </c>
      <c r="G90" s="508" t="s">
        <v>768</v>
      </c>
      <c r="H90" s="512"/>
      <c r="I90" s="512"/>
      <c r="J90" s="508"/>
      <c r="K90" s="508"/>
      <c r="L90" s="512">
        <v>1</v>
      </c>
      <c r="M90" s="512">
        <v>10</v>
      </c>
      <c r="N90" s="508">
        <v>1</v>
      </c>
      <c r="O90" s="508">
        <v>10</v>
      </c>
      <c r="P90" s="512">
        <v>3</v>
      </c>
      <c r="Q90" s="512">
        <v>30</v>
      </c>
      <c r="R90" s="549">
        <v>3</v>
      </c>
      <c r="S90" s="513">
        <v>10</v>
      </c>
    </row>
    <row r="91" spans="1:19" ht="14.4" customHeight="1" x14ac:dyDescent="0.3">
      <c r="A91" s="507" t="s">
        <v>744</v>
      </c>
      <c r="B91" s="508" t="s">
        <v>745</v>
      </c>
      <c r="C91" s="508" t="s">
        <v>428</v>
      </c>
      <c r="D91" s="508" t="s">
        <v>495</v>
      </c>
      <c r="E91" s="508" t="s">
        <v>760</v>
      </c>
      <c r="F91" s="508" t="s">
        <v>773</v>
      </c>
      <c r="G91" s="508" t="s">
        <v>774</v>
      </c>
      <c r="H91" s="512">
        <v>1</v>
      </c>
      <c r="I91" s="512">
        <v>74</v>
      </c>
      <c r="J91" s="508">
        <v>0.25</v>
      </c>
      <c r="K91" s="508">
        <v>74</v>
      </c>
      <c r="L91" s="512">
        <v>4</v>
      </c>
      <c r="M91" s="512">
        <v>296</v>
      </c>
      <c r="N91" s="508">
        <v>1</v>
      </c>
      <c r="O91" s="508">
        <v>74</v>
      </c>
      <c r="P91" s="512">
        <v>6</v>
      </c>
      <c r="Q91" s="512">
        <v>444</v>
      </c>
      <c r="R91" s="549">
        <v>1.5</v>
      </c>
      <c r="S91" s="513">
        <v>74</v>
      </c>
    </row>
    <row r="92" spans="1:19" ht="14.4" customHeight="1" x14ac:dyDescent="0.3">
      <c r="A92" s="507" t="s">
        <v>744</v>
      </c>
      <c r="B92" s="508" t="s">
        <v>745</v>
      </c>
      <c r="C92" s="508" t="s">
        <v>428</v>
      </c>
      <c r="D92" s="508" t="s">
        <v>495</v>
      </c>
      <c r="E92" s="508" t="s">
        <v>760</v>
      </c>
      <c r="F92" s="508" t="s">
        <v>775</v>
      </c>
      <c r="G92" s="508" t="s">
        <v>776</v>
      </c>
      <c r="H92" s="512">
        <v>1</v>
      </c>
      <c r="I92" s="512">
        <v>177</v>
      </c>
      <c r="J92" s="508">
        <v>1</v>
      </c>
      <c r="K92" s="508">
        <v>177</v>
      </c>
      <c r="L92" s="512">
        <v>1</v>
      </c>
      <c r="M92" s="512">
        <v>177</v>
      </c>
      <c r="N92" s="508">
        <v>1</v>
      </c>
      <c r="O92" s="508">
        <v>177</v>
      </c>
      <c r="P92" s="512"/>
      <c r="Q92" s="512"/>
      <c r="R92" s="549"/>
      <c r="S92" s="513"/>
    </row>
    <row r="93" spans="1:19" ht="14.4" customHeight="1" x14ac:dyDescent="0.3">
      <c r="A93" s="507" t="s">
        <v>744</v>
      </c>
      <c r="B93" s="508" t="s">
        <v>745</v>
      </c>
      <c r="C93" s="508" t="s">
        <v>428</v>
      </c>
      <c r="D93" s="508" t="s">
        <v>495</v>
      </c>
      <c r="E93" s="508" t="s">
        <v>760</v>
      </c>
      <c r="F93" s="508" t="s">
        <v>779</v>
      </c>
      <c r="G93" s="508" t="s">
        <v>780</v>
      </c>
      <c r="H93" s="512">
        <v>2</v>
      </c>
      <c r="I93" s="512">
        <v>66.67</v>
      </c>
      <c r="J93" s="508">
        <v>0.50003750093752353</v>
      </c>
      <c r="K93" s="508">
        <v>33.335000000000001</v>
      </c>
      <c r="L93" s="512">
        <v>4</v>
      </c>
      <c r="M93" s="512">
        <v>133.32999999999998</v>
      </c>
      <c r="N93" s="508">
        <v>1</v>
      </c>
      <c r="O93" s="508">
        <v>33.332499999999996</v>
      </c>
      <c r="P93" s="512">
        <v>5</v>
      </c>
      <c r="Q93" s="512">
        <v>166.67000000000002</v>
      </c>
      <c r="R93" s="549">
        <v>1.2500562514062854</v>
      </c>
      <c r="S93" s="513">
        <v>33.334000000000003</v>
      </c>
    </row>
    <row r="94" spans="1:19" ht="14.4" customHeight="1" x14ac:dyDescent="0.3">
      <c r="A94" s="507" t="s">
        <v>744</v>
      </c>
      <c r="B94" s="508" t="s">
        <v>745</v>
      </c>
      <c r="C94" s="508" t="s">
        <v>428</v>
      </c>
      <c r="D94" s="508" t="s">
        <v>495</v>
      </c>
      <c r="E94" s="508" t="s">
        <v>760</v>
      </c>
      <c r="F94" s="508" t="s">
        <v>785</v>
      </c>
      <c r="G94" s="508" t="s">
        <v>786</v>
      </c>
      <c r="H94" s="512">
        <v>2</v>
      </c>
      <c r="I94" s="512">
        <v>148</v>
      </c>
      <c r="J94" s="508">
        <v>0.2</v>
      </c>
      <c r="K94" s="508">
        <v>74</v>
      </c>
      <c r="L94" s="512">
        <v>10</v>
      </c>
      <c r="M94" s="512">
        <v>740</v>
      </c>
      <c r="N94" s="508">
        <v>1</v>
      </c>
      <c r="O94" s="508">
        <v>74</v>
      </c>
      <c r="P94" s="512">
        <v>8</v>
      </c>
      <c r="Q94" s="512">
        <v>592</v>
      </c>
      <c r="R94" s="549">
        <v>0.8</v>
      </c>
      <c r="S94" s="513">
        <v>74</v>
      </c>
    </row>
    <row r="95" spans="1:19" ht="14.4" customHeight="1" x14ac:dyDescent="0.3">
      <c r="A95" s="507" t="s">
        <v>744</v>
      </c>
      <c r="B95" s="508" t="s">
        <v>745</v>
      </c>
      <c r="C95" s="508" t="s">
        <v>428</v>
      </c>
      <c r="D95" s="508" t="s">
        <v>495</v>
      </c>
      <c r="E95" s="508" t="s">
        <v>760</v>
      </c>
      <c r="F95" s="508" t="s">
        <v>787</v>
      </c>
      <c r="G95" s="508" t="s">
        <v>788</v>
      </c>
      <c r="H95" s="512"/>
      <c r="I95" s="512"/>
      <c r="J95" s="508"/>
      <c r="K95" s="508"/>
      <c r="L95" s="512">
        <v>2</v>
      </c>
      <c r="M95" s="512">
        <v>710</v>
      </c>
      <c r="N95" s="508">
        <v>1</v>
      </c>
      <c r="O95" s="508">
        <v>355</v>
      </c>
      <c r="P95" s="512">
        <v>4</v>
      </c>
      <c r="Q95" s="512">
        <v>1420</v>
      </c>
      <c r="R95" s="549">
        <v>2</v>
      </c>
      <c r="S95" s="513">
        <v>355</v>
      </c>
    </row>
    <row r="96" spans="1:19" ht="14.4" customHeight="1" x14ac:dyDescent="0.3">
      <c r="A96" s="507" t="s">
        <v>744</v>
      </c>
      <c r="B96" s="508" t="s">
        <v>745</v>
      </c>
      <c r="C96" s="508" t="s">
        <v>428</v>
      </c>
      <c r="D96" s="508" t="s">
        <v>495</v>
      </c>
      <c r="E96" s="508" t="s">
        <v>760</v>
      </c>
      <c r="F96" s="508" t="s">
        <v>789</v>
      </c>
      <c r="G96" s="508" t="s">
        <v>790</v>
      </c>
      <c r="H96" s="512"/>
      <c r="I96" s="512"/>
      <c r="J96" s="508"/>
      <c r="K96" s="508"/>
      <c r="L96" s="512">
        <v>2</v>
      </c>
      <c r="M96" s="512">
        <v>446</v>
      </c>
      <c r="N96" s="508">
        <v>1</v>
      </c>
      <c r="O96" s="508">
        <v>223</v>
      </c>
      <c r="P96" s="512">
        <v>6</v>
      </c>
      <c r="Q96" s="512">
        <v>1338</v>
      </c>
      <c r="R96" s="549">
        <v>3</v>
      </c>
      <c r="S96" s="513">
        <v>223</v>
      </c>
    </row>
    <row r="97" spans="1:19" ht="14.4" customHeight="1" x14ac:dyDescent="0.3">
      <c r="A97" s="507" t="s">
        <v>744</v>
      </c>
      <c r="B97" s="508" t="s">
        <v>745</v>
      </c>
      <c r="C97" s="508" t="s">
        <v>428</v>
      </c>
      <c r="D97" s="508" t="s">
        <v>495</v>
      </c>
      <c r="E97" s="508" t="s">
        <v>760</v>
      </c>
      <c r="F97" s="508" t="s">
        <v>797</v>
      </c>
      <c r="G97" s="508" t="s">
        <v>798</v>
      </c>
      <c r="H97" s="512">
        <v>1</v>
      </c>
      <c r="I97" s="512">
        <v>701</v>
      </c>
      <c r="J97" s="508">
        <v>1</v>
      </c>
      <c r="K97" s="508">
        <v>701</v>
      </c>
      <c r="L97" s="512">
        <v>1</v>
      </c>
      <c r="M97" s="512">
        <v>701</v>
      </c>
      <c r="N97" s="508">
        <v>1</v>
      </c>
      <c r="O97" s="508">
        <v>701</v>
      </c>
      <c r="P97" s="512">
        <v>1</v>
      </c>
      <c r="Q97" s="512">
        <v>702</v>
      </c>
      <c r="R97" s="549">
        <v>1.0014265335235377</v>
      </c>
      <c r="S97" s="513">
        <v>702</v>
      </c>
    </row>
    <row r="98" spans="1:19" ht="14.4" customHeight="1" x14ac:dyDescent="0.3">
      <c r="A98" s="507" t="s">
        <v>744</v>
      </c>
      <c r="B98" s="508" t="s">
        <v>745</v>
      </c>
      <c r="C98" s="508" t="s">
        <v>428</v>
      </c>
      <c r="D98" s="508" t="s">
        <v>495</v>
      </c>
      <c r="E98" s="508" t="s">
        <v>760</v>
      </c>
      <c r="F98" s="508" t="s">
        <v>799</v>
      </c>
      <c r="G98" s="508" t="s">
        <v>800</v>
      </c>
      <c r="H98" s="512">
        <v>24</v>
      </c>
      <c r="I98" s="512">
        <v>5544</v>
      </c>
      <c r="J98" s="508">
        <v>0.68571428571428572</v>
      </c>
      <c r="K98" s="508">
        <v>231</v>
      </c>
      <c r="L98" s="512">
        <v>35</v>
      </c>
      <c r="M98" s="512">
        <v>8085</v>
      </c>
      <c r="N98" s="508">
        <v>1</v>
      </c>
      <c r="O98" s="508">
        <v>231</v>
      </c>
      <c r="P98" s="512">
        <v>30</v>
      </c>
      <c r="Q98" s="512">
        <v>6960</v>
      </c>
      <c r="R98" s="549">
        <v>0.86085343228200373</v>
      </c>
      <c r="S98" s="513">
        <v>232</v>
      </c>
    </row>
    <row r="99" spans="1:19" ht="14.4" customHeight="1" x14ac:dyDescent="0.3">
      <c r="A99" s="507" t="s">
        <v>744</v>
      </c>
      <c r="B99" s="508" t="s">
        <v>745</v>
      </c>
      <c r="C99" s="508" t="s">
        <v>428</v>
      </c>
      <c r="D99" s="508" t="s">
        <v>496</v>
      </c>
      <c r="E99" s="508" t="s">
        <v>746</v>
      </c>
      <c r="F99" s="508" t="s">
        <v>747</v>
      </c>
      <c r="G99" s="508" t="s">
        <v>748</v>
      </c>
      <c r="H99" s="512">
        <v>2.4</v>
      </c>
      <c r="I99" s="512">
        <v>129.84</v>
      </c>
      <c r="J99" s="508">
        <v>6</v>
      </c>
      <c r="K99" s="508">
        <v>54.1</v>
      </c>
      <c r="L99" s="512">
        <v>0.4</v>
      </c>
      <c r="M99" s="512">
        <v>21.64</v>
      </c>
      <c r="N99" s="508">
        <v>1</v>
      </c>
      <c r="O99" s="508">
        <v>54.1</v>
      </c>
      <c r="P99" s="512">
        <v>1.7999999999999998</v>
      </c>
      <c r="Q99" s="512">
        <v>97.38000000000001</v>
      </c>
      <c r="R99" s="549">
        <v>4.5</v>
      </c>
      <c r="S99" s="513">
        <v>54.100000000000009</v>
      </c>
    </row>
    <row r="100" spans="1:19" ht="14.4" customHeight="1" x14ac:dyDescent="0.3">
      <c r="A100" s="507" t="s">
        <v>744</v>
      </c>
      <c r="B100" s="508" t="s">
        <v>745</v>
      </c>
      <c r="C100" s="508" t="s">
        <v>428</v>
      </c>
      <c r="D100" s="508" t="s">
        <v>496</v>
      </c>
      <c r="E100" s="508" t="s">
        <v>746</v>
      </c>
      <c r="F100" s="508" t="s">
        <v>750</v>
      </c>
      <c r="G100" s="508" t="s">
        <v>480</v>
      </c>
      <c r="H100" s="512">
        <v>0.1</v>
      </c>
      <c r="I100" s="512">
        <v>6.14</v>
      </c>
      <c r="J100" s="508"/>
      <c r="K100" s="508">
        <v>61.399999999999991</v>
      </c>
      <c r="L100" s="512"/>
      <c r="M100" s="512"/>
      <c r="N100" s="508"/>
      <c r="O100" s="508"/>
      <c r="P100" s="512"/>
      <c r="Q100" s="512"/>
      <c r="R100" s="549"/>
      <c r="S100" s="513"/>
    </row>
    <row r="101" spans="1:19" ht="14.4" customHeight="1" x14ac:dyDescent="0.3">
      <c r="A101" s="507" t="s">
        <v>744</v>
      </c>
      <c r="B101" s="508" t="s">
        <v>745</v>
      </c>
      <c r="C101" s="508" t="s">
        <v>428</v>
      </c>
      <c r="D101" s="508" t="s">
        <v>496</v>
      </c>
      <c r="E101" s="508" t="s">
        <v>746</v>
      </c>
      <c r="F101" s="508" t="s">
        <v>751</v>
      </c>
      <c r="G101" s="508" t="s">
        <v>752</v>
      </c>
      <c r="H101" s="512">
        <v>0.1</v>
      </c>
      <c r="I101" s="512">
        <v>17.7</v>
      </c>
      <c r="J101" s="508"/>
      <c r="K101" s="508">
        <v>176.99999999999997</v>
      </c>
      <c r="L101" s="512"/>
      <c r="M101" s="512"/>
      <c r="N101" s="508"/>
      <c r="O101" s="508"/>
      <c r="P101" s="512"/>
      <c r="Q101" s="512"/>
      <c r="R101" s="549"/>
      <c r="S101" s="513"/>
    </row>
    <row r="102" spans="1:19" ht="14.4" customHeight="1" x14ac:dyDescent="0.3">
      <c r="A102" s="507" t="s">
        <v>744</v>
      </c>
      <c r="B102" s="508" t="s">
        <v>745</v>
      </c>
      <c r="C102" s="508" t="s">
        <v>428</v>
      </c>
      <c r="D102" s="508" t="s">
        <v>496</v>
      </c>
      <c r="E102" s="508" t="s">
        <v>746</v>
      </c>
      <c r="F102" s="508" t="s">
        <v>753</v>
      </c>
      <c r="G102" s="508"/>
      <c r="H102" s="512">
        <v>2</v>
      </c>
      <c r="I102" s="512">
        <v>113.68</v>
      </c>
      <c r="J102" s="508"/>
      <c r="K102" s="508">
        <v>56.84</v>
      </c>
      <c r="L102" s="512"/>
      <c r="M102" s="512"/>
      <c r="N102" s="508"/>
      <c r="O102" s="508"/>
      <c r="P102" s="512"/>
      <c r="Q102" s="512"/>
      <c r="R102" s="549"/>
      <c r="S102" s="513"/>
    </row>
    <row r="103" spans="1:19" ht="14.4" customHeight="1" x14ac:dyDescent="0.3">
      <c r="A103" s="507" t="s">
        <v>744</v>
      </c>
      <c r="B103" s="508" t="s">
        <v>745</v>
      </c>
      <c r="C103" s="508" t="s">
        <v>428</v>
      </c>
      <c r="D103" s="508" t="s">
        <v>496</v>
      </c>
      <c r="E103" s="508" t="s">
        <v>746</v>
      </c>
      <c r="F103" s="508" t="s">
        <v>754</v>
      </c>
      <c r="G103" s="508" t="s">
        <v>755</v>
      </c>
      <c r="H103" s="512">
        <v>15</v>
      </c>
      <c r="I103" s="512">
        <v>36.599999999999994</v>
      </c>
      <c r="J103" s="508"/>
      <c r="K103" s="508">
        <v>2.4399999999999995</v>
      </c>
      <c r="L103" s="512"/>
      <c r="M103" s="512"/>
      <c r="N103" s="508"/>
      <c r="O103" s="508"/>
      <c r="P103" s="512"/>
      <c r="Q103" s="512"/>
      <c r="R103" s="549"/>
      <c r="S103" s="513"/>
    </row>
    <row r="104" spans="1:19" ht="14.4" customHeight="1" x14ac:dyDescent="0.3">
      <c r="A104" s="507" t="s">
        <v>744</v>
      </c>
      <c r="B104" s="508" t="s">
        <v>745</v>
      </c>
      <c r="C104" s="508" t="s">
        <v>428</v>
      </c>
      <c r="D104" s="508" t="s">
        <v>496</v>
      </c>
      <c r="E104" s="508" t="s">
        <v>746</v>
      </c>
      <c r="F104" s="508" t="s">
        <v>757</v>
      </c>
      <c r="G104" s="508" t="s">
        <v>439</v>
      </c>
      <c r="H104" s="512"/>
      <c r="I104" s="512"/>
      <c r="J104" s="508"/>
      <c r="K104" s="508"/>
      <c r="L104" s="512">
        <v>0.1</v>
      </c>
      <c r="M104" s="512">
        <v>0.48</v>
      </c>
      <c r="N104" s="508">
        <v>1</v>
      </c>
      <c r="O104" s="508">
        <v>4.8</v>
      </c>
      <c r="P104" s="512">
        <v>0.45</v>
      </c>
      <c r="Q104" s="512">
        <v>2.16</v>
      </c>
      <c r="R104" s="549">
        <v>4.5000000000000009</v>
      </c>
      <c r="S104" s="513">
        <v>4.8</v>
      </c>
    </row>
    <row r="105" spans="1:19" ht="14.4" customHeight="1" x14ac:dyDescent="0.3">
      <c r="A105" s="507" t="s">
        <v>744</v>
      </c>
      <c r="B105" s="508" t="s">
        <v>745</v>
      </c>
      <c r="C105" s="508" t="s">
        <v>428</v>
      </c>
      <c r="D105" s="508" t="s">
        <v>496</v>
      </c>
      <c r="E105" s="508" t="s">
        <v>760</v>
      </c>
      <c r="F105" s="508" t="s">
        <v>765</v>
      </c>
      <c r="G105" s="508" t="s">
        <v>766</v>
      </c>
      <c r="H105" s="512">
        <v>91</v>
      </c>
      <c r="I105" s="512">
        <v>3367</v>
      </c>
      <c r="J105" s="508">
        <v>1</v>
      </c>
      <c r="K105" s="508">
        <v>37</v>
      </c>
      <c r="L105" s="512">
        <v>91</v>
      </c>
      <c r="M105" s="512">
        <v>3367</v>
      </c>
      <c r="N105" s="508">
        <v>1</v>
      </c>
      <c r="O105" s="508">
        <v>37</v>
      </c>
      <c r="P105" s="512">
        <v>83</v>
      </c>
      <c r="Q105" s="512">
        <v>3071</v>
      </c>
      <c r="R105" s="549">
        <v>0.91208791208791207</v>
      </c>
      <c r="S105" s="513">
        <v>37</v>
      </c>
    </row>
    <row r="106" spans="1:19" ht="14.4" customHeight="1" x14ac:dyDescent="0.3">
      <c r="A106" s="507" t="s">
        <v>744</v>
      </c>
      <c r="B106" s="508" t="s">
        <v>745</v>
      </c>
      <c r="C106" s="508" t="s">
        <v>428</v>
      </c>
      <c r="D106" s="508" t="s">
        <v>496</v>
      </c>
      <c r="E106" s="508" t="s">
        <v>760</v>
      </c>
      <c r="F106" s="508" t="s">
        <v>767</v>
      </c>
      <c r="G106" s="508" t="s">
        <v>768</v>
      </c>
      <c r="H106" s="512">
        <v>195</v>
      </c>
      <c r="I106" s="512">
        <v>1950</v>
      </c>
      <c r="J106" s="508">
        <v>1.1271676300578035</v>
      </c>
      <c r="K106" s="508">
        <v>10</v>
      </c>
      <c r="L106" s="512">
        <v>173</v>
      </c>
      <c r="M106" s="512">
        <v>1730</v>
      </c>
      <c r="N106" s="508">
        <v>1</v>
      </c>
      <c r="O106" s="508">
        <v>10</v>
      </c>
      <c r="P106" s="512">
        <v>134</v>
      </c>
      <c r="Q106" s="512">
        <v>1340</v>
      </c>
      <c r="R106" s="549">
        <v>0.77456647398843925</v>
      </c>
      <c r="S106" s="513">
        <v>10</v>
      </c>
    </row>
    <row r="107" spans="1:19" ht="14.4" customHeight="1" x14ac:dyDescent="0.3">
      <c r="A107" s="507" t="s">
        <v>744</v>
      </c>
      <c r="B107" s="508" t="s">
        <v>745</v>
      </c>
      <c r="C107" s="508" t="s">
        <v>428</v>
      </c>
      <c r="D107" s="508" t="s">
        <v>496</v>
      </c>
      <c r="E107" s="508" t="s">
        <v>760</v>
      </c>
      <c r="F107" s="508" t="s">
        <v>769</v>
      </c>
      <c r="G107" s="508" t="s">
        <v>770</v>
      </c>
      <c r="H107" s="512">
        <v>7</v>
      </c>
      <c r="I107" s="512">
        <v>35</v>
      </c>
      <c r="J107" s="508">
        <v>3.5</v>
      </c>
      <c r="K107" s="508">
        <v>5</v>
      </c>
      <c r="L107" s="512">
        <v>2</v>
      </c>
      <c r="M107" s="512">
        <v>10</v>
      </c>
      <c r="N107" s="508">
        <v>1</v>
      </c>
      <c r="O107" s="508">
        <v>5</v>
      </c>
      <c r="P107" s="512">
        <v>3</v>
      </c>
      <c r="Q107" s="512">
        <v>15</v>
      </c>
      <c r="R107" s="549">
        <v>1.5</v>
      </c>
      <c r="S107" s="513">
        <v>5</v>
      </c>
    </row>
    <row r="108" spans="1:19" ht="14.4" customHeight="1" x14ac:dyDescent="0.3">
      <c r="A108" s="507" t="s">
        <v>744</v>
      </c>
      <c r="B108" s="508" t="s">
        <v>745</v>
      </c>
      <c r="C108" s="508" t="s">
        <v>428</v>
      </c>
      <c r="D108" s="508" t="s">
        <v>496</v>
      </c>
      <c r="E108" s="508" t="s">
        <v>760</v>
      </c>
      <c r="F108" s="508" t="s">
        <v>773</v>
      </c>
      <c r="G108" s="508" t="s">
        <v>774</v>
      </c>
      <c r="H108" s="512"/>
      <c r="I108" s="512"/>
      <c r="J108" s="508"/>
      <c r="K108" s="508"/>
      <c r="L108" s="512">
        <v>82</v>
      </c>
      <c r="M108" s="512">
        <v>6068</v>
      </c>
      <c r="N108" s="508">
        <v>1</v>
      </c>
      <c r="O108" s="508">
        <v>74</v>
      </c>
      <c r="P108" s="512">
        <v>76</v>
      </c>
      <c r="Q108" s="512">
        <v>5624</v>
      </c>
      <c r="R108" s="549">
        <v>0.92682926829268297</v>
      </c>
      <c r="S108" s="513">
        <v>74</v>
      </c>
    </row>
    <row r="109" spans="1:19" ht="14.4" customHeight="1" x14ac:dyDescent="0.3">
      <c r="A109" s="507" t="s">
        <v>744</v>
      </c>
      <c r="B109" s="508" t="s">
        <v>745</v>
      </c>
      <c r="C109" s="508" t="s">
        <v>428</v>
      </c>
      <c r="D109" s="508" t="s">
        <v>496</v>
      </c>
      <c r="E109" s="508" t="s">
        <v>760</v>
      </c>
      <c r="F109" s="508" t="s">
        <v>779</v>
      </c>
      <c r="G109" s="508" t="s">
        <v>780</v>
      </c>
      <c r="H109" s="512">
        <v>186</v>
      </c>
      <c r="I109" s="512">
        <v>6200</v>
      </c>
      <c r="J109" s="508">
        <v>0.80869635538813511</v>
      </c>
      <c r="K109" s="508">
        <v>33.333333333333336</v>
      </c>
      <c r="L109" s="512">
        <v>230</v>
      </c>
      <c r="M109" s="512">
        <v>7666.66</v>
      </c>
      <c r="N109" s="508">
        <v>1</v>
      </c>
      <c r="O109" s="508">
        <v>33.333304347826086</v>
      </c>
      <c r="P109" s="512">
        <v>179</v>
      </c>
      <c r="Q109" s="512">
        <v>5966.66</v>
      </c>
      <c r="R109" s="549">
        <v>0.77826067674841459</v>
      </c>
      <c r="S109" s="513">
        <v>33.333296089385478</v>
      </c>
    </row>
    <row r="110" spans="1:19" ht="14.4" customHeight="1" x14ac:dyDescent="0.3">
      <c r="A110" s="507" t="s">
        <v>744</v>
      </c>
      <c r="B110" s="508" t="s">
        <v>745</v>
      </c>
      <c r="C110" s="508" t="s">
        <v>428</v>
      </c>
      <c r="D110" s="508" t="s">
        <v>496</v>
      </c>
      <c r="E110" s="508" t="s">
        <v>760</v>
      </c>
      <c r="F110" s="508" t="s">
        <v>781</v>
      </c>
      <c r="G110" s="508" t="s">
        <v>782</v>
      </c>
      <c r="H110" s="512">
        <v>2</v>
      </c>
      <c r="I110" s="512">
        <v>74</v>
      </c>
      <c r="J110" s="508">
        <v>1</v>
      </c>
      <c r="K110" s="508">
        <v>37</v>
      </c>
      <c r="L110" s="512">
        <v>2</v>
      </c>
      <c r="M110" s="512">
        <v>74</v>
      </c>
      <c r="N110" s="508">
        <v>1</v>
      </c>
      <c r="O110" s="508">
        <v>37</v>
      </c>
      <c r="P110" s="512">
        <v>3</v>
      </c>
      <c r="Q110" s="512">
        <v>111</v>
      </c>
      <c r="R110" s="549">
        <v>1.5</v>
      </c>
      <c r="S110" s="513">
        <v>37</v>
      </c>
    </row>
    <row r="111" spans="1:19" ht="14.4" customHeight="1" x14ac:dyDescent="0.3">
      <c r="A111" s="507" t="s">
        <v>744</v>
      </c>
      <c r="B111" s="508" t="s">
        <v>745</v>
      </c>
      <c r="C111" s="508" t="s">
        <v>428</v>
      </c>
      <c r="D111" s="508" t="s">
        <v>496</v>
      </c>
      <c r="E111" s="508" t="s">
        <v>760</v>
      </c>
      <c r="F111" s="508" t="s">
        <v>783</v>
      </c>
      <c r="G111" s="508" t="s">
        <v>784</v>
      </c>
      <c r="H111" s="512">
        <v>17</v>
      </c>
      <c r="I111" s="512">
        <v>2227</v>
      </c>
      <c r="J111" s="508">
        <v>8.4356060606060606</v>
      </c>
      <c r="K111" s="508">
        <v>131</v>
      </c>
      <c r="L111" s="512">
        <v>2</v>
      </c>
      <c r="M111" s="512">
        <v>264</v>
      </c>
      <c r="N111" s="508">
        <v>1</v>
      </c>
      <c r="O111" s="508">
        <v>132</v>
      </c>
      <c r="P111" s="512">
        <v>10</v>
      </c>
      <c r="Q111" s="512">
        <v>1320</v>
      </c>
      <c r="R111" s="549">
        <v>5</v>
      </c>
      <c r="S111" s="513">
        <v>132</v>
      </c>
    </row>
    <row r="112" spans="1:19" ht="14.4" customHeight="1" x14ac:dyDescent="0.3">
      <c r="A112" s="507" t="s">
        <v>744</v>
      </c>
      <c r="B112" s="508" t="s">
        <v>745</v>
      </c>
      <c r="C112" s="508" t="s">
        <v>428</v>
      </c>
      <c r="D112" s="508" t="s">
        <v>496</v>
      </c>
      <c r="E112" s="508" t="s">
        <v>760</v>
      </c>
      <c r="F112" s="508" t="s">
        <v>785</v>
      </c>
      <c r="G112" s="508" t="s">
        <v>786</v>
      </c>
      <c r="H112" s="512">
        <v>164</v>
      </c>
      <c r="I112" s="512">
        <v>12136</v>
      </c>
      <c r="J112" s="508">
        <v>2.0246913580246915</v>
      </c>
      <c r="K112" s="508">
        <v>74</v>
      </c>
      <c r="L112" s="512">
        <v>81</v>
      </c>
      <c r="M112" s="512">
        <v>5994</v>
      </c>
      <c r="N112" s="508">
        <v>1</v>
      </c>
      <c r="O112" s="508">
        <v>74</v>
      </c>
      <c r="P112" s="512">
        <v>4</v>
      </c>
      <c r="Q112" s="512">
        <v>296</v>
      </c>
      <c r="R112" s="549">
        <v>4.9382716049382713E-2</v>
      </c>
      <c r="S112" s="513">
        <v>74</v>
      </c>
    </row>
    <row r="113" spans="1:19" ht="14.4" customHeight="1" x14ac:dyDescent="0.3">
      <c r="A113" s="507" t="s">
        <v>744</v>
      </c>
      <c r="B113" s="508" t="s">
        <v>745</v>
      </c>
      <c r="C113" s="508" t="s">
        <v>428</v>
      </c>
      <c r="D113" s="508" t="s">
        <v>496</v>
      </c>
      <c r="E113" s="508" t="s">
        <v>760</v>
      </c>
      <c r="F113" s="508" t="s">
        <v>787</v>
      </c>
      <c r="G113" s="508" t="s">
        <v>788</v>
      </c>
      <c r="H113" s="512">
        <v>188</v>
      </c>
      <c r="I113" s="512">
        <v>66552</v>
      </c>
      <c r="J113" s="508">
        <v>1.0774162214667313</v>
      </c>
      <c r="K113" s="508">
        <v>354</v>
      </c>
      <c r="L113" s="512">
        <v>174</v>
      </c>
      <c r="M113" s="512">
        <v>61770</v>
      </c>
      <c r="N113" s="508">
        <v>1</v>
      </c>
      <c r="O113" s="508">
        <v>355</v>
      </c>
      <c r="P113" s="512">
        <v>132</v>
      </c>
      <c r="Q113" s="512">
        <v>46860</v>
      </c>
      <c r="R113" s="549">
        <v>0.75862068965517238</v>
      </c>
      <c r="S113" s="513">
        <v>355</v>
      </c>
    </row>
    <row r="114" spans="1:19" ht="14.4" customHeight="1" x14ac:dyDescent="0.3">
      <c r="A114" s="507" t="s">
        <v>744</v>
      </c>
      <c r="B114" s="508" t="s">
        <v>745</v>
      </c>
      <c r="C114" s="508" t="s">
        <v>428</v>
      </c>
      <c r="D114" s="508" t="s">
        <v>496</v>
      </c>
      <c r="E114" s="508" t="s">
        <v>760</v>
      </c>
      <c r="F114" s="508" t="s">
        <v>789</v>
      </c>
      <c r="G114" s="508" t="s">
        <v>790</v>
      </c>
      <c r="H114" s="512">
        <v>16</v>
      </c>
      <c r="I114" s="512">
        <v>3552</v>
      </c>
      <c r="J114" s="508">
        <v>6.5548358522947464E-2</v>
      </c>
      <c r="K114" s="508">
        <v>222</v>
      </c>
      <c r="L114" s="512">
        <v>243</v>
      </c>
      <c r="M114" s="512">
        <v>54189</v>
      </c>
      <c r="N114" s="508">
        <v>1</v>
      </c>
      <c r="O114" s="508">
        <v>223</v>
      </c>
      <c r="P114" s="512">
        <v>226</v>
      </c>
      <c r="Q114" s="512">
        <v>50398</v>
      </c>
      <c r="R114" s="549">
        <v>0.93004115226337447</v>
      </c>
      <c r="S114" s="513">
        <v>223</v>
      </c>
    </row>
    <row r="115" spans="1:19" ht="14.4" customHeight="1" x14ac:dyDescent="0.3">
      <c r="A115" s="507" t="s">
        <v>744</v>
      </c>
      <c r="B115" s="508" t="s">
        <v>745</v>
      </c>
      <c r="C115" s="508" t="s">
        <v>428</v>
      </c>
      <c r="D115" s="508" t="s">
        <v>496</v>
      </c>
      <c r="E115" s="508" t="s">
        <v>760</v>
      </c>
      <c r="F115" s="508" t="s">
        <v>791</v>
      </c>
      <c r="G115" s="508" t="s">
        <v>792</v>
      </c>
      <c r="H115" s="512">
        <v>1</v>
      </c>
      <c r="I115" s="512">
        <v>77</v>
      </c>
      <c r="J115" s="508"/>
      <c r="K115" s="508">
        <v>77</v>
      </c>
      <c r="L115" s="512"/>
      <c r="M115" s="512"/>
      <c r="N115" s="508"/>
      <c r="O115" s="508"/>
      <c r="P115" s="512"/>
      <c r="Q115" s="512"/>
      <c r="R115" s="549"/>
      <c r="S115" s="513"/>
    </row>
    <row r="116" spans="1:19" ht="14.4" customHeight="1" x14ac:dyDescent="0.3">
      <c r="A116" s="507" t="s">
        <v>744</v>
      </c>
      <c r="B116" s="508" t="s">
        <v>745</v>
      </c>
      <c r="C116" s="508" t="s">
        <v>428</v>
      </c>
      <c r="D116" s="508" t="s">
        <v>496</v>
      </c>
      <c r="E116" s="508" t="s">
        <v>760</v>
      </c>
      <c r="F116" s="508" t="s">
        <v>795</v>
      </c>
      <c r="G116" s="508" t="s">
        <v>796</v>
      </c>
      <c r="H116" s="512">
        <v>2</v>
      </c>
      <c r="I116" s="512">
        <v>118</v>
      </c>
      <c r="J116" s="508"/>
      <c r="K116" s="508">
        <v>59</v>
      </c>
      <c r="L116" s="512"/>
      <c r="M116" s="512"/>
      <c r="N116" s="508"/>
      <c r="O116" s="508"/>
      <c r="P116" s="512"/>
      <c r="Q116" s="512"/>
      <c r="R116" s="549"/>
      <c r="S116" s="513"/>
    </row>
    <row r="117" spans="1:19" ht="14.4" customHeight="1" x14ac:dyDescent="0.3">
      <c r="A117" s="507" t="s">
        <v>744</v>
      </c>
      <c r="B117" s="508" t="s">
        <v>745</v>
      </c>
      <c r="C117" s="508" t="s">
        <v>428</v>
      </c>
      <c r="D117" s="508" t="s">
        <v>496</v>
      </c>
      <c r="E117" s="508" t="s">
        <v>760</v>
      </c>
      <c r="F117" s="508" t="s">
        <v>797</v>
      </c>
      <c r="G117" s="508" t="s">
        <v>798</v>
      </c>
      <c r="H117" s="512">
        <v>80</v>
      </c>
      <c r="I117" s="512">
        <v>56080</v>
      </c>
      <c r="J117" s="508">
        <v>1.4285714285714286</v>
      </c>
      <c r="K117" s="508">
        <v>701</v>
      </c>
      <c r="L117" s="512">
        <v>56</v>
      </c>
      <c r="M117" s="512">
        <v>39256</v>
      </c>
      <c r="N117" s="508">
        <v>1</v>
      </c>
      <c r="O117" s="508">
        <v>701</v>
      </c>
      <c r="P117" s="512">
        <v>48</v>
      </c>
      <c r="Q117" s="512">
        <v>33696</v>
      </c>
      <c r="R117" s="549">
        <v>0.85836560016303243</v>
      </c>
      <c r="S117" s="513">
        <v>702</v>
      </c>
    </row>
    <row r="118" spans="1:19" ht="14.4" customHeight="1" x14ac:dyDescent="0.3">
      <c r="A118" s="507" t="s">
        <v>744</v>
      </c>
      <c r="B118" s="508" t="s">
        <v>745</v>
      </c>
      <c r="C118" s="508" t="s">
        <v>428</v>
      </c>
      <c r="D118" s="508" t="s">
        <v>496</v>
      </c>
      <c r="E118" s="508" t="s">
        <v>760</v>
      </c>
      <c r="F118" s="508" t="s">
        <v>799</v>
      </c>
      <c r="G118" s="508" t="s">
        <v>800</v>
      </c>
      <c r="H118" s="512">
        <v>160</v>
      </c>
      <c r="I118" s="512">
        <v>36960</v>
      </c>
      <c r="J118" s="508">
        <v>1.0389610389610389</v>
      </c>
      <c r="K118" s="508">
        <v>231</v>
      </c>
      <c r="L118" s="512">
        <v>154</v>
      </c>
      <c r="M118" s="512">
        <v>35574</v>
      </c>
      <c r="N118" s="508">
        <v>1</v>
      </c>
      <c r="O118" s="508">
        <v>231</v>
      </c>
      <c r="P118" s="512">
        <v>173</v>
      </c>
      <c r="Q118" s="512">
        <v>40136</v>
      </c>
      <c r="R118" s="549">
        <v>1.1282397256423231</v>
      </c>
      <c r="S118" s="513">
        <v>232</v>
      </c>
    </row>
    <row r="119" spans="1:19" ht="14.4" customHeight="1" x14ac:dyDescent="0.3">
      <c r="A119" s="507" t="s">
        <v>744</v>
      </c>
      <c r="B119" s="508" t="s">
        <v>745</v>
      </c>
      <c r="C119" s="508" t="s">
        <v>428</v>
      </c>
      <c r="D119" s="508" t="s">
        <v>496</v>
      </c>
      <c r="E119" s="508" t="s">
        <v>760</v>
      </c>
      <c r="F119" s="508" t="s">
        <v>801</v>
      </c>
      <c r="G119" s="508" t="s">
        <v>802</v>
      </c>
      <c r="H119" s="512">
        <v>1</v>
      </c>
      <c r="I119" s="512">
        <v>472</v>
      </c>
      <c r="J119" s="508"/>
      <c r="K119" s="508">
        <v>472</v>
      </c>
      <c r="L119" s="512"/>
      <c r="M119" s="512"/>
      <c r="N119" s="508"/>
      <c r="O119" s="508"/>
      <c r="P119" s="512"/>
      <c r="Q119" s="512"/>
      <c r="R119" s="549"/>
      <c r="S119" s="513"/>
    </row>
    <row r="120" spans="1:19" ht="14.4" customHeight="1" x14ac:dyDescent="0.3">
      <c r="A120" s="507" t="s">
        <v>744</v>
      </c>
      <c r="B120" s="508" t="s">
        <v>745</v>
      </c>
      <c r="C120" s="508" t="s">
        <v>428</v>
      </c>
      <c r="D120" s="508" t="s">
        <v>742</v>
      </c>
      <c r="E120" s="508" t="s">
        <v>760</v>
      </c>
      <c r="F120" s="508" t="s">
        <v>785</v>
      </c>
      <c r="G120" s="508" t="s">
        <v>786</v>
      </c>
      <c r="H120" s="512">
        <v>1</v>
      </c>
      <c r="I120" s="512">
        <v>74</v>
      </c>
      <c r="J120" s="508"/>
      <c r="K120" s="508">
        <v>74</v>
      </c>
      <c r="L120" s="512"/>
      <c r="M120" s="512"/>
      <c r="N120" s="508"/>
      <c r="O120" s="508"/>
      <c r="P120" s="512"/>
      <c r="Q120" s="512"/>
      <c r="R120" s="549"/>
      <c r="S120" s="513"/>
    </row>
    <row r="121" spans="1:19" ht="14.4" customHeight="1" x14ac:dyDescent="0.3">
      <c r="A121" s="507" t="s">
        <v>744</v>
      </c>
      <c r="B121" s="508" t="s">
        <v>745</v>
      </c>
      <c r="C121" s="508" t="s">
        <v>428</v>
      </c>
      <c r="D121" s="508" t="s">
        <v>497</v>
      </c>
      <c r="E121" s="508" t="s">
        <v>746</v>
      </c>
      <c r="F121" s="508" t="s">
        <v>747</v>
      </c>
      <c r="G121" s="508" t="s">
        <v>748</v>
      </c>
      <c r="H121" s="512">
        <v>16.399999999999999</v>
      </c>
      <c r="I121" s="512">
        <v>887.24</v>
      </c>
      <c r="J121" s="508">
        <v>1.3225806451612903</v>
      </c>
      <c r="K121" s="508">
        <v>54.100000000000009</v>
      </c>
      <c r="L121" s="512">
        <v>12.4</v>
      </c>
      <c r="M121" s="512">
        <v>670.84</v>
      </c>
      <c r="N121" s="508">
        <v>1</v>
      </c>
      <c r="O121" s="508">
        <v>54.1</v>
      </c>
      <c r="P121" s="512">
        <v>14.200000000000001</v>
      </c>
      <c r="Q121" s="512">
        <v>768.21999999999991</v>
      </c>
      <c r="R121" s="549">
        <v>1.1451612903225805</v>
      </c>
      <c r="S121" s="513">
        <v>54.099999999999987</v>
      </c>
    </row>
    <row r="122" spans="1:19" ht="14.4" customHeight="1" x14ac:dyDescent="0.3">
      <c r="A122" s="507" t="s">
        <v>744</v>
      </c>
      <c r="B122" s="508" t="s">
        <v>745</v>
      </c>
      <c r="C122" s="508" t="s">
        <v>428</v>
      </c>
      <c r="D122" s="508" t="s">
        <v>497</v>
      </c>
      <c r="E122" s="508" t="s">
        <v>746</v>
      </c>
      <c r="F122" s="508" t="s">
        <v>750</v>
      </c>
      <c r="G122" s="508" t="s">
        <v>480</v>
      </c>
      <c r="H122" s="512">
        <v>0.4</v>
      </c>
      <c r="I122" s="512">
        <v>24.56</v>
      </c>
      <c r="J122" s="508"/>
      <c r="K122" s="508">
        <v>61.399999999999991</v>
      </c>
      <c r="L122" s="512"/>
      <c r="M122" s="512"/>
      <c r="N122" s="508"/>
      <c r="O122" s="508"/>
      <c r="P122" s="512">
        <v>1</v>
      </c>
      <c r="Q122" s="512">
        <v>61.4</v>
      </c>
      <c r="R122" s="549"/>
      <c r="S122" s="513">
        <v>61.4</v>
      </c>
    </row>
    <row r="123" spans="1:19" ht="14.4" customHeight="1" x14ac:dyDescent="0.3">
      <c r="A123" s="507" t="s">
        <v>744</v>
      </c>
      <c r="B123" s="508" t="s">
        <v>745</v>
      </c>
      <c r="C123" s="508" t="s">
        <v>428</v>
      </c>
      <c r="D123" s="508" t="s">
        <v>497</v>
      </c>
      <c r="E123" s="508" t="s">
        <v>746</v>
      </c>
      <c r="F123" s="508" t="s">
        <v>751</v>
      </c>
      <c r="G123" s="508" t="s">
        <v>752</v>
      </c>
      <c r="H123" s="512">
        <v>1</v>
      </c>
      <c r="I123" s="512">
        <v>177</v>
      </c>
      <c r="J123" s="508">
        <v>5</v>
      </c>
      <c r="K123" s="508">
        <v>177</v>
      </c>
      <c r="L123" s="512">
        <v>0.2</v>
      </c>
      <c r="M123" s="512">
        <v>35.4</v>
      </c>
      <c r="N123" s="508">
        <v>1</v>
      </c>
      <c r="O123" s="508">
        <v>176.99999999999997</v>
      </c>
      <c r="P123" s="512">
        <v>0.30000000000000004</v>
      </c>
      <c r="Q123" s="512">
        <v>53.099999999999994</v>
      </c>
      <c r="R123" s="549">
        <v>1.5</v>
      </c>
      <c r="S123" s="513">
        <v>176.99999999999994</v>
      </c>
    </row>
    <row r="124" spans="1:19" ht="14.4" customHeight="1" x14ac:dyDescent="0.3">
      <c r="A124" s="507" t="s">
        <v>744</v>
      </c>
      <c r="B124" s="508" t="s">
        <v>745</v>
      </c>
      <c r="C124" s="508" t="s">
        <v>428</v>
      </c>
      <c r="D124" s="508" t="s">
        <v>497</v>
      </c>
      <c r="E124" s="508" t="s">
        <v>746</v>
      </c>
      <c r="F124" s="508" t="s">
        <v>753</v>
      </c>
      <c r="G124" s="508"/>
      <c r="H124" s="512">
        <v>11</v>
      </c>
      <c r="I124" s="512">
        <v>625.24</v>
      </c>
      <c r="J124" s="508"/>
      <c r="K124" s="508">
        <v>56.84</v>
      </c>
      <c r="L124" s="512"/>
      <c r="M124" s="512"/>
      <c r="N124" s="508"/>
      <c r="O124" s="508"/>
      <c r="P124" s="512"/>
      <c r="Q124" s="512"/>
      <c r="R124" s="549"/>
      <c r="S124" s="513"/>
    </row>
    <row r="125" spans="1:19" ht="14.4" customHeight="1" x14ac:dyDescent="0.3">
      <c r="A125" s="507" t="s">
        <v>744</v>
      </c>
      <c r="B125" s="508" t="s">
        <v>745</v>
      </c>
      <c r="C125" s="508" t="s">
        <v>428</v>
      </c>
      <c r="D125" s="508" t="s">
        <v>497</v>
      </c>
      <c r="E125" s="508" t="s">
        <v>746</v>
      </c>
      <c r="F125" s="508" t="s">
        <v>754</v>
      </c>
      <c r="G125" s="508" t="s">
        <v>755</v>
      </c>
      <c r="H125" s="512">
        <v>87</v>
      </c>
      <c r="I125" s="512">
        <v>212.27999999999997</v>
      </c>
      <c r="J125" s="508"/>
      <c r="K125" s="508">
        <v>2.4399999999999995</v>
      </c>
      <c r="L125" s="512"/>
      <c r="M125" s="512"/>
      <c r="N125" s="508"/>
      <c r="O125" s="508"/>
      <c r="P125" s="512"/>
      <c r="Q125" s="512"/>
      <c r="R125" s="549"/>
      <c r="S125" s="513"/>
    </row>
    <row r="126" spans="1:19" ht="14.4" customHeight="1" x14ac:dyDescent="0.3">
      <c r="A126" s="507" t="s">
        <v>744</v>
      </c>
      <c r="B126" s="508" t="s">
        <v>745</v>
      </c>
      <c r="C126" s="508" t="s">
        <v>428</v>
      </c>
      <c r="D126" s="508" t="s">
        <v>497</v>
      </c>
      <c r="E126" s="508" t="s">
        <v>746</v>
      </c>
      <c r="F126" s="508" t="s">
        <v>757</v>
      </c>
      <c r="G126" s="508" t="s">
        <v>439</v>
      </c>
      <c r="H126" s="512"/>
      <c r="I126" s="512"/>
      <c r="J126" s="508"/>
      <c r="K126" s="508"/>
      <c r="L126" s="512">
        <v>3.1</v>
      </c>
      <c r="M126" s="512">
        <v>14.88</v>
      </c>
      <c r="N126" s="508">
        <v>1</v>
      </c>
      <c r="O126" s="508">
        <v>4.8</v>
      </c>
      <c r="P126" s="512">
        <v>3.35</v>
      </c>
      <c r="Q126" s="512">
        <v>16.080000000000002</v>
      </c>
      <c r="R126" s="549">
        <v>1.0806451612903227</v>
      </c>
      <c r="S126" s="513">
        <v>4.8000000000000007</v>
      </c>
    </row>
    <row r="127" spans="1:19" ht="14.4" customHeight="1" x14ac:dyDescent="0.3">
      <c r="A127" s="507" t="s">
        <v>744</v>
      </c>
      <c r="B127" s="508" t="s">
        <v>745</v>
      </c>
      <c r="C127" s="508" t="s">
        <v>428</v>
      </c>
      <c r="D127" s="508" t="s">
        <v>497</v>
      </c>
      <c r="E127" s="508" t="s">
        <v>746</v>
      </c>
      <c r="F127" s="508" t="s">
        <v>758</v>
      </c>
      <c r="G127" s="508" t="s">
        <v>759</v>
      </c>
      <c r="H127" s="512"/>
      <c r="I127" s="512"/>
      <c r="J127" s="508"/>
      <c r="K127" s="508"/>
      <c r="L127" s="512">
        <v>1</v>
      </c>
      <c r="M127" s="512">
        <v>104.44</v>
      </c>
      <c r="N127" s="508">
        <v>1</v>
      </c>
      <c r="O127" s="508">
        <v>104.44</v>
      </c>
      <c r="P127" s="512">
        <v>5</v>
      </c>
      <c r="Q127" s="512">
        <v>522.20000000000005</v>
      </c>
      <c r="R127" s="549">
        <v>5.0000000000000009</v>
      </c>
      <c r="S127" s="513">
        <v>104.44000000000001</v>
      </c>
    </row>
    <row r="128" spans="1:19" ht="14.4" customHeight="1" x14ac:dyDescent="0.3">
      <c r="A128" s="507" t="s">
        <v>744</v>
      </c>
      <c r="B128" s="508" t="s">
        <v>745</v>
      </c>
      <c r="C128" s="508" t="s">
        <v>428</v>
      </c>
      <c r="D128" s="508" t="s">
        <v>497</v>
      </c>
      <c r="E128" s="508" t="s">
        <v>760</v>
      </c>
      <c r="F128" s="508" t="s">
        <v>765</v>
      </c>
      <c r="G128" s="508" t="s">
        <v>766</v>
      </c>
      <c r="H128" s="512">
        <v>95</v>
      </c>
      <c r="I128" s="512">
        <v>3515</v>
      </c>
      <c r="J128" s="508">
        <v>1.2666666666666666</v>
      </c>
      <c r="K128" s="508">
        <v>37</v>
      </c>
      <c r="L128" s="512">
        <v>75</v>
      </c>
      <c r="M128" s="512">
        <v>2775</v>
      </c>
      <c r="N128" s="508">
        <v>1</v>
      </c>
      <c r="O128" s="508">
        <v>37</v>
      </c>
      <c r="P128" s="512">
        <v>86</v>
      </c>
      <c r="Q128" s="512">
        <v>3182</v>
      </c>
      <c r="R128" s="549">
        <v>1.1466666666666667</v>
      </c>
      <c r="S128" s="513">
        <v>37</v>
      </c>
    </row>
    <row r="129" spans="1:19" ht="14.4" customHeight="1" x14ac:dyDescent="0.3">
      <c r="A129" s="507" t="s">
        <v>744</v>
      </c>
      <c r="B129" s="508" t="s">
        <v>745</v>
      </c>
      <c r="C129" s="508" t="s">
        <v>428</v>
      </c>
      <c r="D129" s="508" t="s">
        <v>497</v>
      </c>
      <c r="E129" s="508" t="s">
        <v>760</v>
      </c>
      <c r="F129" s="508" t="s">
        <v>767</v>
      </c>
      <c r="G129" s="508" t="s">
        <v>768</v>
      </c>
      <c r="H129" s="512">
        <v>6</v>
      </c>
      <c r="I129" s="512">
        <v>60</v>
      </c>
      <c r="J129" s="508">
        <v>0.46153846153846156</v>
      </c>
      <c r="K129" s="508">
        <v>10</v>
      </c>
      <c r="L129" s="512">
        <v>13</v>
      </c>
      <c r="M129" s="512">
        <v>130</v>
      </c>
      <c r="N129" s="508">
        <v>1</v>
      </c>
      <c r="O129" s="508">
        <v>10</v>
      </c>
      <c r="P129" s="512">
        <v>20</v>
      </c>
      <c r="Q129" s="512">
        <v>200</v>
      </c>
      <c r="R129" s="549">
        <v>1.5384615384615385</v>
      </c>
      <c r="S129" s="513">
        <v>10</v>
      </c>
    </row>
    <row r="130" spans="1:19" ht="14.4" customHeight="1" x14ac:dyDescent="0.3">
      <c r="A130" s="507" t="s">
        <v>744</v>
      </c>
      <c r="B130" s="508" t="s">
        <v>745</v>
      </c>
      <c r="C130" s="508" t="s">
        <v>428</v>
      </c>
      <c r="D130" s="508" t="s">
        <v>497</v>
      </c>
      <c r="E130" s="508" t="s">
        <v>760</v>
      </c>
      <c r="F130" s="508" t="s">
        <v>769</v>
      </c>
      <c r="G130" s="508" t="s">
        <v>770</v>
      </c>
      <c r="H130" s="512">
        <v>2</v>
      </c>
      <c r="I130" s="512">
        <v>10</v>
      </c>
      <c r="J130" s="508">
        <v>0.33333333333333331</v>
      </c>
      <c r="K130" s="508">
        <v>5</v>
      </c>
      <c r="L130" s="512">
        <v>6</v>
      </c>
      <c r="M130" s="512">
        <v>30</v>
      </c>
      <c r="N130" s="508">
        <v>1</v>
      </c>
      <c r="O130" s="508">
        <v>5</v>
      </c>
      <c r="P130" s="512">
        <v>10</v>
      </c>
      <c r="Q130" s="512">
        <v>50</v>
      </c>
      <c r="R130" s="549">
        <v>1.6666666666666667</v>
      </c>
      <c r="S130" s="513">
        <v>5</v>
      </c>
    </row>
    <row r="131" spans="1:19" ht="14.4" customHeight="1" x14ac:dyDescent="0.3">
      <c r="A131" s="507" t="s">
        <v>744</v>
      </c>
      <c r="B131" s="508" t="s">
        <v>745</v>
      </c>
      <c r="C131" s="508" t="s">
        <v>428</v>
      </c>
      <c r="D131" s="508" t="s">
        <v>497</v>
      </c>
      <c r="E131" s="508" t="s">
        <v>760</v>
      </c>
      <c r="F131" s="508" t="s">
        <v>771</v>
      </c>
      <c r="G131" s="508" t="s">
        <v>772</v>
      </c>
      <c r="H131" s="512">
        <v>1</v>
      </c>
      <c r="I131" s="512">
        <v>5</v>
      </c>
      <c r="J131" s="508">
        <v>1</v>
      </c>
      <c r="K131" s="508">
        <v>5</v>
      </c>
      <c r="L131" s="512">
        <v>1</v>
      </c>
      <c r="M131" s="512">
        <v>5</v>
      </c>
      <c r="N131" s="508">
        <v>1</v>
      </c>
      <c r="O131" s="508">
        <v>5</v>
      </c>
      <c r="P131" s="512"/>
      <c r="Q131" s="512"/>
      <c r="R131" s="549"/>
      <c r="S131" s="513"/>
    </row>
    <row r="132" spans="1:19" ht="14.4" customHeight="1" x14ac:dyDescent="0.3">
      <c r="A132" s="507" t="s">
        <v>744</v>
      </c>
      <c r="B132" s="508" t="s">
        <v>745</v>
      </c>
      <c r="C132" s="508" t="s">
        <v>428</v>
      </c>
      <c r="D132" s="508" t="s">
        <v>497</v>
      </c>
      <c r="E132" s="508" t="s">
        <v>760</v>
      </c>
      <c r="F132" s="508" t="s">
        <v>773</v>
      </c>
      <c r="G132" s="508" t="s">
        <v>774</v>
      </c>
      <c r="H132" s="512">
        <v>6</v>
      </c>
      <c r="I132" s="512">
        <v>444</v>
      </c>
      <c r="J132" s="508">
        <v>0.25</v>
      </c>
      <c r="K132" s="508">
        <v>74</v>
      </c>
      <c r="L132" s="512">
        <v>24</v>
      </c>
      <c r="M132" s="512">
        <v>1776</v>
      </c>
      <c r="N132" s="508">
        <v>1</v>
      </c>
      <c r="O132" s="508">
        <v>74</v>
      </c>
      <c r="P132" s="512">
        <v>27</v>
      </c>
      <c r="Q132" s="512">
        <v>1998</v>
      </c>
      <c r="R132" s="549">
        <v>1.125</v>
      </c>
      <c r="S132" s="513">
        <v>74</v>
      </c>
    </row>
    <row r="133" spans="1:19" ht="14.4" customHeight="1" x14ac:dyDescent="0.3">
      <c r="A133" s="507" t="s">
        <v>744</v>
      </c>
      <c r="B133" s="508" t="s">
        <v>745</v>
      </c>
      <c r="C133" s="508" t="s">
        <v>428</v>
      </c>
      <c r="D133" s="508" t="s">
        <v>497</v>
      </c>
      <c r="E133" s="508" t="s">
        <v>760</v>
      </c>
      <c r="F133" s="508" t="s">
        <v>775</v>
      </c>
      <c r="G133" s="508" t="s">
        <v>776</v>
      </c>
      <c r="H133" s="512">
        <v>17</v>
      </c>
      <c r="I133" s="512">
        <v>3009</v>
      </c>
      <c r="J133" s="508">
        <v>1.1333333333333333</v>
      </c>
      <c r="K133" s="508">
        <v>177</v>
      </c>
      <c r="L133" s="512">
        <v>15</v>
      </c>
      <c r="M133" s="512">
        <v>2655</v>
      </c>
      <c r="N133" s="508">
        <v>1</v>
      </c>
      <c r="O133" s="508">
        <v>177</v>
      </c>
      <c r="P133" s="512">
        <v>4</v>
      </c>
      <c r="Q133" s="512">
        <v>712</v>
      </c>
      <c r="R133" s="549">
        <v>0.26817325800376646</v>
      </c>
      <c r="S133" s="513">
        <v>178</v>
      </c>
    </row>
    <row r="134" spans="1:19" ht="14.4" customHeight="1" x14ac:dyDescent="0.3">
      <c r="A134" s="507" t="s">
        <v>744</v>
      </c>
      <c r="B134" s="508" t="s">
        <v>745</v>
      </c>
      <c r="C134" s="508" t="s">
        <v>428</v>
      </c>
      <c r="D134" s="508" t="s">
        <v>497</v>
      </c>
      <c r="E134" s="508" t="s">
        <v>760</v>
      </c>
      <c r="F134" s="508" t="s">
        <v>779</v>
      </c>
      <c r="G134" s="508" t="s">
        <v>780</v>
      </c>
      <c r="H134" s="512">
        <v>31</v>
      </c>
      <c r="I134" s="512">
        <v>1033.33</v>
      </c>
      <c r="J134" s="508">
        <v>0.70454158058731675</v>
      </c>
      <c r="K134" s="508">
        <v>33.333225806451608</v>
      </c>
      <c r="L134" s="512">
        <v>44</v>
      </c>
      <c r="M134" s="512">
        <v>1466.67</v>
      </c>
      <c r="N134" s="508">
        <v>1</v>
      </c>
      <c r="O134" s="508">
        <v>33.333409090909093</v>
      </c>
      <c r="P134" s="512">
        <v>51</v>
      </c>
      <c r="Q134" s="512">
        <v>1699.99</v>
      </c>
      <c r="R134" s="549">
        <v>1.159081456633053</v>
      </c>
      <c r="S134" s="513">
        <v>33.333137254901963</v>
      </c>
    </row>
    <row r="135" spans="1:19" ht="14.4" customHeight="1" x14ac:dyDescent="0.3">
      <c r="A135" s="507" t="s">
        <v>744</v>
      </c>
      <c r="B135" s="508" t="s">
        <v>745</v>
      </c>
      <c r="C135" s="508" t="s">
        <v>428</v>
      </c>
      <c r="D135" s="508" t="s">
        <v>497</v>
      </c>
      <c r="E135" s="508" t="s">
        <v>760</v>
      </c>
      <c r="F135" s="508" t="s">
        <v>783</v>
      </c>
      <c r="G135" s="508" t="s">
        <v>784</v>
      </c>
      <c r="H135" s="512">
        <v>96</v>
      </c>
      <c r="I135" s="512">
        <v>12576</v>
      </c>
      <c r="J135" s="508">
        <v>1.5366568914956011</v>
      </c>
      <c r="K135" s="508">
        <v>131</v>
      </c>
      <c r="L135" s="512">
        <v>62</v>
      </c>
      <c r="M135" s="512">
        <v>8184</v>
      </c>
      <c r="N135" s="508">
        <v>1</v>
      </c>
      <c r="O135" s="508">
        <v>132</v>
      </c>
      <c r="P135" s="512">
        <v>75</v>
      </c>
      <c r="Q135" s="512">
        <v>9900</v>
      </c>
      <c r="R135" s="549">
        <v>1.2096774193548387</v>
      </c>
      <c r="S135" s="513">
        <v>132</v>
      </c>
    </row>
    <row r="136" spans="1:19" ht="14.4" customHeight="1" x14ac:dyDescent="0.3">
      <c r="A136" s="507" t="s">
        <v>744</v>
      </c>
      <c r="B136" s="508" t="s">
        <v>745</v>
      </c>
      <c r="C136" s="508" t="s">
        <v>428</v>
      </c>
      <c r="D136" s="508" t="s">
        <v>497</v>
      </c>
      <c r="E136" s="508" t="s">
        <v>760</v>
      </c>
      <c r="F136" s="508" t="s">
        <v>785</v>
      </c>
      <c r="G136" s="508" t="s">
        <v>786</v>
      </c>
      <c r="H136" s="512">
        <v>20</v>
      </c>
      <c r="I136" s="512">
        <v>1480</v>
      </c>
      <c r="J136" s="508">
        <v>0.52631578947368418</v>
      </c>
      <c r="K136" s="508">
        <v>74</v>
      </c>
      <c r="L136" s="512">
        <v>38</v>
      </c>
      <c r="M136" s="512">
        <v>2812</v>
      </c>
      <c r="N136" s="508">
        <v>1</v>
      </c>
      <c r="O136" s="508">
        <v>74</v>
      </c>
      <c r="P136" s="512">
        <v>4</v>
      </c>
      <c r="Q136" s="512">
        <v>296</v>
      </c>
      <c r="R136" s="549">
        <v>0.10526315789473684</v>
      </c>
      <c r="S136" s="513">
        <v>74</v>
      </c>
    </row>
    <row r="137" spans="1:19" ht="14.4" customHeight="1" x14ac:dyDescent="0.3">
      <c r="A137" s="507" t="s">
        <v>744</v>
      </c>
      <c r="B137" s="508" t="s">
        <v>745</v>
      </c>
      <c r="C137" s="508" t="s">
        <v>428</v>
      </c>
      <c r="D137" s="508" t="s">
        <v>497</v>
      </c>
      <c r="E137" s="508" t="s">
        <v>760</v>
      </c>
      <c r="F137" s="508" t="s">
        <v>787</v>
      </c>
      <c r="G137" s="508" t="s">
        <v>788</v>
      </c>
      <c r="H137" s="512">
        <v>7</v>
      </c>
      <c r="I137" s="512">
        <v>2478</v>
      </c>
      <c r="J137" s="508">
        <v>0.3172855313700384</v>
      </c>
      <c r="K137" s="508">
        <v>354</v>
      </c>
      <c r="L137" s="512">
        <v>22</v>
      </c>
      <c r="M137" s="512">
        <v>7810</v>
      </c>
      <c r="N137" s="508">
        <v>1</v>
      </c>
      <c r="O137" s="508">
        <v>355</v>
      </c>
      <c r="P137" s="512">
        <v>36</v>
      </c>
      <c r="Q137" s="512">
        <v>12780</v>
      </c>
      <c r="R137" s="549">
        <v>1.6363636363636365</v>
      </c>
      <c r="S137" s="513">
        <v>355</v>
      </c>
    </row>
    <row r="138" spans="1:19" ht="14.4" customHeight="1" x14ac:dyDescent="0.3">
      <c r="A138" s="507" t="s">
        <v>744</v>
      </c>
      <c r="B138" s="508" t="s">
        <v>745</v>
      </c>
      <c r="C138" s="508" t="s">
        <v>428</v>
      </c>
      <c r="D138" s="508" t="s">
        <v>497</v>
      </c>
      <c r="E138" s="508" t="s">
        <v>760</v>
      </c>
      <c r="F138" s="508" t="s">
        <v>789</v>
      </c>
      <c r="G138" s="508" t="s">
        <v>790</v>
      </c>
      <c r="H138" s="512">
        <v>20</v>
      </c>
      <c r="I138" s="512">
        <v>4440</v>
      </c>
      <c r="J138" s="508">
        <v>0.46303055584523933</v>
      </c>
      <c r="K138" s="508">
        <v>222</v>
      </c>
      <c r="L138" s="512">
        <v>43</v>
      </c>
      <c r="M138" s="512">
        <v>9589</v>
      </c>
      <c r="N138" s="508">
        <v>1</v>
      </c>
      <c r="O138" s="508">
        <v>223</v>
      </c>
      <c r="P138" s="512">
        <v>49</v>
      </c>
      <c r="Q138" s="512">
        <v>10927</v>
      </c>
      <c r="R138" s="549">
        <v>1.1395348837209303</v>
      </c>
      <c r="S138" s="513">
        <v>223</v>
      </c>
    </row>
    <row r="139" spans="1:19" ht="14.4" customHeight="1" x14ac:dyDescent="0.3">
      <c r="A139" s="507" t="s">
        <v>744</v>
      </c>
      <c r="B139" s="508" t="s">
        <v>745</v>
      </c>
      <c r="C139" s="508" t="s">
        <v>428</v>
      </c>
      <c r="D139" s="508" t="s">
        <v>497</v>
      </c>
      <c r="E139" s="508" t="s">
        <v>760</v>
      </c>
      <c r="F139" s="508" t="s">
        <v>791</v>
      </c>
      <c r="G139" s="508" t="s">
        <v>792</v>
      </c>
      <c r="H139" s="512">
        <v>1</v>
      </c>
      <c r="I139" s="512">
        <v>77</v>
      </c>
      <c r="J139" s="508"/>
      <c r="K139" s="508">
        <v>77</v>
      </c>
      <c r="L139" s="512"/>
      <c r="M139" s="512"/>
      <c r="N139" s="508"/>
      <c r="O139" s="508"/>
      <c r="P139" s="512"/>
      <c r="Q139" s="512"/>
      <c r="R139" s="549"/>
      <c r="S139" s="513"/>
    </row>
    <row r="140" spans="1:19" ht="14.4" customHeight="1" x14ac:dyDescent="0.3">
      <c r="A140" s="507" t="s">
        <v>744</v>
      </c>
      <c r="B140" s="508" t="s">
        <v>745</v>
      </c>
      <c r="C140" s="508" t="s">
        <v>428</v>
      </c>
      <c r="D140" s="508" t="s">
        <v>497</v>
      </c>
      <c r="E140" s="508" t="s">
        <v>760</v>
      </c>
      <c r="F140" s="508" t="s">
        <v>793</v>
      </c>
      <c r="G140" s="508" t="s">
        <v>794</v>
      </c>
      <c r="H140" s="512">
        <v>1</v>
      </c>
      <c r="I140" s="512">
        <v>28</v>
      </c>
      <c r="J140" s="508"/>
      <c r="K140" s="508">
        <v>28</v>
      </c>
      <c r="L140" s="512"/>
      <c r="M140" s="512"/>
      <c r="N140" s="508"/>
      <c r="O140" s="508"/>
      <c r="P140" s="512"/>
      <c r="Q140" s="512"/>
      <c r="R140" s="549"/>
      <c r="S140" s="513"/>
    </row>
    <row r="141" spans="1:19" ht="14.4" customHeight="1" x14ac:dyDescent="0.3">
      <c r="A141" s="507" t="s">
        <v>744</v>
      </c>
      <c r="B141" s="508" t="s">
        <v>745</v>
      </c>
      <c r="C141" s="508" t="s">
        <v>428</v>
      </c>
      <c r="D141" s="508" t="s">
        <v>497</v>
      </c>
      <c r="E141" s="508" t="s">
        <v>760</v>
      </c>
      <c r="F141" s="508" t="s">
        <v>797</v>
      </c>
      <c r="G141" s="508" t="s">
        <v>798</v>
      </c>
      <c r="H141" s="512">
        <v>10</v>
      </c>
      <c r="I141" s="512">
        <v>7010</v>
      </c>
      <c r="J141" s="508">
        <v>1.4285714285714286</v>
      </c>
      <c r="K141" s="508">
        <v>701</v>
      </c>
      <c r="L141" s="512">
        <v>7</v>
      </c>
      <c r="M141" s="512">
        <v>4907</v>
      </c>
      <c r="N141" s="508">
        <v>1</v>
      </c>
      <c r="O141" s="508">
        <v>701</v>
      </c>
      <c r="P141" s="512">
        <v>11</v>
      </c>
      <c r="Q141" s="512">
        <v>7722</v>
      </c>
      <c r="R141" s="549">
        <v>1.5736702669655593</v>
      </c>
      <c r="S141" s="513">
        <v>702</v>
      </c>
    </row>
    <row r="142" spans="1:19" ht="14.4" customHeight="1" x14ac:dyDescent="0.3">
      <c r="A142" s="507" t="s">
        <v>744</v>
      </c>
      <c r="B142" s="508" t="s">
        <v>745</v>
      </c>
      <c r="C142" s="508" t="s">
        <v>428</v>
      </c>
      <c r="D142" s="508" t="s">
        <v>497</v>
      </c>
      <c r="E142" s="508" t="s">
        <v>760</v>
      </c>
      <c r="F142" s="508" t="s">
        <v>799</v>
      </c>
      <c r="G142" s="508" t="s">
        <v>800</v>
      </c>
      <c r="H142" s="512">
        <v>15</v>
      </c>
      <c r="I142" s="512">
        <v>3465</v>
      </c>
      <c r="J142" s="508">
        <v>0.5</v>
      </c>
      <c r="K142" s="508">
        <v>231</v>
      </c>
      <c r="L142" s="512">
        <v>30</v>
      </c>
      <c r="M142" s="512">
        <v>6930</v>
      </c>
      <c r="N142" s="508">
        <v>1</v>
      </c>
      <c r="O142" s="508">
        <v>231</v>
      </c>
      <c r="P142" s="512">
        <v>18</v>
      </c>
      <c r="Q142" s="512">
        <v>4176</v>
      </c>
      <c r="R142" s="549">
        <v>0.60259740259740258</v>
      </c>
      <c r="S142" s="513">
        <v>232</v>
      </c>
    </row>
    <row r="143" spans="1:19" ht="14.4" customHeight="1" x14ac:dyDescent="0.3">
      <c r="A143" s="507" t="s">
        <v>744</v>
      </c>
      <c r="B143" s="508" t="s">
        <v>745</v>
      </c>
      <c r="C143" s="508" t="s">
        <v>428</v>
      </c>
      <c r="D143" s="508" t="s">
        <v>497</v>
      </c>
      <c r="E143" s="508" t="s">
        <v>760</v>
      </c>
      <c r="F143" s="508" t="s">
        <v>801</v>
      </c>
      <c r="G143" s="508" t="s">
        <v>802</v>
      </c>
      <c r="H143" s="512">
        <v>1</v>
      </c>
      <c r="I143" s="512">
        <v>472</v>
      </c>
      <c r="J143" s="508"/>
      <c r="K143" s="508">
        <v>472</v>
      </c>
      <c r="L143" s="512"/>
      <c r="M143" s="512"/>
      <c r="N143" s="508"/>
      <c r="O143" s="508"/>
      <c r="P143" s="512"/>
      <c r="Q143" s="512"/>
      <c r="R143" s="549"/>
      <c r="S143" s="513"/>
    </row>
    <row r="144" spans="1:19" ht="14.4" customHeight="1" x14ac:dyDescent="0.3">
      <c r="A144" s="507" t="s">
        <v>803</v>
      </c>
      <c r="B144" s="508" t="s">
        <v>804</v>
      </c>
      <c r="C144" s="508" t="s">
        <v>428</v>
      </c>
      <c r="D144" s="508" t="s">
        <v>737</v>
      </c>
      <c r="E144" s="508" t="s">
        <v>760</v>
      </c>
      <c r="F144" s="508" t="s">
        <v>805</v>
      </c>
      <c r="G144" s="508" t="s">
        <v>806</v>
      </c>
      <c r="H144" s="512"/>
      <c r="I144" s="512"/>
      <c r="J144" s="508"/>
      <c r="K144" s="508"/>
      <c r="L144" s="512">
        <v>2</v>
      </c>
      <c r="M144" s="512">
        <v>242</v>
      </c>
      <c r="N144" s="508">
        <v>1</v>
      </c>
      <c r="O144" s="508">
        <v>121</v>
      </c>
      <c r="P144" s="512"/>
      <c r="Q144" s="512"/>
      <c r="R144" s="549"/>
      <c r="S144" s="513"/>
    </row>
    <row r="145" spans="1:19" ht="14.4" customHeight="1" x14ac:dyDescent="0.3">
      <c r="A145" s="507" t="s">
        <v>803</v>
      </c>
      <c r="B145" s="508" t="s">
        <v>804</v>
      </c>
      <c r="C145" s="508" t="s">
        <v>428</v>
      </c>
      <c r="D145" s="508" t="s">
        <v>493</v>
      </c>
      <c r="E145" s="508" t="s">
        <v>760</v>
      </c>
      <c r="F145" s="508" t="s">
        <v>765</v>
      </c>
      <c r="G145" s="508" t="s">
        <v>766</v>
      </c>
      <c r="H145" s="512">
        <v>8</v>
      </c>
      <c r="I145" s="512">
        <v>296</v>
      </c>
      <c r="J145" s="508"/>
      <c r="K145" s="508">
        <v>37</v>
      </c>
      <c r="L145" s="512"/>
      <c r="M145" s="512"/>
      <c r="N145" s="508"/>
      <c r="O145" s="508"/>
      <c r="P145" s="512"/>
      <c r="Q145" s="512"/>
      <c r="R145" s="549"/>
      <c r="S145" s="513"/>
    </row>
    <row r="146" spans="1:19" ht="14.4" customHeight="1" x14ac:dyDescent="0.3">
      <c r="A146" s="507" t="s">
        <v>803</v>
      </c>
      <c r="B146" s="508" t="s">
        <v>804</v>
      </c>
      <c r="C146" s="508" t="s">
        <v>428</v>
      </c>
      <c r="D146" s="508" t="s">
        <v>493</v>
      </c>
      <c r="E146" s="508" t="s">
        <v>760</v>
      </c>
      <c r="F146" s="508" t="s">
        <v>805</v>
      </c>
      <c r="G146" s="508" t="s">
        <v>806</v>
      </c>
      <c r="H146" s="512">
        <v>124</v>
      </c>
      <c r="I146" s="512">
        <v>15004</v>
      </c>
      <c r="J146" s="508">
        <v>1.1923076923076923</v>
      </c>
      <c r="K146" s="508">
        <v>121</v>
      </c>
      <c r="L146" s="512">
        <v>104</v>
      </c>
      <c r="M146" s="512">
        <v>12584</v>
      </c>
      <c r="N146" s="508">
        <v>1</v>
      </c>
      <c r="O146" s="508">
        <v>121</v>
      </c>
      <c r="P146" s="512">
        <v>287</v>
      </c>
      <c r="Q146" s="512">
        <v>35014</v>
      </c>
      <c r="R146" s="549">
        <v>2.7824221233312141</v>
      </c>
      <c r="S146" s="513">
        <v>122</v>
      </c>
    </row>
    <row r="147" spans="1:19" ht="14.4" customHeight="1" x14ac:dyDescent="0.3">
      <c r="A147" s="507" t="s">
        <v>803</v>
      </c>
      <c r="B147" s="508" t="s">
        <v>804</v>
      </c>
      <c r="C147" s="508" t="s">
        <v>428</v>
      </c>
      <c r="D147" s="508" t="s">
        <v>493</v>
      </c>
      <c r="E147" s="508" t="s">
        <v>760</v>
      </c>
      <c r="F147" s="508" t="s">
        <v>783</v>
      </c>
      <c r="G147" s="508" t="s">
        <v>784</v>
      </c>
      <c r="H147" s="512">
        <v>8</v>
      </c>
      <c r="I147" s="512">
        <v>1048</v>
      </c>
      <c r="J147" s="508"/>
      <c r="K147" s="508">
        <v>131</v>
      </c>
      <c r="L147" s="512"/>
      <c r="M147" s="512"/>
      <c r="N147" s="508"/>
      <c r="O147" s="508"/>
      <c r="P147" s="512"/>
      <c r="Q147" s="512"/>
      <c r="R147" s="549"/>
      <c r="S147" s="513"/>
    </row>
    <row r="148" spans="1:19" ht="14.4" customHeight="1" x14ac:dyDescent="0.3">
      <c r="A148" s="507" t="s">
        <v>803</v>
      </c>
      <c r="B148" s="508" t="s">
        <v>804</v>
      </c>
      <c r="C148" s="508" t="s">
        <v>428</v>
      </c>
      <c r="D148" s="508" t="s">
        <v>494</v>
      </c>
      <c r="E148" s="508" t="s">
        <v>760</v>
      </c>
      <c r="F148" s="508" t="s">
        <v>805</v>
      </c>
      <c r="G148" s="508" t="s">
        <v>806</v>
      </c>
      <c r="H148" s="512">
        <v>12</v>
      </c>
      <c r="I148" s="512">
        <v>1452</v>
      </c>
      <c r="J148" s="508">
        <v>3</v>
      </c>
      <c r="K148" s="508">
        <v>121</v>
      </c>
      <c r="L148" s="512">
        <v>4</v>
      </c>
      <c r="M148" s="512">
        <v>484</v>
      </c>
      <c r="N148" s="508">
        <v>1</v>
      </c>
      <c r="O148" s="508">
        <v>121</v>
      </c>
      <c r="P148" s="512">
        <v>6</v>
      </c>
      <c r="Q148" s="512">
        <v>732</v>
      </c>
      <c r="R148" s="549">
        <v>1.5123966942148761</v>
      </c>
      <c r="S148" s="513">
        <v>122</v>
      </c>
    </row>
    <row r="149" spans="1:19" ht="14.4" customHeight="1" x14ac:dyDescent="0.3">
      <c r="A149" s="507" t="s">
        <v>803</v>
      </c>
      <c r="B149" s="508" t="s">
        <v>804</v>
      </c>
      <c r="C149" s="508" t="s">
        <v>428</v>
      </c>
      <c r="D149" s="508" t="s">
        <v>496</v>
      </c>
      <c r="E149" s="508" t="s">
        <v>760</v>
      </c>
      <c r="F149" s="508" t="s">
        <v>805</v>
      </c>
      <c r="G149" s="508" t="s">
        <v>806</v>
      </c>
      <c r="H149" s="512">
        <v>1</v>
      </c>
      <c r="I149" s="512">
        <v>121</v>
      </c>
      <c r="J149" s="508"/>
      <c r="K149" s="508">
        <v>121</v>
      </c>
      <c r="L149" s="512"/>
      <c r="M149" s="512"/>
      <c r="N149" s="508"/>
      <c r="O149" s="508"/>
      <c r="P149" s="512">
        <v>10</v>
      </c>
      <c r="Q149" s="512">
        <v>1220</v>
      </c>
      <c r="R149" s="549"/>
      <c r="S149" s="513">
        <v>122</v>
      </c>
    </row>
    <row r="150" spans="1:19" ht="14.4" customHeight="1" x14ac:dyDescent="0.3">
      <c r="A150" s="507" t="s">
        <v>803</v>
      </c>
      <c r="B150" s="508" t="s">
        <v>804</v>
      </c>
      <c r="C150" s="508" t="s">
        <v>428</v>
      </c>
      <c r="D150" s="508" t="s">
        <v>497</v>
      </c>
      <c r="E150" s="508" t="s">
        <v>760</v>
      </c>
      <c r="F150" s="508" t="s">
        <v>805</v>
      </c>
      <c r="G150" s="508" t="s">
        <v>806</v>
      </c>
      <c r="H150" s="512">
        <v>18</v>
      </c>
      <c r="I150" s="512">
        <v>2178</v>
      </c>
      <c r="J150" s="508">
        <v>1</v>
      </c>
      <c r="K150" s="508">
        <v>121</v>
      </c>
      <c r="L150" s="512">
        <v>18</v>
      </c>
      <c r="M150" s="512">
        <v>2178</v>
      </c>
      <c r="N150" s="508">
        <v>1</v>
      </c>
      <c r="O150" s="508">
        <v>121</v>
      </c>
      <c r="P150" s="512">
        <v>18</v>
      </c>
      <c r="Q150" s="512">
        <v>2196</v>
      </c>
      <c r="R150" s="549">
        <v>1.0082644628099173</v>
      </c>
      <c r="S150" s="513">
        <v>122</v>
      </c>
    </row>
    <row r="151" spans="1:19" ht="14.4" customHeight="1" thickBot="1" x14ac:dyDescent="0.35">
      <c r="A151" s="514" t="s">
        <v>803</v>
      </c>
      <c r="B151" s="515" t="s">
        <v>804</v>
      </c>
      <c r="C151" s="515" t="s">
        <v>428</v>
      </c>
      <c r="D151" s="515" t="s">
        <v>497</v>
      </c>
      <c r="E151" s="515" t="s">
        <v>760</v>
      </c>
      <c r="F151" s="515" t="s">
        <v>785</v>
      </c>
      <c r="G151" s="515" t="s">
        <v>786</v>
      </c>
      <c r="H151" s="519"/>
      <c r="I151" s="519"/>
      <c r="J151" s="515"/>
      <c r="K151" s="515"/>
      <c r="L151" s="519">
        <v>1</v>
      </c>
      <c r="M151" s="519">
        <v>74</v>
      </c>
      <c r="N151" s="515">
        <v>1</v>
      </c>
      <c r="O151" s="515">
        <v>74</v>
      </c>
      <c r="P151" s="519"/>
      <c r="Q151" s="519"/>
      <c r="R151" s="527"/>
      <c r="S151" s="52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268</v>
      </c>
      <c r="C3" s="222">
        <f t="shared" ref="C3:R3" si="0">SUBTOTAL(9,C6:C1048576)</f>
        <v>0</v>
      </c>
      <c r="D3" s="222">
        <f t="shared" si="0"/>
        <v>532</v>
      </c>
      <c r="E3" s="222">
        <f t="shared" si="0"/>
        <v>1</v>
      </c>
      <c r="F3" s="222">
        <f t="shared" si="0"/>
        <v>1008</v>
      </c>
      <c r="G3" s="225">
        <f>IF(D3&lt;&gt;0,F3/D3,"")</f>
        <v>1.8947368421052631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5" t="s">
        <v>2</v>
      </c>
      <c r="H5" s="610">
        <v>2015</v>
      </c>
      <c r="I5" s="611"/>
      <c r="J5" s="611">
        <v>2017</v>
      </c>
      <c r="K5" s="611"/>
      <c r="L5" s="611">
        <v>2018</v>
      </c>
      <c r="M5" s="645" t="s">
        <v>2</v>
      </c>
      <c r="N5" s="610">
        <v>2015</v>
      </c>
      <c r="O5" s="611"/>
      <c r="P5" s="611">
        <v>2017</v>
      </c>
      <c r="Q5" s="611"/>
      <c r="R5" s="611">
        <v>2018</v>
      </c>
      <c r="S5" s="645" t="s">
        <v>2</v>
      </c>
    </row>
    <row r="6" spans="1:19" ht="14.4" customHeight="1" x14ac:dyDescent="0.3">
      <c r="A6" s="602" t="s">
        <v>809</v>
      </c>
      <c r="B6" s="627">
        <v>231</v>
      </c>
      <c r="C6" s="585"/>
      <c r="D6" s="627"/>
      <c r="E6" s="585"/>
      <c r="F6" s="627"/>
      <c r="G6" s="590"/>
      <c r="H6" s="627"/>
      <c r="I6" s="585"/>
      <c r="J6" s="627"/>
      <c r="K6" s="585"/>
      <c r="L6" s="627"/>
      <c r="M6" s="590"/>
      <c r="N6" s="627"/>
      <c r="O6" s="585"/>
      <c r="P6" s="627"/>
      <c r="Q6" s="585"/>
      <c r="R6" s="627"/>
      <c r="S6" s="122"/>
    </row>
    <row r="7" spans="1:19" ht="14.4" customHeight="1" x14ac:dyDescent="0.3">
      <c r="A7" s="603" t="s">
        <v>810</v>
      </c>
      <c r="B7" s="629">
        <v>37</v>
      </c>
      <c r="C7" s="508"/>
      <c r="D7" s="629"/>
      <c r="E7" s="508"/>
      <c r="F7" s="629"/>
      <c r="G7" s="549"/>
      <c r="H7" s="629"/>
      <c r="I7" s="508"/>
      <c r="J7" s="629"/>
      <c r="K7" s="508"/>
      <c r="L7" s="629"/>
      <c r="M7" s="549"/>
      <c r="N7" s="629"/>
      <c r="O7" s="508"/>
      <c r="P7" s="629"/>
      <c r="Q7" s="508"/>
      <c r="R7" s="629"/>
      <c r="S7" s="550"/>
    </row>
    <row r="8" spans="1:19" ht="14.4" customHeight="1" thickBot="1" x14ac:dyDescent="0.35">
      <c r="A8" s="633" t="s">
        <v>811</v>
      </c>
      <c r="B8" s="631"/>
      <c r="C8" s="515"/>
      <c r="D8" s="631">
        <v>532</v>
      </c>
      <c r="E8" s="515">
        <v>1</v>
      </c>
      <c r="F8" s="631">
        <v>1008</v>
      </c>
      <c r="G8" s="527">
        <v>1.8947368421052631</v>
      </c>
      <c r="H8" s="631"/>
      <c r="I8" s="515"/>
      <c r="J8" s="631"/>
      <c r="K8" s="515"/>
      <c r="L8" s="631"/>
      <c r="M8" s="527"/>
      <c r="N8" s="631"/>
      <c r="O8" s="515"/>
      <c r="P8" s="631"/>
      <c r="Q8" s="515"/>
      <c r="R8" s="631"/>
      <c r="S8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814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</v>
      </c>
      <c r="G3" s="103">
        <f t="shared" si="0"/>
        <v>268</v>
      </c>
      <c r="H3" s="103"/>
      <c r="I3" s="103"/>
      <c r="J3" s="103">
        <f t="shared" si="0"/>
        <v>2</v>
      </c>
      <c r="K3" s="103">
        <f t="shared" si="0"/>
        <v>532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1.8947368421052631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6"/>
      <c r="B5" s="634"/>
      <c r="C5" s="636"/>
      <c r="D5" s="646"/>
      <c r="E5" s="638"/>
      <c r="F5" s="647" t="s">
        <v>71</v>
      </c>
      <c r="G5" s="648" t="s">
        <v>14</v>
      </c>
      <c r="H5" s="649"/>
      <c r="I5" s="649"/>
      <c r="J5" s="647" t="s">
        <v>71</v>
      </c>
      <c r="K5" s="648" t="s">
        <v>14</v>
      </c>
      <c r="L5" s="649"/>
      <c r="M5" s="649"/>
      <c r="N5" s="647" t="s">
        <v>71</v>
      </c>
      <c r="O5" s="648" t="s">
        <v>14</v>
      </c>
      <c r="P5" s="650"/>
      <c r="Q5" s="643"/>
    </row>
    <row r="6" spans="1:17" ht="14.4" customHeight="1" x14ac:dyDescent="0.3">
      <c r="A6" s="584" t="s">
        <v>812</v>
      </c>
      <c r="B6" s="585" t="s">
        <v>745</v>
      </c>
      <c r="C6" s="585" t="s">
        <v>760</v>
      </c>
      <c r="D6" s="585" t="s">
        <v>799</v>
      </c>
      <c r="E6" s="585" t="s">
        <v>800</v>
      </c>
      <c r="F6" s="116">
        <v>1</v>
      </c>
      <c r="G6" s="116">
        <v>231</v>
      </c>
      <c r="H6" s="116"/>
      <c r="I6" s="116">
        <v>231</v>
      </c>
      <c r="J6" s="116"/>
      <c r="K6" s="116"/>
      <c r="L6" s="116"/>
      <c r="M6" s="116"/>
      <c r="N6" s="116"/>
      <c r="O6" s="116"/>
      <c r="P6" s="590"/>
      <c r="Q6" s="598"/>
    </row>
    <row r="7" spans="1:17" ht="14.4" customHeight="1" x14ac:dyDescent="0.3">
      <c r="A7" s="507" t="s">
        <v>744</v>
      </c>
      <c r="B7" s="508" t="s">
        <v>745</v>
      </c>
      <c r="C7" s="508" t="s">
        <v>760</v>
      </c>
      <c r="D7" s="508" t="s">
        <v>765</v>
      </c>
      <c r="E7" s="508" t="s">
        <v>766</v>
      </c>
      <c r="F7" s="512">
        <v>1</v>
      </c>
      <c r="G7" s="512">
        <v>37</v>
      </c>
      <c r="H7" s="512"/>
      <c r="I7" s="512">
        <v>37</v>
      </c>
      <c r="J7" s="512"/>
      <c r="K7" s="512"/>
      <c r="L7" s="512"/>
      <c r="M7" s="512"/>
      <c r="N7" s="512"/>
      <c r="O7" s="512"/>
      <c r="P7" s="549"/>
      <c r="Q7" s="513"/>
    </row>
    <row r="8" spans="1:17" ht="14.4" customHeight="1" x14ac:dyDescent="0.3">
      <c r="A8" s="507" t="s">
        <v>813</v>
      </c>
      <c r="B8" s="508" t="s">
        <v>745</v>
      </c>
      <c r="C8" s="508" t="s">
        <v>760</v>
      </c>
      <c r="D8" s="508" t="s">
        <v>773</v>
      </c>
      <c r="E8" s="508" t="s">
        <v>774</v>
      </c>
      <c r="F8" s="512"/>
      <c r="G8" s="512"/>
      <c r="H8" s="512"/>
      <c r="I8" s="512"/>
      <c r="J8" s="512"/>
      <c r="K8" s="512"/>
      <c r="L8" s="512"/>
      <c r="M8" s="512"/>
      <c r="N8" s="512">
        <v>1</v>
      </c>
      <c r="O8" s="512">
        <v>74</v>
      </c>
      <c r="P8" s="549"/>
      <c r="Q8" s="513">
        <v>74</v>
      </c>
    </row>
    <row r="9" spans="1:17" ht="14.4" customHeight="1" x14ac:dyDescent="0.3">
      <c r="A9" s="507" t="s">
        <v>813</v>
      </c>
      <c r="B9" s="508" t="s">
        <v>745</v>
      </c>
      <c r="C9" s="508" t="s">
        <v>760</v>
      </c>
      <c r="D9" s="508" t="s">
        <v>775</v>
      </c>
      <c r="E9" s="508" t="s">
        <v>776</v>
      </c>
      <c r="F9" s="512"/>
      <c r="G9" s="512"/>
      <c r="H9" s="512"/>
      <c r="I9" s="512"/>
      <c r="J9" s="512">
        <v>1</v>
      </c>
      <c r="K9" s="512">
        <v>177</v>
      </c>
      <c r="L9" s="512">
        <v>1</v>
      </c>
      <c r="M9" s="512">
        <v>177</v>
      </c>
      <c r="N9" s="512"/>
      <c r="O9" s="512"/>
      <c r="P9" s="549"/>
      <c r="Q9" s="513"/>
    </row>
    <row r="10" spans="1:17" ht="14.4" customHeight="1" x14ac:dyDescent="0.3">
      <c r="A10" s="507" t="s">
        <v>813</v>
      </c>
      <c r="B10" s="508" t="s">
        <v>745</v>
      </c>
      <c r="C10" s="508" t="s">
        <v>760</v>
      </c>
      <c r="D10" s="508" t="s">
        <v>787</v>
      </c>
      <c r="E10" s="508" t="s">
        <v>788</v>
      </c>
      <c r="F10" s="512"/>
      <c r="G10" s="512"/>
      <c r="H10" s="512"/>
      <c r="I10" s="512"/>
      <c r="J10" s="512">
        <v>1</v>
      </c>
      <c r="K10" s="512">
        <v>355</v>
      </c>
      <c r="L10" s="512">
        <v>1</v>
      </c>
      <c r="M10" s="512">
        <v>355</v>
      </c>
      <c r="N10" s="512"/>
      <c r="O10" s="512"/>
      <c r="P10" s="549"/>
      <c r="Q10" s="513"/>
    </row>
    <row r="11" spans="1:17" ht="14.4" customHeight="1" x14ac:dyDescent="0.3">
      <c r="A11" s="507" t="s">
        <v>813</v>
      </c>
      <c r="B11" s="508" t="s">
        <v>745</v>
      </c>
      <c r="C11" s="508" t="s">
        <v>760</v>
      </c>
      <c r="D11" s="508" t="s">
        <v>797</v>
      </c>
      <c r="E11" s="508" t="s">
        <v>798</v>
      </c>
      <c r="F11" s="512"/>
      <c r="G11" s="512"/>
      <c r="H11" s="512"/>
      <c r="I11" s="512"/>
      <c r="J11" s="512"/>
      <c r="K11" s="512"/>
      <c r="L11" s="512"/>
      <c r="M11" s="512"/>
      <c r="N11" s="512">
        <v>1</v>
      </c>
      <c r="O11" s="512">
        <v>702</v>
      </c>
      <c r="P11" s="549"/>
      <c r="Q11" s="513">
        <v>702</v>
      </c>
    </row>
    <row r="12" spans="1:17" ht="14.4" customHeight="1" thickBot="1" x14ac:dyDescent="0.35">
      <c r="A12" s="514" t="s">
        <v>813</v>
      </c>
      <c r="B12" s="515" t="s">
        <v>745</v>
      </c>
      <c r="C12" s="515" t="s">
        <v>760</v>
      </c>
      <c r="D12" s="515" t="s">
        <v>799</v>
      </c>
      <c r="E12" s="515" t="s">
        <v>800</v>
      </c>
      <c r="F12" s="519"/>
      <c r="G12" s="519"/>
      <c r="H12" s="519"/>
      <c r="I12" s="519"/>
      <c r="J12" s="519"/>
      <c r="K12" s="519"/>
      <c r="L12" s="519"/>
      <c r="M12" s="519"/>
      <c r="N12" s="519">
        <v>1</v>
      </c>
      <c r="O12" s="519">
        <v>232</v>
      </c>
      <c r="P12" s="527"/>
      <c r="Q12" s="520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2018-04-24T08:19:44Z</dcterms:modified>
</cp:coreProperties>
</file>