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C843B4D-DC21-4BD2-9F6F-1E12F383DD44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D16" i="431"/>
  <c r="N14" i="431"/>
  <c r="L9" i="431"/>
  <c r="E9" i="431"/>
  <c r="N16" i="431"/>
  <c r="F9" i="431"/>
  <c r="O16" i="431"/>
  <c r="N17" i="431"/>
  <c r="C12" i="431"/>
  <c r="F17" i="431"/>
  <c r="I14" i="431"/>
  <c r="L11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C14" i="431"/>
  <c r="D13" i="431"/>
  <c r="E12" i="431"/>
  <c r="F11" i="431"/>
  <c r="H9" i="431"/>
  <c r="H17" i="431"/>
  <c r="I16" i="431"/>
  <c r="J15" i="431"/>
  <c r="L13" i="431"/>
  <c r="N11" i="431"/>
  <c r="P9" i="431"/>
  <c r="P17" i="431"/>
  <c r="G10" i="431"/>
  <c r="K14" i="431"/>
  <c r="M12" i="431"/>
  <c r="O10" i="431"/>
  <c r="Q16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C17" i="431"/>
  <c r="F14" i="431"/>
  <c r="G13" i="431"/>
  <c r="I11" i="431"/>
  <c r="K9" i="431"/>
  <c r="L16" i="431"/>
  <c r="O13" i="431"/>
  <c r="D9" i="431"/>
  <c r="E16" i="431"/>
  <c r="G14" i="431"/>
  <c r="I12" i="431"/>
  <c r="K10" i="431"/>
  <c r="M16" i="431"/>
  <c r="O14" i="431"/>
  <c r="Q12" i="431"/>
  <c r="C11" i="431"/>
  <c r="E17" i="431"/>
  <c r="G15" i="431"/>
  <c r="I13" i="431"/>
  <c r="K11" i="431"/>
  <c r="M9" i="431"/>
  <c r="O15" i="431"/>
  <c r="Q13" i="431"/>
  <c r="D11" i="431"/>
  <c r="H15" i="431"/>
  <c r="K12" i="431"/>
  <c r="N9" i="431"/>
  <c r="Q14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C9" i="431"/>
  <c r="E15" i="431"/>
  <c r="H12" i="431"/>
  <c r="J10" i="431"/>
  <c r="K17" i="431"/>
  <c r="M15" i="431"/>
  <c r="P12" i="431"/>
  <c r="Q11" i="431"/>
  <c r="C10" i="431"/>
  <c r="D17" i="431"/>
  <c r="F15" i="431"/>
  <c r="H13" i="431"/>
  <c r="J11" i="431"/>
  <c r="L17" i="431"/>
  <c r="N15" i="431"/>
  <c r="P13" i="431"/>
  <c r="D10" i="431"/>
  <c r="F16" i="431"/>
  <c r="H14" i="431"/>
  <c r="J12" i="431"/>
  <c r="L10" i="431"/>
  <c r="M17" i="431"/>
  <c r="P14" i="431"/>
  <c r="E10" i="431"/>
  <c r="G16" i="431"/>
  <c r="J13" i="431"/>
  <c r="M10" i="431"/>
  <c r="P15" i="431"/>
  <c r="S11" i="431" l="1"/>
  <c r="R11" i="431"/>
  <c r="R10" i="431"/>
  <c r="S10" i="431"/>
  <c r="R14" i="431"/>
  <c r="S14" i="431"/>
  <c r="R13" i="431"/>
  <c r="S13" i="431"/>
  <c r="S12" i="431"/>
  <c r="R12" i="431"/>
  <c r="S17" i="431"/>
  <c r="R17" i="431"/>
  <c r="R9" i="431"/>
  <c r="S9" i="431"/>
  <c r="R16" i="431"/>
  <c r="S16" i="431"/>
  <c r="R15" i="431"/>
  <c r="S15" i="431"/>
  <c r="O8" i="431"/>
  <c r="G8" i="431"/>
  <c r="N8" i="431"/>
  <c r="I8" i="431"/>
  <c r="P8" i="431"/>
  <c r="K8" i="431"/>
  <c r="E8" i="431"/>
  <c r="H8" i="431"/>
  <c r="C8" i="431"/>
  <c r="F8" i="431"/>
  <c r="D8" i="431"/>
  <c r="Q8" i="431"/>
  <c r="J8" i="431"/>
  <c r="M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G3" i="344"/>
  <c r="C3" i="344"/>
  <c r="B11" i="339"/>
  <c r="J11" i="339" s="1"/>
  <c r="R3" i="344" l="1"/>
  <c r="I11" i="339"/>
  <c r="F11" i="339"/>
  <c r="H11" i="339" l="1"/>
  <c r="G11" i="339"/>
  <c r="A23" i="414"/>
  <c r="A15" i="414"/>
  <c r="A16" i="414"/>
  <c r="A4" i="414"/>
  <c r="A6" i="339" l="1"/>
  <c r="A5" i="339"/>
  <c r="D16" i="414"/>
  <c r="C19" i="414"/>
  <c r="C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D24" i="414"/>
  <c r="C24" i="414"/>
  <c r="R3" i="345" l="1"/>
  <c r="Q3" i="345"/>
  <c r="Q3" i="347"/>
  <c r="U3" i="347"/>
  <c r="S3" i="34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G15" i="339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<sst xmlns="http://schemas.openxmlformats.org/spreadsheetml/2006/main" count="4719" uniqueCount="1017">
  <si>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</si>
  <si>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</si>
  <si>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</si>
  <si>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</si>
  <si>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</si>
  <si>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</si>
  <si>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</si>
  <si>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</si>
  <si>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</si>
  <si>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</si>
  <si>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</si>
  <si>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</si>
  <si>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</si>
  <si>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</si>
  <si>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</si>
  <si>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</si>
  <si>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</si>
  <si>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</si>
  <si>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</si>
  <si>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</si>
  <si>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</si>
  <si>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</si>
  <si>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</si>
  <si>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</si>
  <si>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</si>
  <si>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</si>
  <si>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</si>
  <si>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</si>
  <si>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</si>
  <si>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</si>
  <si>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</si>
  <si>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</si>
  <si>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</si>
  <si>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</si>
  <si>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</si>
  <si>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</si>
  <si>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</si>
  <si>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</si>
  <si>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</si>
  <si>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</si>
  <si>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</si>
  <si>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</si>
  <si>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</si>
  <si>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</si>
  <si>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</si>
  <si>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</si>
  <si>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</si>
  <si>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</si>
  <si>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</si>
  <si>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</si>
  <si>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</si>
  <si>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</si>
  <si>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</si>
  <si>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</si>
  <si>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</si>
  <si>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</si>
  <si>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</si>
  <si>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</si>
  <si>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</si>
  <si>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</si>
  <si>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</si>
  <si>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</si>
  <si>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</si>
  <si>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</si>
  <si>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</si>
  <si>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</si>
  <si>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</si>
  <si>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</si>
  <si>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</si>
  <si>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</si>
  <si>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</si>
  <si>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</si>
  <si>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</si>
  <si>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</si>
  <si>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</si>
  <si>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</si>
  <si>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</si>
  <si>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</si>
  <si>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</si>
  <si>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</si>
  <si>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</si>
  <si>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</si>
  <si>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</si>
  <si>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</si>
  <si>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</si>
  <si>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</si>
  <si>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</si>
  <si>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</si>
  <si>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</si>
  <si>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</si>
  <si>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</si>
  <si>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</si>
  <si>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</si>
  <si>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</si>
  <si>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</si>
  <si>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</si>
  <si>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</si>
  <si>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</si>
  <si>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</si>
  <si>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</si>
  <si>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</si>
  <si>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</si>
  <si>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</si>
  <si>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</si>
  <si>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</si>
  <si>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</si>
  <si>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</si>
  <si>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</si>
  <si>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</si>
  <si>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</si>
  <si>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</si>
  <si>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</si>
  <si>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</si>
  <si>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</si>
  <si>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</si>
  <si>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</si>
  <si>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</si>
  <si>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</si>
  <si>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</si>
  <si>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</si>
  <si>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</si>
  <si>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</si>
  <si>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</si>
  <si>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</si>
  <si>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</si>
  <si>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</si>
  <si>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</si>
  <si>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</si>
  <si>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</si>
  <si>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</si>
  <si>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</si>
  <si>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</si>
  <si>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</si>
  <si>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</si>
  <si>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</si>
  <si>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</si>
  <si>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</si>
  <si>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</si>
  <si>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</si>
  <si>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</si>
  <si>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</si>
  <si>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</si>
  <si>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</si>
  <si>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</si>
  <si>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</si>
  <si>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</si>
  <si>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</si>
  <si>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</si>
  <si>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</si>
  <si>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</si>
  <si>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</si>
  <si>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</si>
  <si>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</si>
  <si>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</si>
  <si>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</si>
  <si>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</si>
  <si>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</si>
  <si>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</si>
  <si>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</si>
  <si>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</si>
  <si>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</si>
  <si>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</si>
  <si>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</si>
  <si>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</si>
  <si>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</si>
  <si>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</si>
  <si>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</si>
  <si>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</si>
  <si>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</si>
  <si>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</si>
  <si>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</si>
  <si>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</si>
  <si>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</si>
  <si>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</si>
  <si>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</si>
  <si>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</si>
  <si>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</si>
  <si>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</si>
  <si>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</si>
  <si>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</si>
  <si>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</si>
  <si>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</si>
  <si>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</si>
  <si>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</si>
  <si>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</si>
  <si>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</si>
  <si>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</si>
  <si>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</si>
  <si>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</si>
  <si>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</si>
  <si>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</si>
  <si>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</si>
  <si>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</si>
  <si>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</si>
  <si>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</si>
  <si>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</si>
  <si>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</si>
  <si>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</si>
  <si>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</si>
  <si>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</si>
  <si>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</si>
  <si>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</si>
  <si>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</si>
  <si>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</si>
  <si>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</si>
  <si>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</si>
  <si>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</si>
  <si>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</si>
  <si>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</si>
  <si>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</si>
  <si>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</si>
  <si>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</si>
  <si>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</si>
  <si>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</si>
  <si>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</si>
  <si>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</si>
  <si>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</si>
  <si>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</si>
  <si>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</si>
  <si>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</si>
  <si>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</si>
  <si>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</si>
  <si>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</si>
  <si>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</si>
  <si>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</si>
  <si>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</si>
  <si>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</si>
  <si>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</si>
  <si>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</si>
  <si>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</si>
  <si>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</si>
  <si>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</si>
  <si>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</si>
  <si>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</si>
  <si>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</si>
  <si>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</si>
  <si>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</si>
  <si>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</si>
  <si>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</si>
  <si>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</si>
  <si>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</si>
  <si>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</si>
  <si>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</si>
  <si>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</si>
  <si>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</si>
  <si>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</si>
  <si>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</si>
  <si>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</si>
  <si>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</si>
  <si>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</si>
  <si>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</si>
  <si>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</si>
  <si>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</si>
  <si>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</si>
  <si>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</si>
  <si>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</si>
  <si>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</si>
  <si>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</si>
  <si>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</si>
  <si>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</si>
  <si>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</si>
  <si>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</si>
  <si>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</si>
  <si>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</si>
  <si>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</si>
  <si>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</si>
  <si>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</si>
  <si>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</si>
  <si>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</si>
  <si>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</si>
  <si>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pracovního lékařství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</si>
  <si>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</si>
  <si>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</si>
  <si>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</si>
  <si>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</si>
  <si>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</si>
  <si>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</si>
  <si>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</si>
  <si>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</si>
  <si>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</si>
  <si>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</si>
  <si>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</si>
  <si>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</si>
  <si>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</si>
  <si>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</si>
  <si>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</si>
  <si>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</si>
  <si>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</si>
  <si>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</si>
  <si>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</si>
  <si>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</si>
  <si>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</si>
  <si>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</si>
  <si>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</si>
  <si>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</si>
  <si>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</si>
  <si>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</si>
  <si>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</si>
  <si>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</si>
  <si>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</si>
  <si>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</si>
  <si>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</si>
  <si>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</si>
  <si>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</si>
  <si>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</si>
  <si>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</si>
  <si>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</si>
  <si>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</si>
  <si>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</si>
  <si>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</si>
  <si>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</si>
  <si>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</si>
  <si>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50180000     Spotř.nák.- z fin. darů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</si>
  <si>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</si>
  <si>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</si>
  <si>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</si>
  <si>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</si>
  <si>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</si>
  <si>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</si>
  <si>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</si>
  <si>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</si>
  <si>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</si>
  <si>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</si>
  <si>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</si>
  <si>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</si>
  <si>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51102026     Opravy STA rozvodů (tel.antény) - ELSYS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</si>
  <si>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</si>
  <si>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</si>
  <si>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</si>
  <si>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</si>
  <si>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</si>
  <si>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</si>
  <si>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</si>
  <si>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</si>
  <si>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</si>
  <si>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</si>
  <si>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</si>
  <si>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</si>
  <si>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</si>
  <si>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</si>
  <si>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</si>
  <si>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</si>
  <si>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</si>
  <si>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</si>
  <si>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</si>
  <si>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</si>
  <si>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</si>
  <si>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</si>
  <si>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</si>
  <si>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</si>
  <si>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</si>
  <si>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</si>
  <si>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</si>
  <si>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</si>
  <si>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</si>
  <si>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</si>
  <si>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</si>
  <si>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</si>
  <si>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</si>
  <si>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</si>
  <si>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</si>
  <si>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</si>
  <si>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</si>
  <si>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</si>
  <si>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</si>
  <si>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</si>
  <si>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</si>
  <si>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</si>
  <si>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</si>
  <si>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</si>
  <si>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</si>
  <si>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</si>
  <si>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</si>
  <si>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</si>
  <si>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</si>
  <si>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</si>
  <si>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</si>
  <si>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</si>
  <si>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</si>
  <si>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</si>
  <si>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</si>
  <si>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</si>
  <si>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</si>
  <si>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</si>
  <si>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</si>
  <si>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</si>
  <si>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</si>
  <si>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55802081     DDHM - provozní (finanční dary)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</si>
  <si>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</si>
  <si>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</si>
  <si>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</si>
  <si>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</si>
  <si>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</si>
  <si>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</si>
  <si>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</si>
  <si>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</si>
  <si>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</si>
  <si>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</si>
  <si>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</si>
  <si>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</si>
  <si>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</si>
  <si>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</si>
  <si>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</si>
  <si>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</si>
  <si>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</si>
  <si>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</si>
  <si>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</si>
  <si>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</si>
  <si>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</si>
  <si>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</si>
  <si>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64803     Čerpání RF - čerpání fin. darů</t>
  </si>
  <si>
    <t xml:space="preserve">                    64803000     Čerpání RF - čerpání finančních darů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</si>
  <si>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</si>
  <si>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</si>
  <si>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</si>
  <si>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</si>
  <si>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</si>
  <si>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</si>
  <si>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</si>
  <si>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</si>
  <si>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</si>
  <si>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</si>
  <si>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</si>
  <si>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</si>
  <si>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</si>
  <si>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</si>
  <si>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</si>
  <si>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</si>
  <si>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</si>
  <si>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</si>
  <si>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</si>
  <si>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</si>
  <si>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</si>
  <si>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</si>
  <si>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</si>
  <si>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</si>
  <si>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</si>
  <si>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19</t>
  </si>
  <si>
    <t>PRAC: Klinika pracovního lékařství</t>
  </si>
  <si>
    <t>50113001 - léky - paušál (LEK)</t>
  </si>
  <si>
    <t>50113190 - léky - medicinální plyny (sklad SVM)</t>
  </si>
  <si>
    <t>PRAC: Klinika pracovního lékařství Celkem</t>
  </si>
  <si>
    <t>SumaKL</t>
  </si>
  <si>
    <t>1921</t>
  </si>
  <si>
    <t>PRAC: ambulance</t>
  </si>
  <si>
    <t>PRAC: ambulance Celkem</t>
  </si>
  <si>
    <t>SumaNS</t>
  </si>
  <si>
    <t>mezeraNS</t>
  </si>
  <si>
    <t>1923</t>
  </si>
  <si>
    <t>PRAC: ambulance - Centrum očkování</t>
  </si>
  <si>
    <t>PRAC: ambulance - Centrum očkování Celkem</t>
  </si>
  <si>
    <t>1922</t>
  </si>
  <si>
    <t>PRAC: ambulance - péče o zaměstnance FNO</t>
  </si>
  <si>
    <t>PRAC: ambulance - péče o zaměstnance FNO Celkem</t>
  </si>
  <si>
    <t>léky - paušál (LEK)</t>
  </si>
  <si>
    <t>O</t>
  </si>
  <si>
    <t>ADRENALIN LECIVA</t>
  </si>
  <si>
    <t>INJ 5X1ML/1MG</t>
  </si>
  <si>
    <t>GUAJACURAN « 5 % INJ</t>
  </si>
  <si>
    <t>CHLORID SODNÝ 0,9% BRAUN</t>
  </si>
  <si>
    <t>INF SOL 20X100MLPELAH</t>
  </si>
  <si>
    <t>INF SOL 10X250MLPELAH</t>
  </si>
  <si>
    <t>INJ PROCAINII CHLORATI 0,2% ARD 10x200ml</t>
  </si>
  <si>
    <t>2MG/ML INJ SOL 10X200ML</t>
  </si>
  <si>
    <t>KL EKG GEL 100G</t>
  </si>
  <si>
    <t>KL GLUCOSUM 75g</t>
  </si>
  <si>
    <t>KL PRIPRAVEK</t>
  </si>
  <si>
    <t>KL ROZTOK</t>
  </si>
  <si>
    <t>KL SOL.AC.ACETICI 2% 1000g</t>
  </si>
  <si>
    <t>MAGNESIUM SULFURICUM BBP 10%</t>
  </si>
  <si>
    <t>INJ 5X10ML 10%</t>
  </si>
  <si>
    <t>NATRIUM SALICYLICUM BIOTIKA</t>
  </si>
  <si>
    <t>INJ 10X10ML 10%</t>
  </si>
  <si>
    <t>NITROGLYCERIN-SLOVAKOFARMA</t>
  </si>
  <si>
    <t>0,5MG TBL SLG 20</t>
  </si>
  <si>
    <t>P</t>
  </si>
  <si>
    <t>NOVALGIN</t>
  </si>
  <si>
    <t>INJ 10X2ML/1000MG</t>
  </si>
  <si>
    <t>VENTOLIN INHALER N</t>
  </si>
  <si>
    <t>100MCG/DÁV INH SUS PSS 200DÁV</t>
  </si>
  <si>
    <t>AVAXIM</t>
  </si>
  <si>
    <t>INJ SUS 1X0.5ML-STŘ</t>
  </si>
  <si>
    <t>BOOSTRIX INJ. STŘÍKAČKA</t>
  </si>
  <si>
    <t>INJ SUS 1X1DÁV</t>
  </si>
  <si>
    <t>FSME-IMMUN 0,5 ML</t>
  </si>
  <si>
    <t>INJ SUS ISP 1X0,5ML+JX0,5ML</t>
  </si>
  <si>
    <t>GARDASIL 9</t>
  </si>
  <si>
    <t>INJ SUS ISP 1X0,5ML+2J</t>
  </si>
  <si>
    <t>HAVRIX 720 JUNIOR MONODOSE</t>
  </si>
  <si>
    <t>INJSUS1X0.5ML STŘ</t>
  </si>
  <si>
    <t>NIMENRIX 5 MCG</t>
  </si>
  <si>
    <t>INJ PSO LQF 1+1X1.25ML</t>
  </si>
  <si>
    <t>STAMARIL</t>
  </si>
  <si>
    <t>INJ PLQ SUS ISP 1+0,5ML ISP+PJ</t>
  </si>
  <si>
    <t>TWINRIX ADULT</t>
  </si>
  <si>
    <t>INJSUS 1X1ML+STŘ+SJ</t>
  </si>
  <si>
    <t>TYPHIM VI(TYPHOIDE POLYS.VACC.)-výpadek do 8/20</t>
  </si>
  <si>
    <t>INJ 1X0.5ML/DAV+STR</t>
  </si>
  <si>
    <t>VARILRIX</t>
  </si>
  <si>
    <t>INJ PSO LQF 1DÁV+ST2J</t>
  </si>
  <si>
    <t>VERORAB</t>
  </si>
  <si>
    <t>INJ PSU LQF 1DAV.+0.5ML ST</t>
  </si>
  <si>
    <t>1921 - PRAC: ambulance</t>
  </si>
  <si>
    <t>N02BB02 - SODNÁ SŮL METAMIZOLU</t>
  </si>
  <si>
    <t>R03AC02 - SALBUTAMOL</t>
  </si>
  <si>
    <t>N02BB02</t>
  </si>
  <si>
    <t>7981</t>
  </si>
  <si>
    <t>500MG/ML INJ SOL 10X2ML</t>
  </si>
  <si>
    <t>R03AC02</t>
  </si>
  <si>
    <t>31934</t>
  </si>
  <si>
    <t>Přehled plnění pozitivního listu - spotřeba léčivých přípravků - orientační přehled</t>
  </si>
  <si>
    <t>19 - PRAC: Klinika pracovního lékařství</t>
  </si>
  <si>
    <t>1923 - PRAC: ambulance - Centrum očkování</t>
  </si>
  <si>
    <t>Klinika pracovního lékařství</t>
  </si>
  <si>
    <t>HVLP</t>
  </si>
  <si>
    <t>IPLP</t>
  </si>
  <si>
    <t>89301192</t>
  </si>
  <si>
    <t>Všeobecná ambulance Celkem</t>
  </si>
  <si>
    <t>Klinika pracovního lékařství Celkem</t>
  </si>
  <si>
    <t>* Legenda</t>
  </si>
  <si>
    <t>DIAPZT = Pomůcky pro diabetiky, jejichž název začíná slovem "Pumpa"</t>
  </si>
  <si>
    <t>Boriková Alena</t>
  </si>
  <si>
    <t>Holá Jaroslava</t>
  </si>
  <si>
    <t>Nakládalová Marie</t>
  </si>
  <si>
    <t>Vildová Helena</t>
  </si>
  <si>
    <t>ATORVASTATIN</t>
  </si>
  <si>
    <t>50316</t>
  </si>
  <si>
    <t>TULIP</t>
  </si>
  <si>
    <t>20MG TBL FLM 30X1</t>
  </si>
  <si>
    <t>BETAHISTIN</t>
  </si>
  <si>
    <t>215708</t>
  </si>
  <si>
    <t>BETASERC 24</t>
  </si>
  <si>
    <t>24MG TBL NOB 50</t>
  </si>
  <si>
    <t>BILASTIN</t>
  </si>
  <si>
    <t>148673</t>
  </si>
  <si>
    <t>XADOS</t>
  </si>
  <si>
    <t>20MG TBL NOB 30</t>
  </si>
  <si>
    <t>CETIRIZIN</t>
  </si>
  <si>
    <t>5496</t>
  </si>
  <si>
    <t>ZODAC</t>
  </si>
  <si>
    <t>10MG TBL FLM 60</t>
  </si>
  <si>
    <t>DIOSMIN, KOMBINACE</t>
  </si>
  <si>
    <t>14075</t>
  </si>
  <si>
    <t>DETRALEX</t>
  </si>
  <si>
    <t>500MG TBL FLM 60</t>
  </si>
  <si>
    <t>ERDOSTEIN</t>
  </si>
  <si>
    <t>87076</t>
  </si>
  <si>
    <t>ERDOMED</t>
  </si>
  <si>
    <t>300MG CPS DUR 20</t>
  </si>
  <si>
    <t>CHOLEKALCIFEROL</t>
  </si>
  <si>
    <t>12023</t>
  </si>
  <si>
    <t>VIGANTOL</t>
  </si>
  <si>
    <t>0,5MG/ML POR GTT SOL 1X10ML</t>
  </si>
  <si>
    <t>KYANOKOBALAMIN</t>
  </si>
  <si>
    <t>643</t>
  </si>
  <si>
    <t>VITAMIN B12 LÉČIVA</t>
  </si>
  <si>
    <t>1000MCG INJ SOL 5X1ML</t>
  </si>
  <si>
    <t>KYSELINA ACETYLSALICYLOVÁ</t>
  </si>
  <si>
    <t>188848</t>
  </si>
  <si>
    <t>STACYL</t>
  </si>
  <si>
    <t>100MG TBL ENT 60</t>
  </si>
  <si>
    <t>LOSARTAN</t>
  </si>
  <si>
    <t>114065</t>
  </si>
  <si>
    <t>LOZAP 50 ZENTIVA</t>
  </si>
  <si>
    <t>50MG TBL FLM 30 II</t>
  </si>
  <si>
    <t>MEFENOXALON</t>
  </si>
  <si>
    <t>85656</t>
  </si>
  <si>
    <t>DORSIFLEX</t>
  </si>
  <si>
    <t>200MG TBL NOB 30</t>
  </si>
  <si>
    <t>MOMETASON</t>
  </si>
  <si>
    <t>192204</t>
  </si>
  <si>
    <t>ELOCOM</t>
  </si>
  <si>
    <t>1MG/G UNG 1X15G</t>
  </si>
  <si>
    <t>PENTOXIFYLIN</t>
  </si>
  <si>
    <t>53200</t>
  </si>
  <si>
    <t>AGAPURIN</t>
  </si>
  <si>
    <t>20MG/ML INJ SOL 5X5ML</t>
  </si>
  <si>
    <t>PITOFENON A ANALGETIKA</t>
  </si>
  <si>
    <t>176954</t>
  </si>
  <si>
    <t>ALGIFEN NEO</t>
  </si>
  <si>
    <t>500MG/ML+5MG/ML POR GTT SOL 1X50ML</t>
  </si>
  <si>
    <t>PROGVANIL, KOMBINACE</t>
  </si>
  <si>
    <t>30690</t>
  </si>
  <si>
    <t>MALARONE</t>
  </si>
  <si>
    <t>250MG/100MG TBL FLM 12</t>
  </si>
  <si>
    <t>RŮZNÉ JINÉ KOMBINACE ŽELEZA</t>
  </si>
  <si>
    <t>119654</t>
  </si>
  <si>
    <t>SORBIFER DURULES</t>
  </si>
  <si>
    <t>320MG/60MG TBL RET 100</t>
  </si>
  <si>
    <t>SÍRAN ŽELEZNATÝ</t>
  </si>
  <si>
    <t>14712</t>
  </si>
  <si>
    <t>TARDYFERON</t>
  </si>
  <si>
    <t>80MG TBL RET 100 I</t>
  </si>
  <si>
    <t>SODNÁ SŮL METAMIZOLU</t>
  </si>
  <si>
    <t>55823</t>
  </si>
  <si>
    <t>500MG TBL FLM 20</t>
  </si>
  <si>
    <t>VINPOCETIN</t>
  </si>
  <si>
    <t>4062</t>
  </si>
  <si>
    <t>CAVINTON</t>
  </si>
  <si>
    <t>5MG/ML INJ SOL 10X2ML</t>
  </si>
  <si>
    <t>VITAMIN B1 V KOMBINACI S VITAMINEM B6 A/NEBO B12</t>
  </si>
  <si>
    <t>207808</t>
  </si>
  <si>
    <t>NEUROMULTIVIT</t>
  </si>
  <si>
    <t>100MG/200MG/0,2MG TBL FLM 100 II</t>
  </si>
  <si>
    <t>CHOLERA, INAKTIVOVANÁ CELOBUNĚČNÁ VAKCÍNA</t>
  </si>
  <si>
    <t>28144</t>
  </si>
  <si>
    <t>DUKORAL</t>
  </si>
  <si>
    <t>POR SGE SUS 2X3ML+2X5,6G</t>
  </si>
  <si>
    <t>BŘIŠNÍ TYFUS, PERORÁLNÍ ŽIVÁ ATENUOVANÁ VAKCÍNA</t>
  </si>
  <si>
    <t>243181</t>
  </si>
  <si>
    <t>VIVOTIF</t>
  </si>
  <si>
    <t>CPS ETD 3</t>
  </si>
  <si>
    <t>Jiná</t>
  </si>
  <si>
    <t>*2008</t>
  </si>
  <si>
    <t>Jiný</t>
  </si>
  <si>
    <t>AMLODIPIN</t>
  </si>
  <si>
    <t>2945</t>
  </si>
  <si>
    <t>AGEN</t>
  </si>
  <si>
    <t>5MG TBL NOB 30</t>
  </si>
  <si>
    <t>BETAMETHASON</t>
  </si>
  <si>
    <t>19757</t>
  </si>
  <si>
    <t>BELODERM</t>
  </si>
  <si>
    <t>0,5MG/G UNG 30G</t>
  </si>
  <si>
    <t>DIKLOFENAK</t>
  </si>
  <si>
    <t>89024</t>
  </si>
  <si>
    <t>DICLOFENAC AL 50</t>
  </si>
  <si>
    <t>50MG TBL ENT 20</t>
  </si>
  <si>
    <t>PERINDOPRIL</t>
  </si>
  <si>
    <t>101211</t>
  </si>
  <si>
    <t>PRESTARIUM NEO</t>
  </si>
  <si>
    <t>5MG TBL FLM 90(3X30)</t>
  </si>
  <si>
    <t>225688</t>
  </si>
  <si>
    <t>320MG/60MG TBL RET 30</t>
  </si>
  <si>
    <t>ZOLPIDEM</t>
  </si>
  <si>
    <t>198058</t>
  </si>
  <si>
    <t>SANVAL</t>
  </si>
  <si>
    <t>10MG TBL FLM 100</t>
  </si>
  <si>
    <t>233366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</si>
  <si>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</si>
  <si>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</si>
  <si>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</si>
  <si>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</si>
  <si>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</si>
  <si>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</si>
  <si>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ANTIBIOTIKA V KOMBINACI S OSTATNÍMI LÉČIVY</t>
  </si>
  <si>
    <t>1077</t>
  </si>
  <si>
    <t>OPHTHALMO-FRAMYKOIN COMP.</t>
  </si>
  <si>
    <t>OPH UNG 5G</t>
  </si>
  <si>
    <t>50318</t>
  </si>
  <si>
    <t>20MG TBL FLM 90X1</t>
  </si>
  <si>
    <t>99600</t>
  </si>
  <si>
    <t>10MG TBL FLM 90</t>
  </si>
  <si>
    <t>225549</t>
  </si>
  <si>
    <t>500MG TBL FLM 180(2X90)</t>
  </si>
  <si>
    <t>INOSIN PRANOBEX</t>
  </si>
  <si>
    <t>107676</t>
  </si>
  <si>
    <t>ISOPRINOSINE</t>
  </si>
  <si>
    <t>500MG TBL NOB 50</t>
  </si>
  <si>
    <t>KLOPIDOGREL</t>
  </si>
  <si>
    <t>149483</t>
  </si>
  <si>
    <t>ZYLLT</t>
  </si>
  <si>
    <t>75MG TBL FLM 56</t>
  </si>
  <si>
    <t>ROSUVASTATIN</t>
  </si>
  <si>
    <t>145558</t>
  </si>
  <si>
    <t>ROSUMOP</t>
  </si>
  <si>
    <t>TELMISARTAN</t>
  </si>
  <si>
    <t>152957</t>
  </si>
  <si>
    <t>TEZEO</t>
  </si>
  <si>
    <t>40MG TBL NOB 90</t>
  </si>
  <si>
    <t>TIZANIDIN</t>
  </si>
  <si>
    <t>16051</t>
  </si>
  <si>
    <t>SIRDALUD</t>
  </si>
  <si>
    <t>2MG TBL NOB 30</t>
  </si>
  <si>
    <t>SODNÁ SŮL LEVOTHYROXINU</t>
  </si>
  <si>
    <t>187425</t>
  </si>
  <si>
    <t>LETROX</t>
  </si>
  <si>
    <t>50MCG TBL NOB 100</t>
  </si>
  <si>
    <t>*3006</t>
  </si>
  <si>
    <t>HEPATITIDA A, INAKTIVOVANÝ CELÝ VIRUS</t>
  </si>
  <si>
    <t>107133</t>
  </si>
  <si>
    <t>160U INJ SUS ISP 1X0,5ML</t>
  </si>
  <si>
    <t>LEVOCETIRIZIN</t>
  </si>
  <si>
    <t>124343</t>
  </si>
  <si>
    <t>CEZERA</t>
  </si>
  <si>
    <t>5MG TBL FLM 30 I</t>
  </si>
  <si>
    <t>NIFUROXAZID</t>
  </si>
  <si>
    <t>214593</t>
  </si>
  <si>
    <t>ERCEFURYL</t>
  </si>
  <si>
    <t>200MG CPS DUR 14</t>
  </si>
  <si>
    <t>PERINDOPRIL A BISOPROLOL</t>
  </si>
  <si>
    <t>213255</t>
  </si>
  <si>
    <t>COSYREL</t>
  </si>
  <si>
    <t>5MG/5MG TBL FLM 30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</si>
  <si>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</si>
  <si>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</si>
  <si>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</si>
  <si>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N05CF02 - ZOLPIDEM</t>
  </si>
  <si>
    <t>J01CR02 - AMOXICILIN A  INHIBITOR BETA-LAKTAMASY</t>
  </si>
  <si>
    <t>N07CA01 - BETAHISTIN</t>
  </si>
  <si>
    <t>C08CA01 - AMLODIPIN</t>
  </si>
  <si>
    <t>B01AC04 - KLOPIDOGREL</t>
  </si>
  <si>
    <t>C09AA04 - PERINDOPRIL</t>
  </si>
  <si>
    <t>N06BX18 - VINPOCETIN</t>
  </si>
  <si>
    <t>C09CA01 - LOSARTAN</t>
  </si>
  <si>
    <t>R06AE07 - CETIRIZIN</t>
  </si>
  <si>
    <t>C10AA05 - ATORVASTATIN</t>
  </si>
  <si>
    <t>H03AA01 - SODNÁ SŮL LEVOTHYROXINU</t>
  </si>
  <si>
    <t>J05AX05 - INOSIN PRANOBEX</t>
  </si>
  <si>
    <t>C09CA01</t>
  </si>
  <si>
    <t>C10AA05</t>
  </si>
  <si>
    <t>N06BX18</t>
  </si>
  <si>
    <t>N07CA01</t>
  </si>
  <si>
    <t>R06AE07</t>
  </si>
  <si>
    <t>C08CA01</t>
  </si>
  <si>
    <t>C09AA04</t>
  </si>
  <si>
    <t>J01CR02</t>
  </si>
  <si>
    <t>N05CF02</t>
  </si>
  <si>
    <t>B01AC04</t>
  </si>
  <si>
    <t>H03AA01</t>
  </si>
  <si>
    <t>J05AX05</t>
  </si>
  <si>
    <t>Přehled plnění PL - Preskripce léčivých přípravků - orientační přehled</t>
  </si>
  <si>
    <t>50115020 - laboratorní diagnostika-LEK (Z501)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</si>
  <si>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</si>
  <si>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</si>
  <si>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</si>
  <si>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</si>
  <si>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</si>
  <si>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50115020</t>
  </si>
  <si>
    <t>laboratorní diagnostika-LEK (Z501)</t>
  </si>
  <si>
    <t>DG379</t>
  </si>
  <si>
    <t>Doprava 21%</t>
  </si>
  <si>
    <t>DG211</t>
  </si>
  <si>
    <t>HEPTAPHAN, DIAG.PROUZKY 50 ks</t>
  </si>
  <si>
    <t>DF209</t>
  </si>
  <si>
    <t>Multi 10 Drugs of Abuse Test</t>
  </si>
  <si>
    <t>50115050</t>
  </si>
  <si>
    <t>obvazový materiál (Z502)</t>
  </si>
  <si>
    <t>ZA562</t>
  </si>
  <si>
    <t>NĂˇplast cosmopor i. v. 6 x 8 cm bal. Ăˇ 50 ks 9008054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</si>
  <si>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</si>
  <si>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</si>
  <si>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</si>
  <si>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</si>
  <si>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</si>
  <si>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</si>
  <si>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</si>
  <si>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</si>
  <si>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ZA318</t>
  </si>
  <si>
    <t>NĂˇplast transpore 1,25 cm x 9,14 m 1527-0</t>
  </si>
  <si>
    <t>Náplast cosmos 8 cm x 1 m 5403353</t>
  </si>
  <si>
    <t>Náplast curapor   7 x   5 cm 32912  (22120,  náhrada za cosmopor )</t>
  </si>
  <si>
    <t>Náplast curapor 10 x   8 cm 32913 ( 22121,  náhrada za cosmopor )</t>
  </si>
  <si>
    <t>Náplast transpore 1,25 cm x 9,14 m 1527-0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</si>
  <si>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</si>
  <si>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</si>
  <si>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</si>
  <si>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</si>
  <si>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</si>
  <si>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</si>
  <si>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ZN473</t>
  </si>
  <si>
    <t>Vata obvazovĂˇ 200 g nesterilnĂ­ sklĂˇdanĂˇ 1321900103</t>
  </si>
  <si>
    <t>50115060</t>
  </si>
  <si>
    <t>ZPr - ostatní (Z503)</t>
  </si>
  <si>
    <t>ZB771</t>
  </si>
  <si>
    <t>DrĹľĂˇk jehly zĂˇkladnĂ­ 450201</t>
  </si>
  <si>
    <t>Držák jehly základní 450201</t>
  </si>
  <si>
    <t>ZP511</t>
  </si>
  <si>
    <t>Elektroda k EMG nalepovacĂ­ jednorĂˇzovĂˇ  Deymed s konektorem TouchProof 1,5 x 0,7mm dĂ©lka kabelu 8 cm bal. Ăˇ 12 ks 97-153</t>
  </si>
  <si>
    <t>ZO054</t>
  </si>
  <si>
    <t>Filtr antibakteriĂˇlnĂ­ a virovĂ˝ jednorĂˇzovĂ˝ PULMOSAFE II vÄŤetnÄ› nĂˇĂşstku a nosnĂ­ svorky bal. Ăˇ 100 ks LM4022(2021,2022)</t>
  </si>
  <si>
    <t>ZA738</t>
  </si>
  <si>
    <t>Filtr mini spike zelenĂ˝ 4550242</t>
  </si>
  <si>
    <t>ZN646</t>
  </si>
  <si>
    <t>Fonendoskop oboustrannĂ˝ rĹŻznĂ© barvy 710045-s</t>
  </si>
  <si>
    <t>ZQ248</t>
  </si>
  <si>
    <t>HadiÄŤka spojovacĂ­ HS 1,8 x 450 mm LL DEPH free 2200 045 ND</t>
  </si>
  <si>
    <t>ZD809</t>
  </si>
  <si>
    <t>Kanyla vasofix 20G rĹŻĹľovĂˇ safety 4269110S-01</t>
  </si>
  <si>
    <t>ZD808</t>
  </si>
  <si>
    <t>Kanyla vasofix 22G modrĂˇ safety 4269098S-01</t>
  </si>
  <si>
    <t>ZB724</t>
  </si>
  <si>
    <t>KapilĂˇra sedimentaÄŤnĂ­ kalibrovanĂˇ 727111</t>
  </si>
  <si>
    <t>Kapilára sedimentační kalibrovaná 727111</t>
  </si>
  <si>
    <t>ZK884</t>
  </si>
  <si>
    <t>Kohout trojcestnĂ˝ discofix modrĂ˝ 4095111</t>
  </si>
  <si>
    <t>ZC086</t>
  </si>
  <si>
    <t>ManĹľeta TK k tonometru dvouhadiÄŤkovĂˇ dospÄ›lĂˇ zavinovacĂ­ 14 x 50 cm KVS M2 5O</t>
  </si>
  <si>
    <t>ZG466</t>
  </si>
  <si>
    <t>NĂˇĂşstek papĂ­rovĂ˝ pro spirometr 26/24 flowscreen bal. Ăˇ 100 ks 400847690</t>
  </si>
  <si>
    <t>ZE159</t>
  </si>
  <si>
    <t>NĂˇdoba na kontaminovanĂ˝ odpad 2 l 15-0003</t>
  </si>
  <si>
    <t>ZL105</t>
  </si>
  <si>
    <t>NĂˇstavec pro odbÄ›r moÄŤe ke zkumavce vacuete 450251</t>
  </si>
  <si>
    <t>ZF159</t>
  </si>
  <si>
    <t>Nádoba na kontaminovaný odpad 1 l 15-0002</t>
  </si>
  <si>
    <t>Nádoba na kontaminovaný odpad 2 l 15-0003</t>
  </si>
  <si>
    <t>Nástavec pro odběr moče ke zkumavce vacuete 450251</t>
  </si>
  <si>
    <t>Náústek papírový pro spirometr 26/24 flowscreen bal. á 100 ks 400847690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</si>
  <si>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</si>
  <si>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</si>
  <si>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</si>
  <si>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 - povoleno pouze pro NOVOROZENECKĂ‰ ODD.</t>
  </si>
  <si>
    <t>Stříkačka injekční 2-dílná 20 ml L Inject Solo 4606205V</t>
  </si>
  <si>
    <t>ZI949</t>
  </si>
  <si>
    <t>TeplomÄ›r digitĂˇlnĂ­ TOP4 s pevnĂ˝m hrotem P03283</t>
  </si>
  <si>
    <t>ZB756</t>
  </si>
  <si>
    <t>Zkumavka 3 ml K3 edta fialová 454086</t>
  </si>
  <si>
    <t>Zkumavka 3 ml K3 edta fialovĂˇ 454086</t>
  </si>
  <si>
    <t>ZB754</t>
  </si>
  <si>
    <t>Zkumavka ÄŤernĂˇ 2 ml 454073</t>
  </si>
  <si>
    <t>ZB777</t>
  </si>
  <si>
    <t>Zkumavka ÄŤervenĂˇ 3,5 ml gel 454071</t>
  </si>
  <si>
    <t>ZB761</t>
  </si>
  <si>
    <t>Zkumavka ÄŤervenĂˇ 4 ml 454092</t>
  </si>
  <si>
    <t>ZB774</t>
  </si>
  <si>
    <t>Zkumavka ÄŤervenĂˇ 5 ml gel 456071</t>
  </si>
  <si>
    <t>ZB762</t>
  </si>
  <si>
    <t>Zkumavka ÄŤervenĂˇ 6 ml 456092</t>
  </si>
  <si>
    <t>ZB759</t>
  </si>
  <si>
    <t>Zkumavka ÄŤervenĂˇ 8 ml gel 455071</t>
  </si>
  <si>
    <t>Zkumavka černá 2 ml 454073</t>
  </si>
  <si>
    <t>Zkumavka červená 3,5 ml gel 454071</t>
  </si>
  <si>
    <t>Zkumavka červená 4 ml 454092</t>
  </si>
  <si>
    <t>Zkumavka červená 5 ml gel 456071</t>
  </si>
  <si>
    <t>Zkumavka červená 6 ml 456092</t>
  </si>
  <si>
    <t>ZB775</t>
  </si>
  <si>
    <t>Zkumavka koagulace modrá Quick 4 ml modrá 454329</t>
  </si>
  <si>
    <t>Zkumavka koagulace modrĂˇ Quick 4 ml modrĂˇ 454329</t>
  </si>
  <si>
    <t>ZG515</t>
  </si>
  <si>
    <t>Zkumavka moÄŤovĂˇ vacuette 10,5 ml bal. Ăˇ 50 ks 455007</t>
  </si>
  <si>
    <t>ZI182</t>
  </si>
  <si>
    <t>Zkumavka močová + aplikátor s chem.stabilizátorem UriSwab žlutá 802CE.A</t>
  </si>
  <si>
    <t>Zkumavka močová vacuette 10,5 ml bal. á 50 ks 455007</t>
  </si>
  <si>
    <t>ZB533</t>
  </si>
  <si>
    <t>Zkumavka na kovy 6 ml 456080</t>
  </si>
  <si>
    <t>ZI179</t>
  </si>
  <si>
    <t>Zkumavka s mediem+ flovakovanĂ˝ tampon eSwab rĹŻĹľovĂ˝ (nos,krk,vagina,koneÄŤnĂ­k,rĂˇny,fekĂˇlnĂ­ vzo) 490CE.A</t>
  </si>
  <si>
    <t>Zkumavka s mediem+ flovakovaný tampon eSwab růžový nos,krk,vagina,konečník,rány,fekální vzo) 490CE.A</t>
  </si>
  <si>
    <t>ZB773</t>
  </si>
  <si>
    <t>Zkumavka šedá-glykemie 454085</t>
  </si>
  <si>
    <t>ZB776</t>
  </si>
  <si>
    <t>Zkumavka zelená 3 ml 454082</t>
  </si>
  <si>
    <t>ZB764</t>
  </si>
  <si>
    <t>Zkumavka zelená 4 ml 454051</t>
  </si>
  <si>
    <t>50115063</t>
  </si>
  <si>
    <t>ZPr - vaky, sety (Z528)</t>
  </si>
  <si>
    <t>ZA715</t>
  </si>
  <si>
    <t>Set infuznĂ­ intrafix primeline classic 150 cm 4062957</t>
  </si>
  <si>
    <t>Set infuzní intrafix primeline classic 150 cm 4062957</t>
  </si>
  <si>
    <t>50115065</t>
  </si>
  <si>
    <t>ZPr - vpichovací materiál (Z530)</t>
  </si>
  <si>
    <t>ZB556</t>
  </si>
  <si>
    <t>Jehla injekÄŤnĂ­ 1,2 x 40 mm rĹŻĹľovĂˇ 4665120</t>
  </si>
  <si>
    <t>Jehla injekční 1,2 x 40 mm růžová 4665120</t>
  </si>
  <si>
    <t>ZA360</t>
  </si>
  <si>
    <t>Jehla sterican 0,5 x 25 mm oranĹľovĂˇ 9186158</t>
  </si>
  <si>
    <t>Jehla sterican 0,5 x 25 mm oranžová 9186158</t>
  </si>
  <si>
    <t>ZB768</t>
  </si>
  <si>
    <t>Jehla vakuová 216/38 mm zelená 450076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</si>
  <si>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</si>
  <si>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</si>
  <si>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</si>
  <si>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</si>
  <si>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</si>
  <si>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</si>
  <si>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</si>
  <si>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Rukavice vyšetřovací nitril basic bez pudru modré L bal. á 200 ks 44752</t>
  </si>
  <si>
    <t>Rukavice vyšetřovací nitril basic bez pudru modré M bal. á 200 ks 44751</t>
  </si>
  <si>
    <t>ZC854</t>
  </si>
  <si>
    <t>Kompresa NT 7,5 x 7,5 cm/2 ks sterilnĂ­ 26510</t>
  </si>
  <si>
    <t>ZA547</t>
  </si>
  <si>
    <t>KrytĂ­ inadine nepĹ™ilnavĂ© 9,5 x 9,5 cm 1/10 SYS01512EE</t>
  </si>
  <si>
    <t>ZH011</t>
  </si>
  <si>
    <t>NĂˇplast micropore 1,25 cm x 9,14 m bal. Ăˇ 24 ks 1530-0</t>
  </si>
  <si>
    <t>ZN366</t>
  </si>
  <si>
    <t>NĂˇplast poinjekÄŤnĂ­ elastickĂˇ tkanĂˇ jednotl. baleno 19 mm x 72 mm P-CURE1972ELAST</t>
  </si>
  <si>
    <t>ZN475</t>
  </si>
  <si>
    <t>Obinadlo elastickĂ© universal   8 cm x 5 m 1323100312</t>
  </si>
  <si>
    <t>ZA329</t>
  </si>
  <si>
    <t>Obinadlo fixa crep   6 cm x 4 m 1323100102</t>
  </si>
  <si>
    <t>ZA330</t>
  </si>
  <si>
    <t>Obinadlo fixa crep   8 cm x 4 m 1323100103</t>
  </si>
  <si>
    <t>ZL995</t>
  </si>
  <si>
    <t>Obinadlo hyrofilnĂ­ sterilnĂ­  6 cm x 5 m  004310190</t>
  </si>
  <si>
    <t>ZL997</t>
  </si>
  <si>
    <t>Obinadlo hyrofilnĂ­ sterilnĂ­ 10 cm x 5 m  004310174</t>
  </si>
  <si>
    <t>ZL789</t>
  </si>
  <si>
    <t>Obvaz sterilnĂ­ hotovĂ˝ ÄŤ. 2 A4091360</t>
  </si>
  <si>
    <t>ZD903</t>
  </si>
  <si>
    <t>Kontejner+ lopatka 30 ml nesterilnĂ­ FLME25133</t>
  </si>
  <si>
    <t>Kontejner+ lopatka 30 ml nesterilní FLME25133</t>
  </si>
  <si>
    <t>ZA728</t>
  </si>
  <si>
    <t>Lopatka ústní dřevěná lékařská nesterilní bal. á 100 ks 1320100655</t>
  </si>
  <si>
    <t>NĂˇdoba na kontaminovanĂ˝ odpad 1 l 15-0002</t>
  </si>
  <si>
    <t>ZR397</t>
  </si>
  <si>
    <t>StĹ™Ă­kaÄŤka injekÄŤnĂ­ 2-dĂ­lnĂˇ 10 ml L DISCARDIT LE 309110</t>
  </si>
  <si>
    <t>StĹ™Ă­kaÄŤka injekÄŤnĂ­ 2-dĂ­lnĂˇ 20 ml L Inject Solo 4606205V</t>
  </si>
  <si>
    <t>StĹ™Ă­kaÄŤka injekÄŤnĂ­ 2-dĂ­lnĂˇ 20 ml L Inject Solo 4606205V - nahrazuje ZR398</t>
  </si>
  <si>
    <t>ZR396</t>
  </si>
  <si>
    <t>StĹ™Ă­kaÄŤka injekÄŤnĂ­ 2-dĂ­lnĂˇ 5 ml L DISCARDIT LE 309050</t>
  </si>
  <si>
    <t>ZP300</t>
  </si>
  <si>
    <t>Škrtidlo se sponou pro dospělé bez latexu modré délka 400 mm 09820-B</t>
  </si>
  <si>
    <t>ZR260</t>
  </si>
  <si>
    <t>Vzduchovod nosnĂ­ 7,0 mm 43.008.03.070</t>
  </si>
  <si>
    <t>ZB763</t>
  </si>
  <si>
    <t>Zkumavka ÄŤervenĂˇ 9 ml 455092</t>
  </si>
  <si>
    <t>Zkumavka červená 8 ml gel 455071</t>
  </si>
  <si>
    <t>Zkumavka ĹˇedĂˇ-glykemie 454085</t>
  </si>
  <si>
    <t>Zkumavka moÄŤovĂˇ + aplikĂˇtor s chem.stabilizĂˇtorem UriSwab ĹľlutĂˇ 802CE.A</t>
  </si>
  <si>
    <t>Zkumavka zelenĂˇ 3 ml 454082</t>
  </si>
  <si>
    <t>Zkumavka zelenĂˇ 4 ml 454051</t>
  </si>
  <si>
    <t>ZA999</t>
  </si>
  <si>
    <t>Jehla injekÄŤnĂ­ 0,5 x 16 mm oranĹľovĂˇ 4657853</t>
  </si>
  <si>
    <t>ZA834</t>
  </si>
  <si>
    <t>Jehla injekÄŤnĂ­ 0,7 x 40 mm ÄŤernĂˇ 4660021</t>
  </si>
  <si>
    <t>ZA833</t>
  </si>
  <si>
    <t>Jehla injekÄŤnĂ­ 0,8 x 40 mm zelenĂˇ 4657527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</si>
  <si>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</si>
  <si>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</si>
  <si>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</si>
  <si>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</si>
  <si>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</si>
  <si>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</si>
  <si>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</si>
  <si>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</si>
  <si>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</si>
  <si>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</si>
  <si>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</si>
  <si>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</si>
  <si>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</si>
  <si>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</si>
  <si>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</si>
  <si>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THP</t>
  </si>
  <si>
    <t>Specializovaná ambulantní péče</t>
  </si>
  <si>
    <t>401 - Pracoviště pracovního lékařství</t>
  </si>
  <si>
    <t>902 - Samostatné pracoviště fyzioterapeutů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</si>
  <si>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</si>
  <si>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</si>
  <si>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</si>
  <si>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</si>
  <si>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</si>
  <si>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Janošíková Magdaléna</t>
  </si>
  <si>
    <t>Radiměřská Dagmar</t>
  </si>
  <si>
    <t>Štěpánek Ladislav</t>
  </si>
  <si>
    <t>Zdravotní výkony vykázané na pracovišti v rámci ambulantní péče dle lékařů *</t>
  </si>
  <si>
    <t>06</t>
  </si>
  <si>
    <t>401</t>
  </si>
  <si>
    <t>1</t>
  </si>
  <si>
    <t>0000498</t>
  </si>
  <si>
    <t>MAGNESIUM SULFURICUM BIOTIKA</t>
  </si>
  <si>
    <t>0000527</t>
  </si>
  <si>
    <t>0007981</t>
  </si>
  <si>
    <t>0058249</t>
  </si>
  <si>
    <t>GUAJACURAN</t>
  </si>
  <si>
    <t>0107298</t>
  </si>
  <si>
    <t>0096886</t>
  </si>
  <si>
    <t>0207313</t>
  </si>
  <si>
    <t>INJECTIO PROCAINII CHLORATI ARDEAPHARMA</t>
  </si>
  <si>
    <t>0208466</t>
  </si>
  <si>
    <t>0107299</t>
  </si>
  <si>
    <t>0,9% SODIUM CHLORIDE IN WATER FOR INJECTION FRESEN</t>
  </si>
  <si>
    <t>0237329</t>
  </si>
  <si>
    <t>MAGNESIUM SULFURICUM BBP</t>
  </si>
  <si>
    <t>V</t>
  </si>
  <si>
    <t>02130</t>
  </si>
  <si>
    <t>OČKOVÁNÍ V PŘÍPADECH, KDY OČKOVACÍ LÁTKA JE HRAZEN</t>
  </si>
  <si>
    <t>09127</t>
  </si>
  <si>
    <t>EKG VYŠETŘENÍ</t>
  </si>
  <si>
    <t>09511</t>
  </si>
  <si>
    <t>MINIMÁLNÍ KONTAKT LÉKAŘE S PACIENTEM</t>
  </si>
  <si>
    <t>09532</t>
  </si>
  <si>
    <t>VÝKON PROHLÍDKY DISPENZARIZOVANÉ OSOBY</t>
  </si>
  <si>
    <t>09550</t>
  </si>
  <si>
    <t>INFORMACE O VYDÁNÍ ROZHODNUTÍ O DOČASNÉ PRACOVNÍ N</t>
  </si>
  <si>
    <t>09551</t>
  </si>
  <si>
    <t>INFORMACE O VYDÁNÍ ROZHODNUTÍ O UKONČENÍ DOČASNÉ P</t>
  </si>
  <si>
    <t>12110</t>
  </si>
  <si>
    <t>FUNKČNÍ TEPENNÉ TESTY</t>
  </si>
  <si>
    <t>21115</t>
  </si>
  <si>
    <t>FYZIKÁLNÍ TERAPIE III</t>
  </si>
  <si>
    <t>41023</t>
  </si>
  <si>
    <t>KONTROLNÍ VYŠETŘENÍ PRACOVNÍM LÉKAŘEM</t>
  </si>
  <si>
    <t>25213</t>
  </si>
  <si>
    <t>SPIROMETRIE (OBVYKLE METODOU PRŮTOK - OBJEM)</t>
  </si>
  <si>
    <t>09543</t>
  </si>
  <si>
    <t>Signalni kod</t>
  </si>
  <si>
    <t>09119</t>
  </si>
  <si>
    <t xml:space="preserve">ODBĚR KRVE ZE ŽÍLY U DOSPĚLÉHO NEBO DÍTĚTE NAD 10 </t>
  </si>
  <si>
    <t>09223</t>
  </si>
  <si>
    <t>INTRAVENÓZNÍ INFÚZE U DOSPĚLÉHO NEBO DÍTĚTE NAD 10</t>
  </si>
  <si>
    <t>09513</t>
  </si>
  <si>
    <t>TELEFONICKÁ KONZULTACE OŠETŘUJÍCÍHO LÉKAŘE PACIENT</t>
  </si>
  <si>
    <t>41022</t>
  </si>
  <si>
    <t>CÍLENÉ VYŠETŘENÍ PRACOVNÍM LÉKAŘEM</t>
  </si>
  <si>
    <t>09523</t>
  </si>
  <si>
    <t>EDUKAČNÍ POHOVOR LÉKAŘE S NEMOCNÝM ČI RODINOU</t>
  </si>
  <si>
    <t>09125</t>
  </si>
  <si>
    <t>PULZNÍ OXYMETRIE</t>
  </si>
  <si>
    <t>09133</t>
  </si>
  <si>
    <t>SEDIMENTACE ERYTROCYTŮ</t>
  </si>
  <si>
    <t>09115</t>
  </si>
  <si>
    <t>ODBĚR BIOLOGICKÉHO MATERIÁLU JINÉHO NEŽ KREV NA KV</t>
  </si>
  <si>
    <t>41021</t>
  </si>
  <si>
    <t>KOMPLEXNÍ VYŠETŘENÍ PRACOVNÍM LÉKAŘEM</t>
  </si>
  <si>
    <t>41040</t>
  </si>
  <si>
    <t>POSOUZENÍ ZDRAVOTNÍHO STAVU Z HLEDISKA PROFESIONÁL</t>
  </si>
  <si>
    <t>41050</t>
  </si>
  <si>
    <t>PRSTOVÁ PLETYSMOGRAFIE ZÁTĚŽOVÁ</t>
  </si>
  <si>
    <t>41030</t>
  </si>
  <si>
    <t xml:space="preserve">ŠETŘENÍ NA PRACOVIŠTI PACIENTA  Z HLEDISKA RIZIKA </t>
  </si>
  <si>
    <t>11</t>
  </si>
  <si>
    <t>902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</si>
  <si>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</si>
  <si>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</si>
  <si>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16 - PLIC: Klinika plicních nemocí a tuber.</t>
  </si>
  <si>
    <t>16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</si>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</sst>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4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55" fillId="0" borderId="0" xfId="1" applyFont="1"/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5" fontId="33" fillId="0" borderId="79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33" fillId="0" borderId="82" xfId="0" applyFont="1" applyFill="1" applyBorder="1" applyAlignment="1">
      <alignment horizontal="right"/>
    </xf>
    <xf numFmtId="0" fontId="33" fillId="0" borderId="82" xfId="0" applyFont="1" applyFill="1" applyBorder="1" applyAlignment="1">
      <alignment horizontal="left"/>
    </xf>
    <xf numFmtId="165" fontId="33" fillId="0" borderId="82" xfId="0" applyNumberFormat="1" applyFont="1" applyFill="1" applyBorder="1"/>
    <xf numFmtId="0" fontId="40" fillId="0" borderId="86" xfId="0" applyFont="1" applyFill="1" applyBorder="1"/>
    <xf numFmtId="0" fontId="33" fillId="0" borderId="25" xfId="0" applyFont="1" applyFill="1" applyBorder="1"/>
    <xf numFmtId="9" fontId="33" fillId="0" borderId="30" xfId="0" applyNumberFormat="1" applyFont="1" applyFill="1" applyBorder="1"/>
    <xf numFmtId="3" fontId="33" fillId="0" borderId="26" xfId="0" applyNumberFormat="1" applyFont="1" applyFill="1" applyBorder="1"/>
    <xf numFmtId="0" fontId="40" fillId="0" borderId="25" xfId="0" applyFont="1" applyFill="1" applyBorder="1"/>
    <xf numFmtId="0" fontId="40" fillId="2" borderId="55" xfId="0" applyFont="1" applyFill="1" applyBorder="1"/>
    <xf numFmtId="0" fontId="40" fillId="2" borderId="57" xfId="0" applyFont="1" applyFill="1" applyBorder="1"/>
    <xf numFmtId="0" fontId="33" fillId="0" borderId="30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/>
    <xf numFmtId="164" fontId="33" fillId="0" borderId="30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7" xfId="0" applyNumberFormat="1" applyBorder="1"/>
    <xf numFmtId="9" fontId="0" fillId="0" borderId="87" xfId="0" applyNumberFormat="1" applyBorder="1"/>
    <xf numFmtId="9" fontId="0" fillId="0" borderId="88" xfId="0" applyNumberFormat="1" applyBorder="1"/>
    <xf numFmtId="169" fontId="0" fillId="0" borderId="82" xfId="0" applyNumberFormat="1" applyBorder="1"/>
    <xf numFmtId="9" fontId="0" fillId="0" borderId="82" xfId="0" applyNumberFormat="1" applyBorder="1"/>
    <xf numFmtId="9" fontId="0" fillId="0" borderId="83" xfId="0" applyNumberFormat="1" applyBorder="1"/>
    <xf numFmtId="0" fontId="60" fillId="0" borderId="86" xfId="0" applyFont="1" applyBorder="1" applyAlignment="1">
      <alignment horizontal="left" indent="1"/>
    </xf>
    <xf numFmtId="0" fontId="60" fillId="0" borderId="81" xfId="0" applyFont="1" applyBorder="1" applyAlignment="1">
      <alignment horizontal="left" indent="1"/>
    </xf>
    <xf numFmtId="0" fontId="60" fillId="4" borderId="86" xfId="0" applyFont="1" applyFill="1" applyBorder="1" applyAlignment="1">
      <alignment horizontal="left"/>
    </xf>
    <xf numFmtId="169" fontId="60" fillId="4" borderId="87" xfId="0" applyNumberFormat="1" applyFont="1" applyFill="1" applyBorder="1"/>
    <xf numFmtId="9" fontId="60" fillId="4" borderId="87" xfId="0" applyNumberFormat="1" applyFont="1" applyFill="1" applyBorder="1"/>
    <xf numFmtId="9" fontId="60" fillId="4" borderId="88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7" xfId="0" applyNumberFormat="1" applyFont="1" applyFill="1" applyBorder="1"/>
    <xf numFmtId="169" fontId="33" fillId="0" borderId="88" xfId="0" applyNumberFormat="1" applyFont="1" applyFill="1" applyBorder="1"/>
    <xf numFmtId="169" fontId="33" fillId="0" borderId="82" xfId="0" applyNumberFormat="1" applyFont="1" applyFill="1" applyBorder="1"/>
    <xf numFmtId="169" fontId="33" fillId="0" borderId="83" xfId="0" applyNumberFormat="1" applyFont="1" applyFill="1" applyBorder="1"/>
    <xf numFmtId="0" fontId="40" fillId="0" borderId="8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28" xfId="0" applyNumberFormat="1" applyFont="1" applyFill="1" applyBorder="1"/>
    <xf numFmtId="0" fontId="33" fillId="0" borderId="28" xfId="0" applyFont="1" applyFill="1" applyBorder="1"/>
    <xf numFmtId="0" fontId="40" fillId="0" borderId="20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0.2650794396133217</c:v>
                </c:pt>
                <c:pt idx="1">
                  <c:v>0.25802166959705714</c:v>
                </c:pt>
                <c:pt idx="2">
                  <c:v>0.26441192152227871</c:v>
                </c:pt>
                <c:pt idx="3">
                  <c:v>0.22721265061650264</c:v>
                </c:pt>
                <c:pt idx="4">
                  <c:v>0.21902602795113005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94" tableBorderDxfId="93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8" totalsRowShown="0">
  <autoFilter ref="C3:S5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459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510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694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695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720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917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936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944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1012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1013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1016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120B624B-7B72-4B5B-B6AC-49556D881F4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17</v>
      </c>
      <c r="J3" s="43">
        <f>SUBTOTAL(9,J6:J1048576)</f>
        <v>728.82</v>
      </c>
      <c r="K3" s="44">
        <f>IF(M3=0,0,J3/M3)</f>
        <v>1</v>
      </c>
      <c r="L3" s="43">
        <f>SUBTOTAL(9,L6:L1048576)</f>
        <v>17</v>
      </c>
      <c r="M3" s="45">
        <f>SUBTOTAL(9,M6:M1048576)</f>
        <v>728.82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00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479" t="s">
        <v>443</v>
      </c>
      <c r="B6" s="480" t="s">
        <v>505</v>
      </c>
      <c r="C6" s="480" t="s">
        <v>506</v>
      </c>
      <c r="D6" s="480" t="s">
        <v>476</v>
      </c>
      <c r="E6" s="480" t="s">
        <v>507</v>
      </c>
      <c r="F6" s="484"/>
      <c r="G6" s="484"/>
      <c r="H6" s="505">
        <v>0</v>
      </c>
      <c r="I6" s="484">
        <v>16</v>
      </c>
      <c r="J6" s="484">
        <v>679.06000000000006</v>
      </c>
      <c r="K6" s="505">
        <v>1</v>
      </c>
      <c r="L6" s="484">
        <v>16</v>
      </c>
      <c r="M6" s="485">
        <v>679.06000000000006</v>
      </c>
    </row>
    <row r="7" spans="1:13" ht="14.45" customHeight="1" thickBot="1" x14ac:dyDescent="0.25">
      <c r="A7" s="493" t="s">
        <v>443</v>
      </c>
      <c r="B7" s="494" t="s">
        <v>508</v>
      </c>
      <c r="C7" s="494" t="s">
        <v>509</v>
      </c>
      <c r="D7" s="494" t="s">
        <v>478</v>
      </c>
      <c r="E7" s="494" t="s">
        <v>479</v>
      </c>
      <c r="F7" s="498"/>
      <c r="G7" s="498"/>
      <c r="H7" s="506">
        <v>0</v>
      </c>
      <c r="I7" s="498">
        <v>1</v>
      </c>
      <c r="J7" s="498">
        <v>49.759999999999991</v>
      </c>
      <c r="K7" s="506">
        <v>1</v>
      </c>
      <c r="L7" s="498">
        <v>1</v>
      </c>
      <c r="M7" s="499">
        <v>49.759999999999991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46C715A6-4AC4-4C61-95E5-0B73C7FD8960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459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167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66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1" t="s">
        <v>511</v>
      </c>
      <c r="B6" s="537"/>
      <c r="C6" s="484"/>
      <c r="D6" s="484"/>
      <c r="E6" s="485"/>
      <c r="F6" s="534"/>
      <c r="G6" s="505"/>
      <c r="H6" s="505"/>
      <c r="I6" s="540"/>
      <c r="J6" s="537"/>
      <c r="K6" s="484"/>
      <c r="L6" s="484"/>
      <c r="M6" s="485"/>
      <c r="N6" s="534"/>
      <c r="O6" s="505"/>
      <c r="P6" s="505"/>
      <c r="Q6" s="528"/>
    </row>
    <row r="7" spans="1:17" ht="14.45" customHeight="1" x14ac:dyDescent="0.2">
      <c r="A7" s="532" t="s">
        <v>502</v>
      </c>
      <c r="B7" s="538">
        <v>109</v>
      </c>
      <c r="C7" s="491"/>
      <c r="D7" s="491"/>
      <c r="E7" s="492"/>
      <c r="F7" s="535">
        <v>1</v>
      </c>
      <c r="G7" s="513">
        <v>0</v>
      </c>
      <c r="H7" s="513">
        <v>0</v>
      </c>
      <c r="I7" s="541">
        <v>0</v>
      </c>
      <c r="J7" s="538">
        <v>45</v>
      </c>
      <c r="K7" s="491"/>
      <c r="L7" s="491"/>
      <c r="M7" s="492"/>
      <c r="N7" s="535">
        <v>1</v>
      </c>
      <c r="O7" s="513">
        <v>0</v>
      </c>
      <c r="P7" s="513">
        <v>0</v>
      </c>
      <c r="Q7" s="529">
        <v>0</v>
      </c>
    </row>
    <row r="8" spans="1:17" ht="14.45" customHeight="1" thickBot="1" x14ac:dyDescent="0.25">
      <c r="A8" s="533" t="s">
        <v>512</v>
      </c>
      <c r="B8" s="539">
        <v>58</v>
      </c>
      <c r="C8" s="498"/>
      <c r="D8" s="498"/>
      <c r="E8" s="499"/>
      <c r="F8" s="536">
        <v>1</v>
      </c>
      <c r="G8" s="506">
        <v>0</v>
      </c>
      <c r="H8" s="506">
        <v>0</v>
      </c>
      <c r="I8" s="542">
        <v>0</v>
      </c>
      <c r="J8" s="539">
        <v>21</v>
      </c>
      <c r="K8" s="498"/>
      <c r="L8" s="498"/>
      <c r="M8" s="499"/>
      <c r="N8" s="536">
        <v>1</v>
      </c>
      <c r="O8" s="506">
        <v>0</v>
      </c>
      <c r="P8" s="506">
        <v>0</v>
      </c>
      <c r="Q8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A22409A1-5545-4F21-A581-6FBF3097EAE4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459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19</v>
      </c>
      <c r="B5" s="467" t="s">
        <v>513</v>
      </c>
      <c r="C5" s="470">
        <v>15173.029999999999</v>
      </c>
      <c r="D5" s="470">
        <v>144</v>
      </c>
      <c r="E5" s="470">
        <v>12906.539999999999</v>
      </c>
      <c r="F5" s="543">
        <v>0.85062377125729005</v>
      </c>
      <c r="G5" s="470">
        <v>121</v>
      </c>
      <c r="H5" s="543">
        <v>0.84027777777777779</v>
      </c>
      <c r="I5" s="470">
        <v>2266.4900000000002</v>
      </c>
      <c r="J5" s="543">
        <v>0.14937622874270995</v>
      </c>
      <c r="K5" s="470">
        <v>23</v>
      </c>
      <c r="L5" s="543">
        <v>0.15972222222222221</v>
      </c>
      <c r="M5" s="470" t="s">
        <v>68</v>
      </c>
      <c r="N5" s="150"/>
    </row>
    <row r="6" spans="1:14" ht="14.45" customHeight="1" x14ac:dyDescent="0.2">
      <c r="A6" s="466">
        <v>19</v>
      </c>
      <c r="B6" s="467" t="s">
        <v>514</v>
      </c>
      <c r="C6" s="470">
        <v>15173.029999999999</v>
      </c>
      <c r="D6" s="470">
        <v>142</v>
      </c>
      <c r="E6" s="470">
        <v>12906.539999999999</v>
      </c>
      <c r="F6" s="543">
        <v>0.85062377125729005</v>
      </c>
      <c r="G6" s="470">
        <v>119</v>
      </c>
      <c r="H6" s="543">
        <v>0.8380281690140845</v>
      </c>
      <c r="I6" s="470">
        <v>2266.4900000000002</v>
      </c>
      <c r="J6" s="543">
        <v>0.14937622874270995</v>
      </c>
      <c r="K6" s="470">
        <v>23</v>
      </c>
      <c r="L6" s="543">
        <v>0.1619718309859155</v>
      </c>
      <c r="M6" s="470" t="s">
        <v>1</v>
      </c>
      <c r="N6" s="150"/>
    </row>
    <row r="7" spans="1:14" ht="14.45" customHeight="1" x14ac:dyDescent="0.2">
      <c r="A7" s="466">
        <v>19</v>
      </c>
      <c r="B7" s="467" t="s">
        <v>515</v>
      </c>
      <c r="C7" s="470">
        <v>0</v>
      </c>
      <c r="D7" s="470">
        <v>2</v>
      </c>
      <c r="E7" s="470">
        <v>0</v>
      </c>
      <c r="F7" s="543" t="s">
        <v>271</v>
      </c>
      <c r="G7" s="470">
        <v>2</v>
      </c>
      <c r="H7" s="543">
        <v>1</v>
      </c>
      <c r="I7" s="470" t="s">
        <v>271</v>
      </c>
      <c r="J7" s="543" t="s">
        <v>271</v>
      </c>
      <c r="K7" s="470" t="s">
        <v>271</v>
      </c>
      <c r="L7" s="543">
        <v>0</v>
      </c>
      <c r="M7" s="470" t="s">
        <v>1</v>
      </c>
      <c r="N7" s="150"/>
    </row>
    <row r="8" spans="1:14" ht="14.45" customHeight="1" x14ac:dyDescent="0.2">
      <c r="A8" s="466" t="s">
        <v>437</v>
      </c>
      <c r="B8" s="467" t="s">
        <v>3</v>
      </c>
      <c r="C8" s="470">
        <v>15173.029999999999</v>
      </c>
      <c r="D8" s="470">
        <v>144</v>
      </c>
      <c r="E8" s="470">
        <v>12906.539999999999</v>
      </c>
      <c r="F8" s="543">
        <v>0.85062377125729005</v>
      </c>
      <c r="G8" s="470">
        <v>121</v>
      </c>
      <c r="H8" s="543">
        <v>0.84027777777777779</v>
      </c>
      <c r="I8" s="470">
        <v>2266.4900000000002</v>
      </c>
      <c r="J8" s="543">
        <v>0.14937622874270995</v>
      </c>
      <c r="K8" s="470">
        <v>23</v>
      </c>
      <c r="L8" s="543">
        <v>0.15972222222222221</v>
      </c>
      <c r="M8" s="470" t="s">
        <v>442</v>
      </c>
      <c r="N8" s="150"/>
    </row>
    <row r="10" spans="1:14" ht="14.45" customHeight="1" x14ac:dyDescent="0.2">
      <c r="A10" s="466">
        <v>19</v>
      </c>
      <c r="B10" s="467" t="s">
        <v>513</v>
      </c>
      <c r="C10" s="470" t="s">
        <v>271</v>
      </c>
      <c r="D10" s="470" t="s">
        <v>271</v>
      </c>
      <c r="E10" s="470" t="s">
        <v>271</v>
      </c>
      <c r="F10" s="543" t="s">
        <v>271</v>
      </c>
      <c r="G10" s="470" t="s">
        <v>271</v>
      </c>
      <c r="H10" s="543" t="s">
        <v>271</v>
      </c>
      <c r="I10" s="470" t="s">
        <v>271</v>
      </c>
      <c r="J10" s="543" t="s">
        <v>271</v>
      </c>
      <c r="K10" s="470" t="s">
        <v>271</v>
      </c>
      <c r="L10" s="543" t="s">
        <v>271</v>
      </c>
      <c r="M10" s="470" t="s">
        <v>68</v>
      </c>
      <c r="N10" s="150"/>
    </row>
    <row r="11" spans="1:14" ht="14.45" customHeight="1" x14ac:dyDescent="0.2">
      <c r="A11" s="466" t="s">
        <v>516</v>
      </c>
      <c r="B11" s="467" t="s">
        <v>514</v>
      </c>
      <c r="C11" s="470">
        <v>15173.029999999999</v>
      </c>
      <c r="D11" s="470">
        <v>142</v>
      </c>
      <c r="E11" s="470">
        <v>12906.539999999999</v>
      </c>
      <c r="F11" s="543">
        <v>0.85062377125729005</v>
      </c>
      <c r="G11" s="470">
        <v>119</v>
      </c>
      <c r="H11" s="543">
        <v>0.8380281690140845</v>
      </c>
      <c r="I11" s="470">
        <v>2266.4900000000002</v>
      </c>
      <c r="J11" s="543">
        <v>0.14937622874270995</v>
      </c>
      <c r="K11" s="470">
        <v>23</v>
      </c>
      <c r="L11" s="543">
        <v>0.1619718309859155</v>
      </c>
      <c r="M11" s="470" t="s">
        <v>1</v>
      </c>
      <c r="N11" s="150"/>
    </row>
    <row r="12" spans="1:14" ht="14.45" customHeight="1" x14ac:dyDescent="0.2">
      <c r="A12" s="466" t="s">
        <v>516</v>
      </c>
      <c r="B12" s="467" t="s">
        <v>515</v>
      </c>
      <c r="C12" s="470">
        <v>0</v>
      </c>
      <c r="D12" s="470">
        <v>2</v>
      </c>
      <c r="E12" s="470">
        <v>0</v>
      </c>
      <c r="F12" s="543" t="s">
        <v>271</v>
      </c>
      <c r="G12" s="470">
        <v>2</v>
      </c>
      <c r="H12" s="543">
        <v>1</v>
      </c>
      <c r="I12" s="470" t="s">
        <v>271</v>
      </c>
      <c r="J12" s="543" t="s">
        <v>271</v>
      </c>
      <c r="K12" s="470" t="s">
        <v>271</v>
      </c>
      <c r="L12" s="543">
        <v>0</v>
      </c>
      <c r="M12" s="470" t="s">
        <v>1</v>
      </c>
      <c r="N12" s="150"/>
    </row>
    <row r="13" spans="1:14" ht="14.45" customHeight="1" x14ac:dyDescent="0.2">
      <c r="A13" s="466" t="s">
        <v>516</v>
      </c>
      <c r="B13" s="467" t="s">
        <v>517</v>
      </c>
      <c r="C13" s="470">
        <v>15173.029999999999</v>
      </c>
      <c r="D13" s="470">
        <v>144</v>
      </c>
      <c r="E13" s="470">
        <v>12906.539999999999</v>
      </c>
      <c r="F13" s="543">
        <v>0.85062377125729005</v>
      </c>
      <c r="G13" s="470">
        <v>121</v>
      </c>
      <c r="H13" s="543">
        <v>0.84027777777777779</v>
      </c>
      <c r="I13" s="470">
        <v>2266.4900000000002</v>
      </c>
      <c r="J13" s="543">
        <v>0.14937622874270995</v>
      </c>
      <c r="K13" s="470">
        <v>23</v>
      </c>
      <c r="L13" s="543">
        <v>0.15972222222222221</v>
      </c>
      <c r="M13" s="470" t="s">
        <v>446</v>
      </c>
      <c r="N13" s="150"/>
    </row>
    <row r="14" spans="1:14" ht="14.45" customHeight="1" x14ac:dyDescent="0.2">
      <c r="A14" s="466" t="s">
        <v>271</v>
      </c>
      <c r="B14" s="467" t="s">
        <v>271</v>
      </c>
      <c r="C14" s="470" t="s">
        <v>271</v>
      </c>
      <c r="D14" s="470" t="s">
        <v>271</v>
      </c>
      <c r="E14" s="470" t="s">
        <v>271</v>
      </c>
      <c r="F14" s="543" t="s">
        <v>271</v>
      </c>
      <c r="G14" s="470" t="s">
        <v>271</v>
      </c>
      <c r="H14" s="543" t="s">
        <v>271</v>
      </c>
      <c r="I14" s="470" t="s">
        <v>271</v>
      </c>
      <c r="J14" s="543" t="s">
        <v>271</v>
      </c>
      <c r="K14" s="470" t="s">
        <v>271</v>
      </c>
      <c r="L14" s="543" t="s">
        <v>271</v>
      </c>
      <c r="M14" s="470" t="s">
        <v>447</v>
      </c>
      <c r="N14" s="150"/>
    </row>
    <row r="15" spans="1:14" ht="14.45" customHeight="1" x14ac:dyDescent="0.2">
      <c r="A15" s="466" t="s">
        <v>437</v>
      </c>
      <c r="B15" s="467" t="s">
        <v>518</v>
      </c>
      <c r="C15" s="470">
        <v>15173.029999999999</v>
      </c>
      <c r="D15" s="470">
        <v>144</v>
      </c>
      <c r="E15" s="470">
        <v>12906.539999999999</v>
      </c>
      <c r="F15" s="543">
        <v>0.85062377125729005</v>
      </c>
      <c r="G15" s="470">
        <v>121</v>
      </c>
      <c r="H15" s="543">
        <v>0.84027777777777779</v>
      </c>
      <c r="I15" s="470">
        <v>2266.4900000000002</v>
      </c>
      <c r="J15" s="543">
        <v>0.14937622874270995</v>
      </c>
      <c r="K15" s="470">
        <v>23</v>
      </c>
      <c r="L15" s="543">
        <v>0.15972222222222221</v>
      </c>
      <c r="M15" s="470" t="s">
        <v>442</v>
      </c>
      <c r="N15" s="150"/>
    </row>
    <row r="16" spans="1:14" ht="14.45" customHeight="1" x14ac:dyDescent="0.2">
      <c r="A16" s="544" t="s">
        <v>244</v>
      </c>
    </row>
    <row r="17" spans="1:1" ht="14.45" customHeight="1" x14ac:dyDescent="0.2">
      <c r="A17" s="545" t="s">
        <v>519</v>
      </c>
    </row>
    <row r="18" spans="1:1" ht="14.45" customHeight="1" x14ac:dyDescent="0.2">
      <c r="A18" s="544" t="s">
        <v>520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71D39CD7-9B6C-46CC-B44B-D9D8CA727270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459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9"/>
      <c r="D4" s="523" t="s">
        <v>20</v>
      </c>
      <c r="E4" s="549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6" t="s">
        <v>521</v>
      </c>
      <c r="B5" s="537">
        <v>8491.9100000000017</v>
      </c>
      <c r="C5" s="480">
        <v>1</v>
      </c>
      <c r="D5" s="550">
        <v>90</v>
      </c>
      <c r="E5" s="553" t="s">
        <v>521</v>
      </c>
      <c r="F5" s="537">
        <v>6975.880000000001</v>
      </c>
      <c r="G5" s="505">
        <v>0.82147361429878551</v>
      </c>
      <c r="H5" s="484">
        <v>76</v>
      </c>
      <c r="I5" s="528">
        <v>0.84444444444444444</v>
      </c>
      <c r="J5" s="556">
        <v>1516.0300000000002</v>
      </c>
      <c r="K5" s="505">
        <v>0.17852638570121443</v>
      </c>
      <c r="L5" s="484">
        <v>14</v>
      </c>
      <c r="M5" s="528">
        <v>0.15555555555555556</v>
      </c>
    </row>
    <row r="6" spans="1:13" ht="14.45" customHeight="1" x14ac:dyDescent="0.2">
      <c r="A6" s="547" t="s">
        <v>522</v>
      </c>
      <c r="B6" s="538">
        <v>540.27</v>
      </c>
      <c r="C6" s="487">
        <v>1</v>
      </c>
      <c r="D6" s="551">
        <v>11</v>
      </c>
      <c r="E6" s="554" t="s">
        <v>522</v>
      </c>
      <c r="F6" s="538">
        <v>321.56</v>
      </c>
      <c r="G6" s="513">
        <v>0.5951838895367132</v>
      </c>
      <c r="H6" s="491">
        <v>8</v>
      </c>
      <c r="I6" s="529">
        <v>0.72727272727272729</v>
      </c>
      <c r="J6" s="557">
        <v>218.71</v>
      </c>
      <c r="K6" s="513">
        <v>0.40481611046328692</v>
      </c>
      <c r="L6" s="491">
        <v>3</v>
      </c>
      <c r="M6" s="529">
        <v>0.27272727272727271</v>
      </c>
    </row>
    <row r="7" spans="1:13" ht="14.45" customHeight="1" x14ac:dyDescent="0.2">
      <c r="A7" s="547" t="s">
        <v>523</v>
      </c>
      <c r="B7" s="538">
        <v>3097.5099999999998</v>
      </c>
      <c r="C7" s="487">
        <v>1</v>
      </c>
      <c r="D7" s="551">
        <v>15</v>
      </c>
      <c r="E7" s="554" t="s">
        <v>523</v>
      </c>
      <c r="F7" s="538">
        <v>2910.64</v>
      </c>
      <c r="G7" s="513">
        <v>0.93967089694625683</v>
      </c>
      <c r="H7" s="491">
        <v>14</v>
      </c>
      <c r="I7" s="529">
        <v>0.93333333333333335</v>
      </c>
      <c r="J7" s="557">
        <v>186.87</v>
      </c>
      <c r="K7" s="513">
        <v>6.0329103053743172E-2</v>
      </c>
      <c r="L7" s="491">
        <v>1</v>
      </c>
      <c r="M7" s="529">
        <v>6.6666666666666666E-2</v>
      </c>
    </row>
    <row r="8" spans="1:13" ht="14.45" customHeight="1" thickBot="1" x14ac:dyDescent="0.25">
      <c r="A8" s="548" t="s">
        <v>524</v>
      </c>
      <c r="B8" s="539">
        <v>3043.3400000000006</v>
      </c>
      <c r="C8" s="494">
        <v>1</v>
      </c>
      <c r="D8" s="552">
        <v>28</v>
      </c>
      <c r="E8" s="555" t="s">
        <v>524</v>
      </c>
      <c r="F8" s="539">
        <v>2698.4600000000005</v>
      </c>
      <c r="G8" s="506">
        <v>0.8866771376185375</v>
      </c>
      <c r="H8" s="498">
        <v>23</v>
      </c>
      <c r="I8" s="530">
        <v>0.8214285714285714</v>
      </c>
      <c r="J8" s="558">
        <v>344.88</v>
      </c>
      <c r="K8" s="506">
        <v>0.11332286238146244</v>
      </c>
      <c r="L8" s="498">
        <v>5</v>
      </c>
      <c r="M8" s="530">
        <v>0.17857142857142858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5E5FED4-E118-4435-BE8B-1EC8BD449B02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5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694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459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15173.03</v>
      </c>
      <c r="N3" s="66">
        <f>SUBTOTAL(9,N7:N1048576)</f>
        <v>243</v>
      </c>
      <c r="O3" s="66">
        <f>SUBTOTAL(9,O7:O1048576)</f>
        <v>144</v>
      </c>
      <c r="P3" s="66">
        <f>SUBTOTAL(9,P7:P1048576)</f>
        <v>12906.539999999999</v>
      </c>
      <c r="Q3" s="67">
        <f>IF(M3=0,0,P3/M3)</f>
        <v>0.85062377125728994</v>
      </c>
      <c r="R3" s="66">
        <f>SUBTOTAL(9,R7:R1048576)</f>
        <v>206</v>
      </c>
      <c r="S3" s="67">
        <f>IF(N3=0,0,R3/N3)</f>
        <v>0.84773662551440332</v>
      </c>
      <c r="T3" s="66">
        <f>SUBTOTAL(9,T7:T1048576)</f>
        <v>121</v>
      </c>
      <c r="U3" s="68">
        <f>IF(O3=0,0,T3/O3)</f>
        <v>0.84027777777777779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9" t="s">
        <v>23</v>
      </c>
      <c r="B6" s="560" t="s">
        <v>5</v>
      </c>
      <c r="C6" s="559" t="s">
        <v>24</v>
      </c>
      <c r="D6" s="560" t="s">
        <v>6</v>
      </c>
      <c r="E6" s="560" t="s">
        <v>151</v>
      </c>
      <c r="F6" s="560" t="s">
        <v>25</v>
      </c>
      <c r="G6" s="560" t="s">
        <v>26</v>
      </c>
      <c r="H6" s="560" t="s">
        <v>8</v>
      </c>
      <c r="I6" s="560" t="s">
        <v>10</v>
      </c>
      <c r="J6" s="560" t="s">
        <v>11</v>
      </c>
      <c r="K6" s="560" t="s">
        <v>12</v>
      </c>
      <c r="L6" s="560" t="s">
        <v>27</v>
      </c>
      <c r="M6" s="561" t="s">
        <v>14</v>
      </c>
      <c r="N6" s="562" t="s">
        <v>28</v>
      </c>
      <c r="O6" s="562" t="s">
        <v>28</v>
      </c>
      <c r="P6" s="562" t="s">
        <v>14</v>
      </c>
      <c r="Q6" s="562" t="s">
        <v>2</v>
      </c>
      <c r="R6" s="562" t="s">
        <v>28</v>
      </c>
      <c r="S6" s="562" t="s">
        <v>2</v>
      </c>
      <c r="T6" s="562" t="s">
        <v>28</v>
      </c>
      <c r="U6" s="563" t="s">
        <v>2</v>
      </c>
    </row>
    <row r="7" spans="1:21" ht="14.45" customHeight="1" x14ac:dyDescent="0.2">
      <c r="A7" s="479">
        <v>19</v>
      </c>
      <c r="B7" s="480" t="s">
        <v>513</v>
      </c>
      <c r="C7" s="480" t="s">
        <v>516</v>
      </c>
      <c r="D7" s="564" t="s">
        <v>693</v>
      </c>
      <c r="E7" s="565" t="s">
        <v>521</v>
      </c>
      <c r="F7" s="480" t="s">
        <v>514</v>
      </c>
      <c r="G7" s="480" t="s">
        <v>525</v>
      </c>
      <c r="H7" s="480" t="s">
        <v>475</v>
      </c>
      <c r="I7" s="480" t="s">
        <v>526</v>
      </c>
      <c r="J7" s="480" t="s">
        <v>527</v>
      </c>
      <c r="K7" s="480" t="s">
        <v>528</v>
      </c>
      <c r="L7" s="481">
        <v>93.18</v>
      </c>
      <c r="M7" s="481">
        <v>93.18</v>
      </c>
      <c r="N7" s="480">
        <v>1</v>
      </c>
      <c r="O7" s="566">
        <v>0.5</v>
      </c>
      <c r="P7" s="481">
        <v>93.18</v>
      </c>
      <c r="Q7" s="505">
        <v>1</v>
      </c>
      <c r="R7" s="480">
        <v>1</v>
      </c>
      <c r="S7" s="505">
        <v>1</v>
      </c>
      <c r="T7" s="566">
        <v>0.5</v>
      </c>
      <c r="U7" s="528">
        <v>1</v>
      </c>
    </row>
    <row r="8" spans="1:21" ht="14.45" customHeight="1" x14ac:dyDescent="0.2">
      <c r="A8" s="486">
        <v>19</v>
      </c>
      <c r="B8" s="487" t="s">
        <v>513</v>
      </c>
      <c r="C8" s="487" t="s">
        <v>516</v>
      </c>
      <c r="D8" s="567" t="s">
        <v>693</v>
      </c>
      <c r="E8" s="568" t="s">
        <v>521</v>
      </c>
      <c r="F8" s="487" t="s">
        <v>514</v>
      </c>
      <c r="G8" s="487" t="s">
        <v>529</v>
      </c>
      <c r="H8" s="487" t="s">
        <v>475</v>
      </c>
      <c r="I8" s="487" t="s">
        <v>530</v>
      </c>
      <c r="J8" s="487" t="s">
        <v>531</v>
      </c>
      <c r="K8" s="487" t="s">
        <v>532</v>
      </c>
      <c r="L8" s="488">
        <v>129.75</v>
      </c>
      <c r="M8" s="488">
        <v>129.75</v>
      </c>
      <c r="N8" s="487">
        <v>1</v>
      </c>
      <c r="O8" s="569">
        <v>1</v>
      </c>
      <c r="P8" s="488">
        <v>129.75</v>
      </c>
      <c r="Q8" s="513">
        <v>1</v>
      </c>
      <c r="R8" s="487">
        <v>1</v>
      </c>
      <c r="S8" s="513">
        <v>1</v>
      </c>
      <c r="T8" s="569">
        <v>1</v>
      </c>
      <c r="U8" s="529">
        <v>1</v>
      </c>
    </row>
    <row r="9" spans="1:21" ht="14.45" customHeight="1" x14ac:dyDescent="0.2">
      <c r="A9" s="486">
        <v>19</v>
      </c>
      <c r="B9" s="487" t="s">
        <v>513</v>
      </c>
      <c r="C9" s="487" t="s">
        <v>516</v>
      </c>
      <c r="D9" s="567" t="s">
        <v>693</v>
      </c>
      <c r="E9" s="568" t="s">
        <v>521</v>
      </c>
      <c r="F9" s="487" t="s">
        <v>514</v>
      </c>
      <c r="G9" s="487" t="s">
        <v>533</v>
      </c>
      <c r="H9" s="487" t="s">
        <v>271</v>
      </c>
      <c r="I9" s="487" t="s">
        <v>534</v>
      </c>
      <c r="J9" s="487" t="s">
        <v>535</v>
      </c>
      <c r="K9" s="487" t="s">
        <v>536</v>
      </c>
      <c r="L9" s="488">
        <v>58.77</v>
      </c>
      <c r="M9" s="488">
        <v>58.77</v>
      </c>
      <c r="N9" s="487">
        <v>1</v>
      </c>
      <c r="O9" s="569">
        <v>1</v>
      </c>
      <c r="P9" s="488">
        <v>58.77</v>
      </c>
      <c r="Q9" s="513">
        <v>1</v>
      </c>
      <c r="R9" s="487">
        <v>1</v>
      </c>
      <c r="S9" s="513">
        <v>1</v>
      </c>
      <c r="T9" s="569">
        <v>1</v>
      </c>
      <c r="U9" s="529">
        <v>1</v>
      </c>
    </row>
    <row r="10" spans="1:21" ht="14.45" customHeight="1" x14ac:dyDescent="0.2">
      <c r="A10" s="486">
        <v>19</v>
      </c>
      <c r="B10" s="487" t="s">
        <v>513</v>
      </c>
      <c r="C10" s="487" t="s">
        <v>516</v>
      </c>
      <c r="D10" s="567" t="s">
        <v>693</v>
      </c>
      <c r="E10" s="568" t="s">
        <v>521</v>
      </c>
      <c r="F10" s="487" t="s">
        <v>514</v>
      </c>
      <c r="G10" s="487" t="s">
        <v>537</v>
      </c>
      <c r="H10" s="487" t="s">
        <v>475</v>
      </c>
      <c r="I10" s="487" t="s">
        <v>538</v>
      </c>
      <c r="J10" s="487" t="s">
        <v>539</v>
      </c>
      <c r="K10" s="487" t="s">
        <v>540</v>
      </c>
      <c r="L10" s="488">
        <v>117.55</v>
      </c>
      <c r="M10" s="488">
        <v>117.55</v>
      </c>
      <c r="N10" s="487">
        <v>1</v>
      </c>
      <c r="O10" s="569">
        <v>1</v>
      </c>
      <c r="P10" s="488">
        <v>117.55</v>
      </c>
      <c r="Q10" s="513">
        <v>1</v>
      </c>
      <c r="R10" s="487">
        <v>1</v>
      </c>
      <c r="S10" s="513">
        <v>1</v>
      </c>
      <c r="T10" s="569">
        <v>1</v>
      </c>
      <c r="U10" s="529">
        <v>1</v>
      </c>
    </row>
    <row r="11" spans="1:21" ht="14.45" customHeight="1" x14ac:dyDescent="0.2">
      <c r="A11" s="486">
        <v>19</v>
      </c>
      <c r="B11" s="487" t="s">
        <v>513</v>
      </c>
      <c r="C11" s="487" t="s">
        <v>516</v>
      </c>
      <c r="D11" s="567" t="s">
        <v>693</v>
      </c>
      <c r="E11" s="568" t="s">
        <v>521</v>
      </c>
      <c r="F11" s="487" t="s">
        <v>514</v>
      </c>
      <c r="G11" s="487" t="s">
        <v>541</v>
      </c>
      <c r="H11" s="487" t="s">
        <v>271</v>
      </c>
      <c r="I11" s="487" t="s">
        <v>542</v>
      </c>
      <c r="J11" s="487" t="s">
        <v>543</v>
      </c>
      <c r="K11" s="487" t="s">
        <v>544</v>
      </c>
      <c r="L11" s="488">
        <v>91.11</v>
      </c>
      <c r="M11" s="488">
        <v>273.33</v>
      </c>
      <c r="N11" s="487">
        <v>3</v>
      </c>
      <c r="O11" s="569">
        <v>1</v>
      </c>
      <c r="P11" s="488">
        <v>273.33</v>
      </c>
      <c r="Q11" s="513">
        <v>1</v>
      </c>
      <c r="R11" s="487">
        <v>3</v>
      </c>
      <c r="S11" s="513">
        <v>1</v>
      </c>
      <c r="T11" s="569">
        <v>1</v>
      </c>
      <c r="U11" s="529">
        <v>1</v>
      </c>
    </row>
    <row r="12" spans="1:21" ht="14.45" customHeight="1" x14ac:dyDescent="0.2">
      <c r="A12" s="486">
        <v>19</v>
      </c>
      <c r="B12" s="487" t="s">
        <v>513</v>
      </c>
      <c r="C12" s="487" t="s">
        <v>516</v>
      </c>
      <c r="D12" s="567" t="s">
        <v>693</v>
      </c>
      <c r="E12" s="568" t="s">
        <v>521</v>
      </c>
      <c r="F12" s="487" t="s">
        <v>514</v>
      </c>
      <c r="G12" s="487" t="s">
        <v>545</v>
      </c>
      <c r="H12" s="487" t="s">
        <v>271</v>
      </c>
      <c r="I12" s="487" t="s">
        <v>546</v>
      </c>
      <c r="J12" s="487" t="s">
        <v>547</v>
      </c>
      <c r="K12" s="487" t="s">
        <v>548</v>
      </c>
      <c r="L12" s="488">
        <v>159.16999999999999</v>
      </c>
      <c r="M12" s="488">
        <v>159.16999999999999</v>
      </c>
      <c r="N12" s="487">
        <v>1</v>
      </c>
      <c r="O12" s="569">
        <v>1</v>
      </c>
      <c r="P12" s="488">
        <v>159.16999999999999</v>
      </c>
      <c r="Q12" s="513">
        <v>1</v>
      </c>
      <c r="R12" s="487">
        <v>1</v>
      </c>
      <c r="S12" s="513">
        <v>1</v>
      </c>
      <c r="T12" s="569">
        <v>1</v>
      </c>
      <c r="U12" s="529">
        <v>1</v>
      </c>
    </row>
    <row r="13" spans="1:21" ht="14.45" customHeight="1" x14ac:dyDescent="0.2">
      <c r="A13" s="486">
        <v>19</v>
      </c>
      <c r="B13" s="487" t="s">
        <v>513</v>
      </c>
      <c r="C13" s="487" t="s">
        <v>516</v>
      </c>
      <c r="D13" s="567" t="s">
        <v>693</v>
      </c>
      <c r="E13" s="568" t="s">
        <v>521</v>
      </c>
      <c r="F13" s="487" t="s">
        <v>514</v>
      </c>
      <c r="G13" s="487" t="s">
        <v>549</v>
      </c>
      <c r="H13" s="487" t="s">
        <v>271</v>
      </c>
      <c r="I13" s="487" t="s">
        <v>550</v>
      </c>
      <c r="J13" s="487" t="s">
        <v>551</v>
      </c>
      <c r="K13" s="487" t="s">
        <v>552</v>
      </c>
      <c r="L13" s="488">
        <v>94.7</v>
      </c>
      <c r="M13" s="488">
        <v>284.10000000000002</v>
      </c>
      <c r="N13" s="487">
        <v>3</v>
      </c>
      <c r="O13" s="569">
        <v>3</v>
      </c>
      <c r="P13" s="488">
        <v>284.10000000000002</v>
      </c>
      <c r="Q13" s="513">
        <v>1</v>
      </c>
      <c r="R13" s="487">
        <v>3</v>
      </c>
      <c r="S13" s="513">
        <v>1</v>
      </c>
      <c r="T13" s="569">
        <v>3</v>
      </c>
      <c r="U13" s="529">
        <v>1</v>
      </c>
    </row>
    <row r="14" spans="1:21" ht="14.45" customHeight="1" x14ac:dyDescent="0.2">
      <c r="A14" s="486">
        <v>19</v>
      </c>
      <c r="B14" s="487" t="s">
        <v>513</v>
      </c>
      <c r="C14" s="487" t="s">
        <v>516</v>
      </c>
      <c r="D14" s="567" t="s">
        <v>693</v>
      </c>
      <c r="E14" s="568" t="s">
        <v>521</v>
      </c>
      <c r="F14" s="487" t="s">
        <v>514</v>
      </c>
      <c r="G14" s="487" t="s">
        <v>553</v>
      </c>
      <c r="H14" s="487" t="s">
        <v>271</v>
      </c>
      <c r="I14" s="487" t="s">
        <v>554</v>
      </c>
      <c r="J14" s="487" t="s">
        <v>555</v>
      </c>
      <c r="K14" s="487" t="s">
        <v>556</v>
      </c>
      <c r="L14" s="488">
        <v>57.48</v>
      </c>
      <c r="M14" s="488">
        <v>6667.68</v>
      </c>
      <c r="N14" s="487">
        <v>116</v>
      </c>
      <c r="O14" s="569">
        <v>59.5</v>
      </c>
      <c r="P14" s="488">
        <v>5460.6</v>
      </c>
      <c r="Q14" s="513">
        <v>0.81896551724137934</v>
      </c>
      <c r="R14" s="487">
        <v>95</v>
      </c>
      <c r="S14" s="513">
        <v>0.81896551724137934</v>
      </c>
      <c r="T14" s="569">
        <v>48.5</v>
      </c>
      <c r="U14" s="529">
        <v>0.81512605042016806</v>
      </c>
    </row>
    <row r="15" spans="1:21" ht="14.45" customHeight="1" x14ac:dyDescent="0.2">
      <c r="A15" s="486">
        <v>19</v>
      </c>
      <c r="B15" s="487" t="s">
        <v>513</v>
      </c>
      <c r="C15" s="487" t="s">
        <v>516</v>
      </c>
      <c r="D15" s="567" t="s">
        <v>693</v>
      </c>
      <c r="E15" s="568" t="s">
        <v>521</v>
      </c>
      <c r="F15" s="487" t="s">
        <v>514</v>
      </c>
      <c r="G15" s="487" t="s">
        <v>557</v>
      </c>
      <c r="H15" s="487" t="s">
        <v>271</v>
      </c>
      <c r="I15" s="487" t="s">
        <v>558</v>
      </c>
      <c r="J15" s="487" t="s">
        <v>559</v>
      </c>
      <c r="K15" s="487" t="s">
        <v>560</v>
      </c>
      <c r="L15" s="488">
        <v>31.65</v>
      </c>
      <c r="M15" s="488">
        <v>31.65</v>
      </c>
      <c r="N15" s="487">
        <v>1</v>
      </c>
      <c r="O15" s="569">
        <v>1</v>
      </c>
      <c r="P15" s="488">
        <v>31.65</v>
      </c>
      <c r="Q15" s="513">
        <v>1</v>
      </c>
      <c r="R15" s="487">
        <v>1</v>
      </c>
      <c r="S15" s="513">
        <v>1</v>
      </c>
      <c r="T15" s="569">
        <v>1</v>
      </c>
      <c r="U15" s="529">
        <v>1</v>
      </c>
    </row>
    <row r="16" spans="1:21" ht="14.45" customHeight="1" x14ac:dyDescent="0.2">
      <c r="A16" s="486">
        <v>19</v>
      </c>
      <c r="B16" s="487" t="s">
        <v>513</v>
      </c>
      <c r="C16" s="487" t="s">
        <v>516</v>
      </c>
      <c r="D16" s="567" t="s">
        <v>693</v>
      </c>
      <c r="E16" s="568" t="s">
        <v>521</v>
      </c>
      <c r="F16" s="487" t="s">
        <v>514</v>
      </c>
      <c r="G16" s="487" t="s">
        <v>561</v>
      </c>
      <c r="H16" s="487" t="s">
        <v>475</v>
      </c>
      <c r="I16" s="487" t="s">
        <v>562</v>
      </c>
      <c r="J16" s="487" t="s">
        <v>563</v>
      </c>
      <c r="K16" s="487" t="s">
        <v>564</v>
      </c>
      <c r="L16" s="488">
        <v>39.549999999999997</v>
      </c>
      <c r="M16" s="488">
        <v>39.549999999999997</v>
      </c>
      <c r="N16" s="487">
        <v>1</v>
      </c>
      <c r="O16" s="569">
        <v>0.5</v>
      </c>
      <c r="P16" s="488">
        <v>39.549999999999997</v>
      </c>
      <c r="Q16" s="513">
        <v>1</v>
      </c>
      <c r="R16" s="487">
        <v>1</v>
      </c>
      <c r="S16" s="513">
        <v>1</v>
      </c>
      <c r="T16" s="569">
        <v>0.5</v>
      </c>
      <c r="U16" s="529">
        <v>1</v>
      </c>
    </row>
    <row r="17" spans="1:21" ht="14.45" customHeight="1" x14ac:dyDescent="0.2">
      <c r="A17" s="486">
        <v>19</v>
      </c>
      <c r="B17" s="487" t="s">
        <v>513</v>
      </c>
      <c r="C17" s="487" t="s">
        <v>516</v>
      </c>
      <c r="D17" s="567" t="s">
        <v>693</v>
      </c>
      <c r="E17" s="568" t="s">
        <v>521</v>
      </c>
      <c r="F17" s="487" t="s">
        <v>514</v>
      </c>
      <c r="G17" s="487" t="s">
        <v>565</v>
      </c>
      <c r="H17" s="487" t="s">
        <v>271</v>
      </c>
      <c r="I17" s="487" t="s">
        <v>566</v>
      </c>
      <c r="J17" s="487" t="s">
        <v>567</v>
      </c>
      <c r="K17" s="487" t="s">
        <v>568</v>
      </c>
      <c r="L17" s="488">
        <v>38.56</v>
      </c>
      <c r="M17" s="488">
        <v>38.56</v>
      </c>
      <c r="N17" s="487">
        <v>1</v>
      </c>
      <c r="O17" s="569">
        <v>1</v>
      </c>
      <c r="P17" s="488">
        <v>38.56</v>
      </c>
      <c r="Q17" s="513">
        <v>1</v>
      </c>
      <c r="R17" s="487">
        <v>1</v>
      </c>
      <c r="S17" s="513">
        <v>1</v>
      </c>
      <c r="T17" s="569">
        <v>1</v>
      </c>
      <c r="U17" s="529">
        <v>1</v>
      </c>
    </row>
    <row r="18" spans="1:21" ht="14.45" customHeight="1" x14ac:dyDescent="0.2">
      <c r="A18" s="486">
        <v>19</v>
      </c>
      <c r="B18" s="487" t="s">
        <v>513</v>
      </c>
      <c r="C18" s="487" t="s">
        <v>516</v>
      </c>
      <c r="D18" s="567" t="s">
        <v>693</v>
      </c>
      <c r="E18" s="568" t="s">
        <v>521</v>
      </c>
      <c r="F18" s="487" t="s">
        <v>514</v>
      </c>
      <c r="G18" s="487" t="s">
        <v>569</v>
      </c>
      <c r="H18" s="487" t="s">
        <v>271</v>
      </c>
      <c r="I18" s="487" t="s">
        <v>570</v>
      </c>
      <c r="J18" s="487" t="s">
        <v>571</v>
      </c>
      <c r="K18" s="487" t="s">
        <v>572</v>
      </c>
      <c r="L18" s="488">
        <v>46.03</v>
      </c>
      <c r="M18" s="488">
        <v>46.03</v>
      </c>
      <c r="N18" s="487">
        <v>1</v>
      </c>
      <c r="O18" s="569">
        <v>1</v>
      </c>
      <c r="P18" s="488">
        <v>46.03</v>
      </c>
      <c r="Q18" s="513">
        <v>1</v>
      </c>
      <c r="R18" s="487">
        <v>1</v>
      </c>
      <c r="S18" s="513">
        <v>1</v>
      </c>
      <c r="T18" s="569">
        <v>1</v>
      </c>
      <c r="U18" s="529">
        <v>1</v>
      </c>
    </row>
    <row r="19" spans="1:21" ht="14.45" customHeight="1" x14ac:dyDescent="0.2">
      <c r="A19" s="486">
        <v>19</v>
      </c>
      <c r="B19" s="487" t="s">
        <v>513</v>
      </c>
      <c r="C19" s="487" t="s">
        <v>516</v>
      </c>
      <c r="D19" s="567" t="s">
        <v>693</v>
      </c>
      <c r="E19" s="568" t="s">
        <v>521</v>
      </c>
      <c r="F19" s="487" t="s">
        <v>514</v>
      </c>
      <c r="G19" s="487" t="s">
        <v>573</v>
      </c>
      <c r="H19" s="487" t="s">
        <v>271</v>
      </c>
      <c r="I19" s="487" t="s">
        <v>574</v>
      </c>
      <c r="J19" s="487" t="s">
        <v>575</v>
      </c>
      <c r="K19" s="487" t="s">
        <v>576</v>
      </c>
      <c r="L19" s="488">
        <v>0</v>
      </c>
      <c r="M19" s="488">
        <v>0</v>
      </c>
      <c r="N19" s="487">
        <v>2</v>
      </c>
      <c r="O19" s="569">
        <v>1</v>
      </c>
      <c r="P19" s="488"/>
      <c r="Q19" s="513"/>
      <c r="R19" s="487"/>
      <c r="S19" s="513">
        <v>0</v>
      </c>
      <c r="T19" s="569"/>
      <c r="U19" s="529">
        <v>0</v>
      </c>
    </row>
    <row r="20" spans="1:21" ht="14.45" customHeight="1" x14ac:dyDescent="0.2">
      <c r="A20" s="486">
        <v>19</v>
      </c>
      <c r="B20" s="487" t="s">
        <v>513</v>
      </c>
      <c r="C20" s="487" t="s">
        <v>516</v>
      </c>
      <c r="D20" s="567" t="s">
        <v>693</v>
      </c>
      <c r="E20" s="568" t="s">
        <v>521</v>
      </c>
      <c r="F20" s="487" t="s">
        <v>514</v>
      </c>
      <c r="G20" s="487" t="s">
        <v>577</v>
      </c>
      <c r="H20" s="487" t="s">
        <v>271</v>
      </c>
      <c r="I20" s="487" t="s">
        <v>578</v>
      </c>
      <c r="J20" s="487" t="s">
        <v>579</v>
      </c>
      <c r="K20" s="487" t="s">
        <v>580</v>
      </c>
      <c r="L20" s="488">
        <v>127.91</v>
      </c>
      <c r="M20" s="488">
        <v>127.91</v>
      </c>
      <c r="N20" s="487">
        <v>1</v>
      </c>
      <c r="O20" s="569">
        <v>1</v>
      </c>
      <c r="P20" s="488"/>
      <c r="Q20" s="513">
        <v>0</v>
      </c>
      <c r="R20" s="487"/>
      <c r="S20" s="513">
        <v>0</v>
      </c>
      <c r="T20" s="569"/>
      <c r="U20" s="529">
        <v>0</v>
      </c>
    </row>
    <row r="21" spans="1:21" ht="14.45" customHeight="1" x14ac:dyDescent="0.2">
      <c r="A21" s="486">
        <v>19</v>
      </c>
      <c r="B21" s="487" t="s">
        <v>513</v>
      </c>
      <c r="C21" s="487" t="s">
        <v>516</v>
      </c>
      <c r="D21" s="567" t="s">
        <v>693</v>
      </c>
      <c r="E21" s="568" t="s">
        <v>521</v>
      </c>
      <c r="F21" s="487" t="s">
        <v>514</v>
      </c>
      <c r="G21" s="487" t="s">
        <v>581</v>
      </c>
      <c r="H21" s="487" t="s">
        <v>271</v>
      </c>
      <c r="I21" s="487" t="s">
        <v>582</v>
      </c>
      <c r="J21" s="487" t="s">
        <v>583</v>
      </c>
      <c r="K21" s="487" t="s">
        <v>584</v>
      </c>
      <c r="L21" s="488">
        <v>0</v>
      </c>
      <c r="M21" s="488">
        <v>0</v>
      </c>
      <c r="N21" s="487">
        <v>8</v>
      </c>
      <c r="O21" s="569">
        <v>2</v>
      </c>
      <c r="P21" s="488">
        <v>0</v>
      </c>
      <c r="Q21" s="513"/>
      <c r="R21" s="487">
        <v>8</v>
      </c>
      <c r="S21" s="513">
        <v>1</v>
      </c>
      <c r="T21" s="569">
        <v>2</v>
      </c>
      <c r="U21" s="529">
        <v>1</v>
      </c>
    </row>
    <row r="22" spans="1:21" ht="14.45" customHeight="1" x14ac:dyDescent="0.2">
      <c r="A22" s="486">
        <v>19</v>
      </c>
      <c r="B22" s="487" t="s">
        <v>513</v>
      </c>
      <c r="C22" s="487" t="s">
        <v>516</v>
      </c>
      <c r="D22" s="567" t="s">
        <v>693</v>
      </c>
      <c r="E22" s="568" t="s">
        <v>521</v>
      </c>
      <c r="F22" s="487" t="s">
        <v>514</v>
      </c>
      <c r="G22" s="487" t="s">
        <v>585</v>
      </c>
      <c r="H22" s="487" t="s">
        <v>271</v>
      </c>
      <c r="I22" s="487" t="s">
        <v>586</v>
      </c>
      <c r="J22" s="487" t="s">
        <v>587</v>
      </c>
      <c r="K22" s="487" t="s">
        <v>588</v>
      </c>
      <c r="L22" s="488">
        <v>181.04</v>
      </c>
      <c r="M22" s="488">
        <v>181.04</v>
      </c>
      <c r="N22" s="487">
        <v>1</v>
      </c>
      <c r="O22" s="569">
        <v>1</v>
      </c>
      <c r="P22" s="488"/>
      <c r="Q22" s="513">
        <v>0</v>
      </c>
      <c r="R22" s="487"/>
      <c r="S22" s="513">
        <v>0</v>
      </c>
      <c r="T22" s="569"/>
      <c r="U22" s="529">
        <v>0</v>
      </c>
    </row>
    <row r="23" spans="1:21" ht="14.45" customHeight="1" x14ac:dyDescent="0.2">
      <c r="A23" s="486">
        <v>19</v>
      </c>
      <c r="B23" s="487" t="s">
        <v>513</v>
      </c>
      <c r="C23" s="487" t="s">
        <v>516</v>
      </c>
      <c r="D23" s="567" t="s">
        <v>693</v>
      </c>
      <c r="E23" s="568" t="s">
        <v>521</v>
      </c>
      <c r="F23" s="487" t="s">
        <v>514</v>
      </c>
      <c r="G23" s="487" t="s">
        <v>589</v>
      </c>
      <c r="H23" s="487" t="s">
        <v>271</v>
      </c>
      <c r="I23" s="487" t="s">
        <v>590</v>
      </c>
      <c r="J23" s="487" t="s">
        <v>591</v>
      </c>
      <c r="K23" s="487" t="s">
        <v>592</v>
      </c>
      <c r="L23" s="488">
        <v>243.64</v>
      </c>
      <c r="M23" s="488">
        <v>243.64</v>
      </c>
      <c r="N23" s="487">
        <v>1</v>
      </c>
      <c r="O23" s="569">
        <v>1</v>
      </c>
      <c r="P23" s="488">
        <v>243.64</v>
      </c>
      <c r="Q23" s="513">
        <v>1</v>
      </c>
      <c r="R23" s="487">
        <v>1</v>
      </c>
      <c r="S23" s="513">
        <v>1</v>
      </c>
      <c r="T23" s="569">
        <v>1</v>
      </c>
      <c r="U23" s="529">
        <v>1</v>
      </c>
    </row>
    <row r="24" spans="1:21" ht="14.45" customHeight="1" x14ac:dyDescent="0.2">
      <c r="A24" s="486">
        <v>19</v>
      </c>
      <c r="B24" s="487" t="s">
        <v>513</v>
      </c>
      <c r="C24" s="487" t="s">
        <v>516</v>
      </c>
      <c r="D24" s="567" t="s">
        <v>693</v>
      </c>
      <c r="E24" s="568" t="s">
        <v>521</v>
      </c>
      <c r="F24" s="487" t="s">
        <v>514</v>
      </c>
      <c r="G24" s="487" t="s">
        <v>593</v>
      </c>
      <c r="H24" s="487" t="s">
        <v>475</v>
      </c>
      <c r="I24" s="487" t="s">
        <v>594</v>
      </c>
      <c r="J24" s="487" t="s">
        <v>476</v>
      </c>
      <c r="K24" s="487" t="s">
        <v>595</v>
      </c>
      <c r="L24" s="488">
        <v>0</v>
      </c>
      <c r="M24" s="488">
        <v>0</v>
      </c>
      <c r="N24" s="487">
        <v>1</v>
      </c>
      <c r="O24" s="569">
        <v>1</v>
      </c>
      <c r="P24" s="488">
        <v>0</v>
      </c>
      <c r="Q24" s="513"/>
      <c r="R24" s="487">
        <v>1</v>
      </c>
      <c r="S24" s="513">
        <v>1</v>
      </c>
      <c r="T24" s="569">
        <v>1</v>
      </c>
      <c r="U24" s="529">
        <v>1</v>
      </c>
    </row>
    <row r="25" spans="1:21" ht="14.45" customHeight="1" x14ac:dyDescent="0.2">
      <c r="A25" s="486">
        <v>19</v>
      </c>
      <c r="B25" s="487" t="s">
        <v>513</v>
      </c>
      <c r="C25" s="487" t="s">
        <v>516</v>
      </c>
      <c r="D25" s="567" t="s">
        <v>693</v>
      </c>
      <c r="E25" s="568" t="s">
        <v>521</v>
      </c>
      <c r="F25" s="487" t="s">
        <v>514</v>
      </c>
      <c r="G25" s="487" t="s">
        <v>596</v>
      </c>
      <c r="H25" s="487" t="s">
        <v>475</v>
      </c>
      <c r="I25" s="487" t="s">
        <v>597</v>
      </c>
      <c r="J25" s="487" t="s">
        <v>598</v>
      </c>
      <c r="K25" s="487" t="s">
        <v>599</v>
      </c>
      <c r="L25" s="488">
        <v>0</v>
      </c>
      <c r="M25" s="488">
        <v>0</v>
      </c>
      <c r="N25" s="487">
        <v>8</v>
      </c>
      <c r="O25" s="569">
        <v>6.5</v>
      </c>
      <c r="P25" s="488">
        <v>0</v>
      </c>
      <c r="Q25" s="513"/>
      <c r="R25" s="487">
        <v>8</v>
      </c>
      <c r="S25" s="513">
        <v>1</v>
      </c>
      <c r="T25" s="569">
        <v>6.5</v>
      </c>
      <c r="U25" s="529">
        <v>1</v>
      </c>
    </row>
    <row r="26" spans="1:21" ht="14.45" customHeight="1" x14ac:dyDescent="0.2">
      <c r="A26" s="486">
        <v>19</v>
      </c>
      <c r="B26" s="487" t="s">
        <v>513</v>
      </c>
      <c r="C26" s="487" t="s">
        <v>516</v>
      </c>
      <c r="D26" s="567" t="s">
        <v>693</v>
      </c>
      <c r="E26" s="568" t="s">
        <v>521</v>
      </c>
      <c r="F26" s="487" t="s">
        <v>514</v>
      </c>
      <c r="G26" s="487" t="s">
        <v>600</v>
      </c>
      <c r="H26" s="487" t="s">
        <v>271</v>
      </c>
      <c r="I26" s="487" t="s">
        <v>601</v>
      </c>
      <c r="J26" s="487" t="s">
        <v>602</v>
      </c>
      <c r="K26" s="487" t="s">
        <v>603</v>
      </c>
      <c r="L26" s="488">
        <v>0</v>
      </c>
      <c r="M26" s="488">
        <v>0</v>
      </c>
      <c r="N26" s="487">
        <v>1</v>
      </c>
      <c r="O26" s="569">
        <v>1</v>
      </c>
      <c r="P26" s="488">
        <v>0</v>
      </c>
      <c r="Q26" s="513"/>
      <c r="R26" s="487">
        <v>1</v>
      </c>
      <c r="S26" s="513">
        <v>1</v>
      </c>
      <c r="T26" s="569">
        <v>1</v>
      </c>
      <c r="U26" s="529">
        <v>1</v>
      </c>
    </row>
    <row r="27" spans="1:21" ht="14.45" customHeight="1" x14ac:dyDescent="0.2">
      <c r="A27" s="486">
        <v>19</v>
      </c>
      <c r="B27" s="487" t="s">
        <v>513</v>
      </c>
      <c r="C27" s="487" t="s">
        <v>516</v>
      </c>
      <c r="D27" s="567" t="s">
        <v>693</v>
      </c>
      <c r="E27" s="568" t="s">
        <v>521</v>
      </c>
      <c r="F27" s="487" t="s">
        <v>514</v>
      </c>
      <c r="G27" s="487" t="s">
        <v>604</v>
      </c>
      <c r="H27" s="487" t="s">
        <v>271</v>
      </c>
      <c r="I27" s="487" t="s">
        <v>605</v>
      </c>
      <c r="J27" s="487" t="s">
        <v>606</v>
      </c>
      <c r="K27" s="487" t="s">
        <v>607</v>
      </c>
      <c r="L27" s="488">
        <v>0</v>
      </c>
      <c r="M27" s="488">
        <v>0</v>
      </c>
      <c r="N27" s="487">
        <v>2</v>
      </c>
      <c r="O27" s="569">
        <v>2</v>
      </c>
      <c r="P27" s="488">
        <v>0</v>
      </c>
      <c r="Q27" s="513"/>
      <c r="R27" s="487">
        <v>2</v>
      </c>
      <c r="S27" s="513">
        <v>1</v>
      </c>
      <c r="T27" s="569">
        <v>2</v>
      </c>
      <c r="U27" s="529">
        <v>1</v>
      </c>
    </row>
    <row r="28" spans="1:21" ht="14.45" customHeight="1" x14ac:dyDescent="0.2">
      <c r="A28" s="486">
        <v>19</v>
      </c>
      <c r="B28" s="487" t="s">
        <v>513</v>
      </c>
      <c r="C28" s="487" t="s">
        <v>516</v>
      </c>
      <c r="D28" s="567" t="s">
        <v>693</v>
      </c>
      <c r="E28" s="568" t="s">
        <v>521</v>
      </c>
      <c r="F28" s="487" t="s">
        <v>514</v>
      </c>
      <c r="G28" s="487" t="s">
        <v>608</v>
      </c>
      <c r="H28" s="487" t="s">
        <v>271</v>
      </c>
      <c r="I28" s="487" t="s">
        <v>609</v>
      </c>
      <c r="J28" s="487" t="s">
        <v>610</v>
      </c>
      <c r="K28" s="487" t="s">
        <v>611</v>
      </c>
      <c r="L28" s="488">
        <v>0</v>
      </c>
      <c r="M28" s="488">
        <v>0</v>
      </c>
      <c r="N28" s="487">
        <v>1</v>
      </c>
      <c r="O28" s="569">
        <v>1</v>
      </c>
      <c r="P28" s="488">
        <v>0</v>
      </c>
      <c r="Q28" s="513"/>
      <c r="R28" s="487">
        <v>1</v>
      </c>
      <c r="S28" s="513">
        <v>1</v>
      </c>
      <c r="T28" s="569">
        <v>1</v>
      </c>
      <c r="U28" s="529">
        <v>1</v>
      </c>
    </row>
    <row r="29" spans="1:21" ht="14.45" customHeight="1" x14ac:dyDescent="0.2">
      <c r="A29" s="486">
        <v>19</v>
      </c>
      <c r="B29" s="487" t="s">
        <v>513</v>
      </c>
      <c r="C29" s="487" t="s">
        <v>516</v>
      </c>
      <c r="D29" s="567" t="s">
        <v>693</v>
      </c>
      <c r="E29" s="568" t="s">
        <v>521</v>
      </c>
      <c r="F29" s="487" t="s">
        <v>515</v>
      </c>
      <c r="G29" s="487" t="s">
        <v>612</v>
      </c>
      <c r="H29" s="487" t="s">
        <v>271</v>
      </c>
      <c r="I29" s="487" t="s">
        <v>613</v>
      </c>
      <c r="J29" s="487" t="s">
        <v>614</v>
      </c>
      <c r="K29" s="487"/>
      <c r="L29" s="488">
        <v>0</v>
      </c>
      <c r="M29" s="488">
        <v>0</v>
      </c>
      <c r="N29" s="487">
        <v>1</v>
      </c>
      <c r="O29" s="569">
        <v>1</v>
      </c>
      <c r="P29" s="488">
        <v>0</v>
      </c>
      <c r="Q29" s="513"/>
      <c r="R29" s="487">
        <v>1</v>
      </c>
      <c r="S29" s="513">
        <v>1</v>
      </c>
      <c r="T29" s="569">
        <v>1</v>
      </c>
      <c r="U29" s="529">
        <v>1</v>
      </c>
    </row>
    <row r="30" spans="1:21" ht="14.45" customHeight="1" x14ac:dyDescent="0.2">
      <c r="A30" s="486">
        <v>19</v>
      </c>
      <c r="B30" s="487" t="s">
        <v>513</v>
      </c>
      <c r="C30" s="487" t="s">
        <v>516</v>
      </c>
      <c r="D30" s="567" t="s">
        <v>693</v>
      </c>
      <c r="E30" s="568" t="s">
        <v>522</v>
      </c>
      <c r="F30" s="487" t="s">
        <v>514</v>
      </c>
      <c r="G30" s="487" t="s">
        <v>615</v>
      </c>
      <c r="H30" s="487" t="s">
        <v>475</v>
      </c>
      <c r="I30" s="487" t="s">
        <v>616</v>
      </c>
      <c r="J30" s="487" t="s">
        <v>617</v>
      </c>
      <c r="K30" s="487" t="s">
        <v>618</v>
      </c>
      <c r="L30" s="488">
        <v>31.09</v>
      </c>
      <c r="M30" s="488">
        <v>31.09</v>
      </c>
      <c r="N30" s="487">
        <v>1</v>
      </c>
      <c r="O30" s="569">
        <v>1</v>
      </c>
      <c r="P30" s="488">
        <v>31.09</v>
      </c>
      <c r="Q30" s="513">
        <v>1</v>
      </c>
      <c r="R30" s="487">
        <v>1</v>
      </c>
      <c r="S30" s="513">
        <v>1</v>
      </c>
      <c r="T30" s="569">
        <v>1</v>
      </c>
      <c r="U30" s="529">
        <v>1</v>
      </c>
    </row>
    <row r="31" spans="1:21" ht="14.45" customHeight="1" x14ac:dyDescent="0.2">
      <c r="A31" s="486">
        <v>19</v>
      </c>
      <c r="B31" s="487" t="s">
        <v>513</v>
      </c>
      <c r="C31" s="487" t="s">
        <v>516</v>
      </c>
      <c r="D31" s="567" t="s">
        <v>693</v>
      </c>
      <c r="E31" s="568" t="s">
        <v>522</v>
      </c>
      <c r="F31" s="487" t="s">
        <v>514</v>
      </c>
      <c r="G31" s="487" t="s">
        <v>619</v>
      </c>
      <c r="H31" s="487" t="s">
        <v>271</v>
      </c>
      <c r="I31" s="487" t="s">
        <v>620</v>
      </c>
      <c r="J31" s="487" t="s">
        <v>621</v>
      </c>
      <c r="K31" s="487" t="s">
        <v>622</v>
      </c>
      <c r="L31" s="488">
        <v>46.03</v>
      </c>
      <c r="M31" s="488">
        <v>46.03</v>
      </c>
      <c r="N31" s="487">
        <v>1</v>
      </c>
      <c r="O31" s="569">
        <v>1</v>
      </c>
      <c r="P31" s="488">
        <v>46.03</v>
      </c>
      <c r="Q31" s="513">
        <v>1</v>
      </c>
      <c r="R31" s="487">
        <v>1</v>
      </c>
      <c r="S31" s="513">
        <v>1</v>
      </c>
      <c r="T31" s="569">
        <v>1</v>
      </c>
      <c r="U31" s="529">
        <v>1</v>
      </c>
    </row>
    <row r="32" spans="1:21" ht="14.45" customHeight="1" x14ac:dyDescent="0.2">
      <c r="A32" s="486">
        <v>19</v>
      </c>
      <c r="B32" s="487" t="s">
        <v>513</v>
      </c>
      <c r="C32" s="487" t="s">
        <v>516</v>
      </c>
      <c r="D32" s="567" t="s">
        <v>693</v>
      </c>
      <c r="E32" s="568" t="s">
        <v>522</v>
      </c>
      <c r="F32" s="487" t="s">
        <v>514</v>
      </c>
      <c r="G32" s="487" t="s">
        <v>537</v>
      </c>
      <c r="H32" s="487" t="s">
        <v>475</v>
      </c>
      <c r="I32" s="487" t="s">
        <v>538</v>
      </c>
      <c r="J32" s="487" t="s">
        <v>539</v>
      </c>
      <c r="K32" s="487" t="s">
        <v>540</v>
      </c>
      <c r="L32" s="488">
        <v>117.55</v>
      </c>
      <c r="M32" s="488">
        <v>117.55</v>
      </c>
      <c r="N32" s="487">
        <v>1</v>
      </c>
      <c r="O32" s="569">
        <v>0.5</v>
      </c>
      <c r="P32" s="488">
        <v>117.55</v>
      </c>
      <c r="Q32" s="513">
        <v>1</v>
      </c>
      <c r="R32" s="487">
        <v>1</v>
      </c>
      <c r="S32" s="513">
        <v>1</v>
      </c>
      <c r="T32" s="569">
        <v>0.5</v>
      </c>
      <c r="U32" s="529">
        <v>1</v>
      </c>
    </row>
    <row r="33" spans="1:21" ht="14.45" customHeight="1" x14ac:dyDescent="0.2">
      <c r="A33" s="486">
        <v>19</v>
      </c>
      <c r="B33" s="487" t="s">
        <v>513</v>
      </c>
      <c r="C33" s="487" t="s">
        <v>516</v>
      </c>
      <c r="D33" s="567" t="s">
        <v>693</v>
      </c>
      <c r="E33" s="568" t="s">
        <v>522</v>
      </c>
      <c r="F33" s="487" t="s">
        <v>514</v>
      </c>
      <c r="G33" s="487" t="s">
        <v>623</v>
      </c>
      <c r="H33" s="487" t="s">
        <v>271</v>
      </c>
      <c r="I33" s="487" t="s">
        <v>624</v>
      </c>
      <c r="J33" s="487" t="s">
        <v>625</v>
      </c>
      <c r="K33" s="487" t="s">
        <v>626</v>
      </c>
      <c r="L33" s="488">
        <v>23.49</v>
      </c>
      <c r="M33" s="488">
        <v>23.49</v>
      </c>
      <c r="N33" s="487">
        <v>1</v>
      </c>
      <c r="O33" s="569">
        <v>1</v>
      </c>
      <c r="P33" s="488">
        <v>23.49</v>
      </c>
      <c r="Q33" s="513">
        <v>1</v>
      </c>
      <c r="R33" s="487">
        <v>1</v>
      </c>
      <c r="S33" s="513">
        <v>1</v>
      </c>
      <c r="T33" s="569">
        <v>1</v>
      </c>
      <c r="U33" s="529">
        <v>1</v>
      </c>
    </row>
    <row r="34" spans="1:21" ht="14.45" customHeight="1" x14ac:dyDescent="0.2">
      <c r="A34" s="486">
        <v>19</v>
      </c>
      <c r="B34" s="487" t="s">
        <v>513</v>
      </c>
      <c r="C34" s="487" t="s">
        <v>516</v>
      </c>
      <c r="D34" s="567" t="s">
        <v>693</v>
      </c>
      <c r="E34" s="568" t="s">
        <v>522</v>
      </c>
      <c r="F34" s="487" t="s">
        <v>514</v>
      </c>
      <c r="G34" s="487" t="s">
        <v>627</v>
      </c>
      <c r="H34" s="487" t="s">
        <v>475</v>
      </c>
      <c r="I34" s="487" t="s">
        <v>628</v>
      </c>
      <c r="J34" s="487" t="s">
        <v>629</v>
      </c>
      <c r="K34" s="487" t="s">
        <v>630</v>
      </c>
      <c r="L34" s="488">
        <v>103.4</v>
      </c>
      <c r="M34" s="488">
        <v>103.4</v>
      </c>
      <c r="N34" s="487">
        <v>1</v>
      </c>
      <c r="O34" s="569">
        <v>1</v>
      </c>
      <c r="P34" s="488">
        <v>103.4</v>
      </c>
      <c r="Q34" s="513">
        <v>1</v>
      </c>
      <c r="R34" s="487">
        <v>1</v>
      </c>
      <c r="S34" s="513">
        <v>1</v>
      </c>
      <c r="T34" s="569">
        <v>1</v>
      </c>
      <c r="U34" s="529">
        <v>1</v>
      </c>
    </row>
    <row r="35" spans="1:21" ht="14.45" customHeight="1" x14ac:dyDescent="0.2">
      <c r="A35" s="486">
        <v>19</v>
      </c>
      <c r="B35" s="487" t="s">
        <v>513</v>
      </c>
      <c r="C35" s="487" t="s">
        <v>516</v>
      </c>
      <c r="D35" s="567" t="s">
        <v>693</v>
      </c>
      <c r="E35" s="568" t="s">
        <v>522</v>
      </c>
      <c r="F35" s="487" t="s">
        <v>514</v>
      </c>
      <c r="G35" s="487" t="s">
        <v>585</v>
      </c>
      <c r="H35" s="487" t="s">
        <v>271</v>
      </c>
      <c r="I35" s="487" t="s">
        <v>631</v>
      </c>
      <c r="J35" s="487" t="s">
        <v>587</v>
      </c>
      <c r="K35" s="487" t="s">
        <v>632</v>
      </c>
      <c r="L35" s="488">
        <v>64.349999999999994</v>
      </c>
      <c r="M35" s="488">
        <v>64.349999999999994</v>
      </c>
      <c r="N35" s="487">
        <v>1</v>
      </c>
      <c r="O35" s="569">
        <v>1</v>
      </c>
      <c r="P35" s="488"/>
      <c r="Q35" s="513">
        <v>0</v>
      </c>
      <c r="R35" s="487"/>
      <c r="S35" s="513">
        <v>0</v>
      </c>
      <c r="T35" s="569"/>
      <c r="U35" s="529">
        <v>0</v>
      </c>
    </row>
    <row r="36" spans="1:21" ht="14.45" customHeight="1" x14ac:dyDescent="0.2">
      <c r="A36" s="486">
        <v>19</v>
      </c>
      <c r="B36" s="487" t="s">
        <v>513</v>
      </c>
      <c r="C36" s="487" t="s">
        <v>516</v>
      </c>
      <c r="D36" s="567" t="s">
        <v>693</v>
      </c>
      <c r="E36" s="568" t="s">
        <v>522</v>
      </c>
      <c r="F36" s="487" t="s">
        <v>514</v>
      </c>
      <c r="G36" s="487" t="s">
        <v>596</v>
      </c>
      <c r="H36" s="487" t="s">
        <v>475</v>
      </c>
      <c r="I36" s="487" t="s">
        <v>597</v>
      </c>
      <c r="J36" s="487" t="s">
        <v>598</v>
      </c>
      <c r="K36" s="487" t="s">
        <v>599</v>
      </c>
      <c r="L36" s="488">
        <v>0</v>
      </c>
      <c r="M36" s="488">
        <v>0</v>
      </c>
      <c r="N36" s="487">
        <v>1</v>
      </c>
      <c r="O36" s="569">
        <v>1</v>
      </c>
      <c r="P36" s="488">
        <v>0</v>
      </c>
      <c r="Q36" s="513"/>
      <c r="R36" s="487">
        <v>1</v>
      </c>
      <c r="S36" s="513">
        <v>1</v>
      </c>
      <c r="T36" s="569">
        <v>1</v>
      </c>
      <c r="U36" s="529">
        <v>1</v>
      </c>
    </row>
    <row r="37" spans="1:21" ht="14.45" customHeight="1" x14ac:dyDescent="0.2">
      <c r="A37" s="486">
        <v>19</v>
      </c>
      <c r="B37" s="487" t="s">
        <v>513</v>
      </c>
      <c r="C37" s="487" t="s">
        <v>516</v>
      </c>
      <c r="D37" s="567" t="s">
        <v>693</v>
      </c>
      <c r="E37" s="568" t="s">
        <v>522</v>
      </c>
      <c r="F37" s="487" t="s">
        <v>514</v>
      </c>
      <c r="G37" s="487" t="s">
        <v>633</v>
      </c>
      <c r="H37" s="487" t="s">
        <v>271</v>
      </c>
      <c r="I37" s="487" t="s">
        <v>634</v>
      </c>
      <c r="J37" s="487" t="s">
        <v>635</v>
      </c>
      <c r="K37" s="487" t="s">
        <v>636</v>
      </c>
      <c r="L37" s="488">
        <v>0</v>
      </c>
      <c r="M37" s="488">
        <v>0</v>
      </c>
      <c r="N37" s="487">
        <v>2</v>
      </c>
      <c r="O37" s="569">
        <v>2</v>
      </c>
      <c r="P37" s="488">
        <v>0</v>
      </c>
      <c r="Q37" s="513"/>
      <c r="R37" s="487">
        <v>1</v>
      </c>
      <c r="S37" s="513">
        <v>0.5</v>
      </c>
      <c r="T37" s="569">
        <v>1</v>
      </c>
      <c r="U37" s="529">
        <v>0.5</v>
      </c>
    </row>
    <row r="38" spans="1:21" ht="14.45" customHeight="1" x14ac:dyDescent="0.2">
      <c r="A38" s="486">
        <v>19</v>
      </c>
      <c r="B38" s="487" t="s">
        <v>513</v>
      </c>
      <c r="C38" s="487" t="s">
        <v>516</v>
      </c>
      <c r="D38" s="567" t="s">
        <v>693</v>
      </c>
      <c r="E38" s="568" t="s">
        <v>522</v>
      </c>
      <c r="F38" s="487" t="s">
        <v>514</v>
      </c>
      <c r="G38" s="487" t="s">
        <v>633</v>
      </c>
      <c r="H38" s="487" t="s">
        <v>475</v>
      </c>
      <c r="I38" s="487" t="s">
        <v>637</v>
      </c>
      <c r="J38" s="487" t="s">
        <v>638</v>
      </c>
      <c r="K38" s="487" t="s">
        <v>639</v>
      </c>
      <c r="L38" s="488">
        <v>0</v>
      </c>
      <c r="M38" s="488">
        <v>0</v>
      </c>
      <c r="N38" s="487">
        <v>3</v>
      </c>
      <c r="O38" s="569">
        <v>1.5</v>
      </c>
      <c r="P38" s="488">
        <v>0</v>
      </c>
      <c r="Q38" s="513"/>
      <c r="R38" s="487">
        <v>3</v>
      </c>
      <c r="S38" s="513">
        <v>1</v>
      </c>
      <c r="T38" s="569">
        <v>1.5</v>
      </c>
      <c r="U38" s="529">
        <v>1</v>
      </c>
    </row>
    <row r="39" spans="1:21" ht="14.45" customHeight="1" x14ac:dyDescent="0.2">
      <c r="A39" s="486">
        <v>19</v>
      </c>
      <c r="B39" s="487" t="s">
        <v>513</v>
      </c>
      <c r="C39" s="487" t="s">
        <v>516</v>
      </c>
      <c r="D39" s="567" t="s">
        <v>693</v>
      </c>
      <c r="E39" s="568" t="s">
        <v>522</v>
      </c>
      <c r="F39" s="487" t="s">
        <v>514</v>
      </c>
      <c r="G39" s="487" t="s">
        <v>640</v>
      </c>
      <c r="H39" s="487" t="s">
        <v>475</v>
      </c>
      <c r="I39" s="487" t="s">
        <v>641</v>
      </c>
      <c r="J39" s="487" t="s">
        <v>642</v>
      </c>
      <c r="K39" s="487" t="s">
        <v>643</v>
      </c>
      <c r="L39" s="488">
        <v>154.36000000000001</v>
      </c>
      <c r="M39" s="488">
        <v>154.36000000000001</v>
      </c>
      <c r="N39" s="487">
        <v>1</v>
      </c>
      <c r="O39" s="569">
        <v>1</v>
      </c>
      <c r="P39" s="488"/>
      <c r="Q39" s="513">
        <v>0</v>
      </c>
      <c r="R39" s="487"/>
      <c r="S39" s="513">
        <v>0</v>
      </c>
      <c r="T39" s="569"/>
      <c r="U39" s="529">
        <v>0</v>
      </c>
    </row>
    <row r="40" spans="1:21" ht="14.45" customHeight="1" x14ac:dyDescent="0.2">
      <c r="A40" s="486">
        <v>19</v>
      </c>
      <c r="B40" s="487" t="s">
        <v>513</v>
      </c>
      <c r="C40" s="487" t="s">
        <v>516</v>
      </c>
      <c r="D40" s="567" t="s">
        <v>693</v>
      </c>
      <c r="E40" s="568" t="s">
        <v>523</v>
      </c>
      <c r="F40" s="487" t="s">
        <v>514</v>
      </c>
      <c r="G40" s="487" t="s">
        <v>644</v>
      </c>
      <c r="H40" s="487" t="s">
        <v>271</v>
      </c>
      <c r="I40" s="487" t="s">
        <v>645</v>
      </c>
      <c r="J40" s="487" t="s">
        <v>646</v>
      </c>
      <c r="K40" s="487" t="s">
        <v>647</v>
      </c>
      <c r="L40" s="488">
        <v>80.23</v>
      </c>
      <c r="M40" s="488">
        <v>80.23</v>
      </c>
      <c r="N40" s="487">
        <v>1</v>
      </c>
      <c r="O40" s="569">
        <v>1</v>
      </c>
      <c r="P40" s="488">
        <v>80.23</v>
      </c>
      <c r="Q40" s="513">
        <v>1</v>
      </c>
      <c r="R40" s="487">
        <v>1</v>
      </c>
      <c r="S40" s="513">
        <v>1</v>
      </c>
      <c r="T40" s="569">
        <v>1</v>
      </c>
      <c r="U40" s="529">
        <v>1</v>
      </c>
    </row>
    <row r="41" spans="1:21" ht="14.45" customHeight="1" x14ac:dyDescent="0.2">
      <c r="A41" s="486">
        <v>19</v>
      </c>
      <c r="B41" s="487" t="s">
        <v>513</v>
      </c>
      <c r="C41" s="487" t="s">
        <v>516</v>
      </c>
      <c r="D41" s="567" t="s">
        <v>693</v>
      </c>
      <c r="E41" s="568" t="s">
        <v>523</v>
      </c>
      <c r="F41" s="487" t="s">
        <v>514</v>
      </c>
      <c r="G41" s="487" t="s">
        <v>525</v>
      </c>
      <c r="H41" s="487" t="s">
        <v>475</v>
      </c>
      <c r="I41" s="487" t="s">
        <v>648</v>
      </c>
      <c r="J41" s="487" t="s">
        <v>527</v>
      </c>
      <c r="K41" s="487" t="s">
        <v>649</v>
      </c>
      <c r="L41" s="488">
        <v>279.52999999999997</v>
      </c>
      <c r="M41" s="488">
        <v>559.05999999999995</v>
      </c>
      <c r="N41" s="487">
        <v>2</v>
      </c>
      <c r="O41" s="569">
        <v>1.5</v>
      </c>
      <c r="P41" s="488">
        <v>559.05999999999995</v>
      </c>
      <c r="Q41" s="513">
        <v>1</v>
      </c>
      <c r="R41" s="487">
        <v>2</v>
      </c>
      <c r="S41" s="513">
        <v>1</v>
      </c>
      <c r="T41" s="569">
        <v>1.5</v>
      </c>
      <c r="U41" s="529">
        <v>1</v>
      </c>
    </row>
    <row r="42" spans="1:21" ht="14.45" customHeight="1" x14ac:dyDescent="0.2">
      <c r="A42" s="486">
        <v>19</v>
      </c>
      <c r="B42" s="487" t="s">
        <v>513</v>
      </c>
      <c r="C42" s="487" t="s">
        <v>516</v>
      </c>
      <c r="D42" s="567" t="s">
        <v>693</v>
      </c>
      <c r="E42" s="568" t="s">
        <v>523</v>
      </c>
      <c r="F42" s="487" t="s">
        <v>514</v>
      </c>
      <c r="G42" s="487" t="s">
        <v>537</v>
      </c>
      <c r="H42" s="487" t="s">
        <v>475</v>
      </c>
      <c r="I42" s="487" t="s">
        <v>650</v>
      </c>
      <c r="J42" s="487" t="s">
        <v>539</v>
      </c>
      <c r="K42" s="487" t="s">
        <v>651</v>
      </c>
      <c r="L42" s="488">
        <v>176.32</v>
      </c>
      <c r="M42" s="488">
        <v>352.64</v>
      </c>
      <c r="N42" s="487">
        <v>2</v>
      </c>
      <c r="O42" s="569">
        <v>1.5</v>
      </c>
      <c r="P42" s="488">
        <v>352.64</v>
      </c>
      <c r="Q42" s="513">
        <v>1</v>
      </c>
      <c r="R42" s="487">
        <v>2</v>
      </c>
      <c r="S42" s="513">
        <v>1</v>
      </c>
      <c r="T42" s="569">
        <v>1.5</v>
      </c>
      <c r="U42" s="529">
        <v>1</v>
      </c>
    </row>
    <row r="43" spans="1:21" ht="14.45" customHeight="1" x14ac:dyDescent="0.2">
      <c r="A43" s="486">
        <v>19</v>
      </c>
      <c r="B43" s="487" t="s">
        <v>513</v>
      </c>
      <c r="C43" s="487" t="s">
        <v>516</v>
      </c>
      <c r="D43" s="567" t="s">
        <v>693</v>
      </c>
      <c r="E43" s="568" t="s">
        <v>523</v>
      </c>
      <c r="F43" s="487" t="s">
        <v>514</v>
      </c>
      <c r="G43" s="487" t="s">
        <v>541</v>
      </c>
      <c r="H43" s="487" t="s">
        <v>271</v>
      </c>
      <c r="I43" s="487" t="s">
        <v>652</v>
      </c>
      <c r="J43" s="487" t="s">
        <v>543</v>
      </c>
      <c r="K43" s="487" t="s">
        <v>653</v>
      </c>
      <c r="L43" s="488">
        <v>273.33</v>
      </c>
      <c r="M43" s="488">
        <v>546.66</v>
      </c>
      <c r="N43" s="487">
        <v>2</v>
      </c>
      <c r="O43" s="569">
        <v>1.5</v>
      </c>
      <c r="P43" s="488">
        <v>546.66</v>
      </c>
      <c r="Q43" s="513">
        <v>1</v>
      </c>
      <c r="R43" s="487">
        <v>2</v>
      </c>
      <c r="S43" s="513">
        <v>1</v>
      </c>
      <c r="T43" s="569">
        <v>1.5</v>
      </c>
      <c r="U43" s="529">
        <v>1</v>
      </c>
    </row>
    <row r="44" spans="1:21" ht="14.45" customHeight="1" x14ac:dyDescent="0.2">
      <c r="A44" s="486">
        <v>19</v>
      </c>
      <c r="B44" s="487" t="s">
        <v>513</v>
      </c>
      <c r="C44" s="487" t="s">
        <v>516</v>
      </c>
      <c r="D44" s="567" t="s">
        <v>693</v>
      </c>
      <c r="E44" s="568" t="s">
        <v>523</v>
      </c>
      <c r="F44" s="487" t="s">
        <v>514</v>
      </c>
      <c r="G44" s="487" t="s">
        <v>549</v>
      </c>
      <c r="H44" s="487" t="s">
        <v>271</v>
      </c>
      <c r="I44" s="487" t="s">
        <v>550</v>
      </c>
      <c r="J44" s="487" t="s">
        <v>551</v>
      </c>
      <c r="K44" s="487" t="s">
        <v>552</v>
      </c>
      <c r="L44" s="488">
        <v>94.7</v>
      </c>
      <c r="M44" s="488">
        <v>94.7</v>
      </c>
      <c r="N44" s="487">
        <v>1</v>
      </c>
      <c r="O44" s="569">
        <v>1</v>
      </c>
      <c r="P44" s="488">
        <v>94.7</v>
      </c>
      <c r="Q44" s="513">
        <v>1</v>
      </c>
      <c r="R44" s="487">
        <v>1</v>
      </c>
      <c r="S44" s="513">
        <v>1</v>
      </c>
      <c r="T44" s="569">
        <v>1</v>
      </c>
      <c r="U44" s="529">
        <v>1</v>
      </c>
    </row>
    <row r="45" spans="1:21" ht="14.45" customHeight="1" x14ac:dyDescent="0.2">
      <c r="A45" s="486">
        <v>19</v>
      </c>
      <c r="B45" s="487" t="s">
        <v>513</v>
      </c>
      <c r="C45" s="487" t="s">
        <v>516</v>
      </c>
      <c r="D45" s="567" t="s">
        <v>693</v>
      </c>
      <c r="E45" s="568" t="s">
        <v>523</v>
      </c>
      <c r="F45" s="487" t="s">
        <v>514</v>
      </c>
      <c r="G45" s="487" t="s">
        <v>654</v>
      </c>
      <c r="H45" s="487" t="s">
        <v>475</v>
      </c>
      <c r="I45" s="487" t="s">
        <v>655</v>
      </c>
      <c r="J45" s="487" t="s">
        <v>656</v>
      </c>
      <c r="K45" s="487" t="s">
        <v>657</v>
      </c>
      <c r="L45" s="488">
        <v>386.73</v>
      </c>
      <c r="M45" s="488">
        <v>386.73</v>
      </c>
      <c r="N45" s="487">
        <v>1</v>
      </c>
      <c r="O45" s="569">
        <v>1</v>
      </c>
      <c r="P45" s="488">
        <v>386.73</v>
      </c>
      <c r="Q45" s="513">
        <v>1</v>
      </c>
      <c r="R45" s="487">
        <v>1</v>
      </c>
      <c r="S45" s="513">
        <v>1</v>
      </c>
      <c r="T45" s="569">
        <v>1</v>
      </c>
      <c r="U45" s="529">
        <v>1</v>
      </c>
    </row>
    <row r="46" spans="1:21" ht="14.45" customHeight="1" x14ac:dyDescent="0.2">
      <c r="A46" s="486">
        <v>19</v>
      </c>
      <c r="B46" s="487" t="s">
        <v>513</v>
      </c>
      <c r="C46" s="487" t="s">
        <v>516</v>
      </c>
      <c r="D46" s="567" t="s">
        <v>693</v>
      </c>
      <c r="E46" s="568" t="s">
        <v>523</v>
      </c>
      <c r="F46" s="487" t="s">
        <v>514</v>
      </c>
      <c r="G46" s="487" t="s">
        <v>658</v>
      </c>
      <c r="H46" s="487" t="s">
        <v>475</v>
      </c>
      <c r="I46" s="487" t="s">
        <v>659</v>
      </c>
      <c r="J46" s="487" t="s">
        <v>660</v>
      </c>
      <c r="K46" s="487" t="s">
        <v>661</v>
      </c>
      <c r="L46" s="488">
        <v>186.87</v>
      </c>
      <c r="M46" s="488">
        <v>560.61</v>
      </c>
      <c r="N46" s="487">
        <v>3</v>
      </c>
      <c r="O46" s="569">
        <v>2.5</v>
      </c>
      <c r="P46" s="488">
        <v>373.74</v>
      </c>
      <c r="Q46" s="513">
        <v>0.66666666666666663</v>
      </c>
      <c r="R46" s="487">
        <v>2</v>
      </c>
      <c r="S46" s="513">
        <v>0.66666666666666663</v>
      </c>
      <c r="T46" s="569">
        <v>1.5</v>
      </c>
      <c r="U46" s="529">
        <v>0.6</v>
      </c>
    </row>
    <row r="47" spans="1:21" ht="14.45" customHeight="1" x14ac:dyDescent="0.2">
      <c r="A47" s="486">
        <v>19</v>
      </c>
      <c r="B47" s="487" t="s">
        <v>513</v>
      </c>
      <c r="C47" s="487" t="s">
        <v>516</v>
      </c>
      <c r="D47" s="567" t="s">
        <v>693</v>
      </c>
      <c r="E47" s="568" t="s">
        <v>523</v>
      </c>
      <c r="F47" s="487" t="s">
        <v>514</v>
      </c>
      <c r="G47" s="487" t="s">
        <v>662</v>
      </c>
      <c r="H47" s="487" t="s">
        <v>271</v>
      </c>
      <c r="I47" s="487" t="s">
        <v>663</v>
      </c>
      <c r="J47" s="487" t="s">
        <v>664</v>
      </c>
      <c r="K47" s="487" t="s">
        <v>636</v>
      </c>
      <c r="L47" s="488">
        <v>310.58999999999997</v>
      </c>
      <c r="M47" s="488">
        <v>310.58999999999997</v>
      </c>
      <c r="N47" s="487">
        <v>1</v>
      </c>
      <c r="O47" s="569">
        <v>1</v>
      </c>
      <c r="P47" s="488">
        <v>310.58999999999997</v>
      </c>
      <c r="Q47" s="513">
        <v>1</v>
      </c>
      <c r="R47" s="487">
        <v>1</v>
      </c>
      <c r="S47" s="513">
        <v>1</v>
      </c>
      <c r="T47" s="569">
        <v>1</v>
      </c>
      <c r="U47" s="529">
        <v>1</v>
      </c>
    </row>
    <row r="48" spans="1:21" ht="14.45" customHeight="1" x14ac:dyDescent="0.2">
      <c r="A48" s="486">
        <v>19</v>
      </c>
      <c r="B48" s="487" t="s">
        <v>513</v>
      </c>
      <c r="C48" s="487" t="s">
        <v>516</v>
      </c>
      <c r="D48" s="567" t="s">
        <v>693</v>
      </c>
      <c r="E48" s="568" t="s">
        <v>523</v>
      </c>
      <c r="F48" s="487" t="s">
        <v>514</v>
      </c>
      <c r="G48" s="487" t="s">
        <v>665</v>
      </c>
      <c r="H48" s="487" t="s">
        <v>271</v>
      </c>
      <c r="I48" s="487" t="s">
        <v>666</v>
      </c>
      <c r="J48" s="487" t="s">
        <v>667</v>
      </c>
      <c r="K48" s="487" t="s">
        <v>668</v>
      </c>
      <c r="L48" s="488">
        <v>118.65</v>
      </c>
      <c r="M48" s="488">
        <v>118.65</v>
      </c>
      <c r="N48" s="487">
        <v>1</v>
      </c>
      <c r="O48" s="569">
        <v>1</v>
      </c>
      <c r="P48" s="488">
        <v>118.65</v>
      </c>
      <c r="Q48" s="513">
        <v>1</v>
      </c>
      <c r="R48" s="487">
        <v>1</v>
      </c>
      <c r="S48" s="513">
        <v>1</v>
      </c>
      <c r="T48" s="569">
        <v>1</v>
      </c>
      <c r="U48" s="529">
        <v>1</v>
      </c>
    </row>
    <row r="49" spans="1:21" ht="14.45" customHeight="1" x14ac:dyDescent="0.2">
      <c r="A49" s="486">
        <v>19</v>
      </c>
      <c r="B49" s="487" t="s">
        <v>513</v>
      </c>
      <c r="C49" s="487" t="s">
        <v>516</v>
      </c>
      <c r="D49" s="567" t="s">
        <v>693</v>
      </c>
      <c r="E49" s="568" t="s">
        <v>523</v>
      </c>
      <c r="F49" s="487" t="s">
        <v>514</v>
      </c>
      <c r="G49" s="487" t="s">
        <v>669</v>
      </c>
      <c r="H49" s="487" t="s">
        <v>271</v>
      </c>
      <c r="I49" s="487" t="s">
        <v>670</v>
      </c>
      <c r="J49" s="487" t="s">
        <v>671</v>
      </c>
      <c r="K49" s="487" t="s">
        <v>672</v>
      </c>
      <c r="L49" s="488">
        <v>38.56</v>
      </c>
      <c r="M49" s="488">
        <v>38.56</v>
      </c>
      <c r="N49" s="487">
        <v>1</v>
      </c>
      <c r="O49" s="569">
        <v>1</v>
      </c>
      <c r="P49" s="488">
        <v>38.56</v>
      </c>
      <c r="Q49" s="513">
        <v>1</v>
      </c>
      <c r="R49" s="487">
        <v>1</v>
      </c>
      <c r="S49" s="513">
        <v>1</v>
      </c>
      <c r="T49" s="569">
        <v>1</v>
      </c>
      <c r="U49" s="529">
        <v>1</v>
      </c>
    </row>
    <row r="50" spans="1:21" ht="14.45" customHeight="1" x14ac:dyDescent="0.2">
      <c r="A50" s="486">
        <v>19</v>
      </c>
      <c r="B50" s="487" t="s">
        <v>513</v>
      </c>
      <c r="C50" s="487" t="s">
        <v>516</v>
      </c>
      <c r="D50" s="567" t="s">
        <v>693</v>
      </c>
      <c r="E50" s="568" t="s">
        <v>523</v>
      </c>
      <c r="F50" s="487" t="s">
        <v>514</v>
      </c>
      <c r="G50" s="487" t="s">
        <v>673</v>
      </c>
      <c r="H50" s="487" t="s">
        <v>475</v>
      </c>
      <c r="I50" s="487" t="s">
        <v>674</v>
      </c>
      <c r="J50" s="487" t="s">
        <v>675</v>
      </c>
      <c r="K50" s="487" t="s">
        <v>676</v>
      </c>
      <c r="L50" s="488">
        <v>49.08</v>
      </c>
      <c r="M50" s="488">
        <v>49.08</v>
      </c>
      <c r="N50" s="487">
        <v>1</v>
      </c>
      <c r="O50" s="569">
        <v>1</v>
      </c>
      <c r="P50" s="488">
        <v>49.08</v>
      </c>
      <c r="Q50" s="513">
        <v>1</v>
      </c>
      <c r="R50" s="487">
        <v>1</v>
      </c>
      <c r="S50" s="513">
        <v>1</v>
      </c>
      <c r="T50" s="569">
        <v>1</v>
      </c>
      <c r="U50" s="529">
        <v>1</v>
      </c>
    </row>
    <row r="51" spans="1:21" ht="14.45" customHeight="1" x14ac:dyDescent="0.2">
      <c r="A51" s="486">
        <v>19</v>
      </c>
      <c r="B51" s="487" t="s">
        <v>513</v>
      </c>
      <c r="C51" s="487" t="s">
        <v>516</v>
      </c>
      <c r="D51" s="567" t="s">
        <v>693</v>
      </c>
      <c r="E51" s="568" t="s">
        <v>523</v>
      </c>
      <c r="F51" s="487" t="s">
        <v>515</v>
      </c>
      <c r="G51" s="487" t="s">
        <v>612</v>
      </c>
      <c r="H51" s="487" t="s">
        <v>271</v>
      </c>
      <c r="I51" s="487" t="s">
        <v>677</v>
      </c>
      <c r="J51" s="487" t="s">
        <v>614</v>
      </c>
      <c r="K51" s="487"/>
      <c r="L51" s="488">
        <v>0</v>
      </c>
      <c r="M51" s="488">
        <v>0</v>
      </c>
      <c r="N51" s="487">
        <v>1</v>
      </c>
      <c r="O51" s="569">
        <v>1</v>
      </c>
      <c r="P51" s="488">
        <v>0</v>
      </c>
      <c r="Q51" s="513"/>
      <c r="R51" s="487">
        <v>1</v>
      </c>
      <c r="S51" s="513">
        <v>1</v>
      </c>
      <c r="T51" s="569">
        <v>1</v>
      </c>
      <c r="U51" s="529">
        <v>1</v>
      </c>
    </row>
    <row r="52" spans="1:21" ht="14.45" customHeight="1" x14ac:dyDescent="0.2">
      <c r="A52" s="486">
        <v>19</v>
      </c>
      <c r="B52" s="487" t="s">
        <v>513</v>
      </c>
      <c r="C52" s="487" t="s">
        <v>516</v>
      </c>
      <c r="D52" s="567" t="s">
        <v>693</v>
      </c>
      <c r="E52" s="568" t="s">
        <v>524</v>
      </c>
      <c r="F52" s="487" t="s">
        <v>514</v>
      </c>
      <c r="G52" s="487" t="s">
        <v>678</v>
      </c>
      <c r="H52" s="487" t="s">
        <v>271</v>
      </c>
      <c r="I52" s="487" t="s">
        <v>679</v>
      </c>
      <c r="J52" s="487" t="s">
        <v>480</v>
      </c>
      <c r="K52" s="487" t="s">
        <v>680</v>
      </c>
      <c r="L52" s="488">
        <v>0</v>
      </c>
      <c r="M52" s="488">
        <v>0</v>
      </c>
      <c r="N52" s="487">
        <v>1</v>
      </c>
      <c r="O52" s="569">
        <v>1</v>
      </c>
      <c r="P52" s="488"/>
      <c r="Q52" s="513"/>
      <c r="R52" s="487"/>
      <c r="S52" s="513">
        <v>0</v>
      </c>
      <c r="T52" s="569"/>
      <c r="U52" s="529">
        <v>0</v>
      </c>
    </row>
    <row r="53" spans="1:21" ht="14.45" customHeight="1" x14ac:dyDescent="0.2">
      <c r="A53" s="486">
        <v>19</v>
      </c>
      <c r="B53" s="487" t="s">
        <v>513</v>
      </c>
      <c r="C53" s="487" t="s">
        <v>516</v>
      </c>
      <c r="D53" s="567" t="s">
        <v>693</v>
      </c>
      <c r="E53" s="568" t="s">
        <v>524</v>
      </c>
      <c r="F53" s="487" t="s">
        <v>514</v>
      </c>
      <c r="G53" s="487" t="s">
        <v>553</v>
      </c>
      <c r="H53" s="487" t="s">
        <v>271</v>
      </c>
      <c r="I53" s="487" t="s">
        <v>554</v>
      </c>
      <c r="J53" s="487" t="s">
        <v>555</v>
      </c>
      <c r="K53" s="487" t="s">
        <v>556</v>
      </c>
      <c r="L53" s="488">
        <v>57.48</v>
      </c>
      <c r="M53" s="488">
        <v>2759.0400000000004</v>
      </c>
      <c r="N53" s="487">
        <v>48</v>
      </c>
      <c r="O53" s="569">
        <v>24</v>
      </c>
      <c r="P53" s="488">
        <v>2414.1600000000003</v>
      </c>
      <c r="Q53" s="513">
        <v>0.875</v>
      </c>
      <c r="R53" s="487">
        <v>42</v>
      </c>
      <c r="S53" s="513">
        <v>0.875</v>
      </c>
      <c r="T53" s="569">
        <v>21</v>
      </c>
      <c r="U53" s="529">
        <v>0.875</v>
      </c>
    </row>
    <row r="54" spans="1:21" ht="14.45" customHeight="1" x14ac:dyDescent="0.2">
      <c r="A54" s="486">
        <v>19</v>
      </c>
      <c r="B54" s="487" t="s">
        <v>513</v>
      </c>
      <c r="C54" s="487" t="s">
        <v>516</v>
      </c>
      <c r="D54" s="567" t="s">
        <v>693</v>
      </c>
      <c r="E54" s="568" t="s">
        <v>524</v>
      </c>
      <c r="F54" s="487" t="s">
        <v>514</v>
      </c>
      <c r="G54" s="487" t="s">
        <v>681</v>
      </c>
      <c r="H54" s="487" t="s">
        <v>271</v>
      </c>
      <c r="I54" s="487" t="s">
        <v>682</v>
      </c>
      <c r="J54" s="487" t="s">
        <v>683</v>
      </c>
      <c r="K54" s="487" t="s">
        <v>684</v>
      </c>
      <c r="L54" s="488">
        <v>58.77</v>
      </c>
      <c r="M54" s="488">
        <v>117.54</v>
      </c>
      <c r="N54" s="487">
        <v>2</v>
      </c>
      <c r="O54" s="569">
        <v>1</v>
      </c>
      <c r="P54" s="488">
        <v>117.54</v>
      </c>
      <c r="Q54" s="513">
        <v>1</v>
      </c>
      <c r="R54" s="487">
        <v>2</v>
      </c>
      <c r="S54" s="513">
        <v>1</v>
      </c>
      <c r="T54" s="569">
        <v>1</v>
      </c>
      <c r="U54" s="529">
        <v>1</v>
      </c>
    </row>
    <row r="55" spans="1:21" ht="14.45" customHeight="1" x14ac:dyDescent="0.2">
      <c r="A55" s="486">
        <v>19</v>
      </c>
      <c r="B55" s="487" t="s">
        <v>513</v>
      </c>
      <c r="C55" s="487" t="s">
        <v>516</v>
      </c>
      <c r="D55" s="567" t="s">
        <v>693</v>
      </c>
      <c r="E55" s="568" t="s">
        <v>524</v>
      </c>
      <c r="F55" s="487" t="s">
        <v>514</v>
      </c>
      <c r="G55" s="487" t="s">
        <v>685</v>
      </c>
      <c r="H55" s="487" t="s">
        <v>271</v>
      </c>
      <c r="I55" s="487" t="s">
        <v>686</v>
      </c>
      <c r="J55" s="487" t="s">
        <v>687</v>
      </c>
      <c r="K55" s="487" t="s">
        <v>688</v>
      </c>
      <c r="L55" s="488">
        <v>0</v>
      </c>
      <c r="M55" s="488">
        <v>0</v>
      </c>
      <c r="N55" s="487">
        <v>1</v>
      </c>
      <c r="O55" s="569">
        <v>1</v>
      </c>
      <c r="P55" s="488"/>
      <c r="Q55" s="513"/>
      <c r="R55" s="487"/>
      <c r="S55" s="513">
        <v>0</v>
      </c>
      <c r="T55" s="569"/>
      <c r="U55" s="529">
        <v>0</v>
      </c>
    </row>
    <row r="56" spans="1:21" ht="14.45" customHeight="1" x14ac:dyDescent="0.2">
      <c r="A56" s="486">
        <v>19</v>
      </c>
      <c r="B56" s="487" t="s">
        <v>513</v>
      </c>
      <c r="C56" s="487" t="s">
        <v>516</v>
      </c>
      <c r="D56" s="567" t="s">
        <v>693</v>
      </c>
      <c r="E56" s="568" t="s">
        <v>524</v>
      </c>
      <c r="F56" s="487" t="s">
        <v>514</v>
      </c>
      <c r="G56" s="487" t="s">
        <v>596</v>
      </c>
      <c r="H56" s="487" t="s">
        <v>475</v>
      </c>
      <c r="I56" s="487" t="s">
        <v>597</v>
      </c>
      <c r="J56" s="487" t="s">
        <v>598</v>
      </c>
      <c r="K56" s="487" t="s">
        <v>599</v>
      </c>
      <c r="L56" s="488">
        <v>0</v>
      </c>
      <c r="M56" s="488">
        <v>0</v>
      </c>
      <c r="N56" s="487">
        <v>1</v>
      </c>
      <c r="O56" s="569"/>
      <c r="P56" s="488">
        <v>0</v>
      </c>
      <c r="Q56" s="513"/>
      <c r="R56" s="487">
        <v>1</v>
      </c>
      <c r="S56" s="513">
        <v>1</v>
      </c>
      <c r="T56" s="569"/>
      <c r="U56" s="529"/>
    </row>
    <row r="57" spans="1:21" ht="14.45" customHeight="1" thickBot="1" x14ac:dyDescent="0.25">
      <c r="A57" s="493">
        <v>19</v>
      </c>
      <c r="B57" s="494" t="s">
        <v>513</v>
      </c>
      <c r="C57" s="494" t="s">
        <v>516</v>
      </c>
      <c r="D57" s="570" t="s">
        <v>693</v>
      </c>
      <c r="E57" s="571" t="s">
        <v>524</v>
      </c>
      <c r="F57" s="494" t="s">
        <v>514</v>
      </c>
      <c r="G57" s="494" t="s">
        <v>689</v>
      </c>
      <c r="H57" s="494" t="s">
        <v>271</v>
      </c>
      <c r="I57" s="494" t="s">
        <v>690</v>
      </c>
      <c r="J57" s="494" t="s">
        <v>691</v>
      </c>
      <c r="K57" s="494" t="s">
        <v>692</v>
      </c>
      <c r="L57" s="495">
        <v>83.38</v>
      </c>
      <c r="M57" s="495">
        <v>166.76</v>
      </c>
      <c r="N57" s="494">
        <v>2</v>
      </c>
      <c r="O57" s="572">
        <v>1</v>
      </c>
      <c r="P57" s="495">
        <v>166.76</v>
      </c>
      <c r="Q57" s="506">
        <v>1</v>
      </c>
      <c r="R57" s="494">
        <v>2</v>
      </c>
      <c r="S57" s="506">
        <v>1</v>
      </c>
      <c r="T57" s="572">
        <v>1</v>
      </c>
      <c r="U57" s="530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6FB6E6B4-49EB-44C8-9013-4FDA7AB34E6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4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695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165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x14ac:dyDescent="0.2">
      <c r="A5" s="517" t="s">
        <v>524</v>
      </c>
      <c r="B5" s="484"/>
      <c r="C5" s="505"/>
      <c r="D5" s="484">
        <v>0</v>
      </c>
      <c r="E5" s="505"/>
      <c r="F5" s="485">
        <v>0</v>
      </c>
    </row>
    <row r="6" spans="1:6" ht="14.45" customHeight="1" x14ac:dyDescent="0.2">
      <c r="A6" s="573" t="s">
        <v>523</v>
      </c>
      <c r="B6" s="491"/>
      <c r="C6" s="513">
        <v>0</v>
      </c>
      <c r="D6" s="491">
        <v>1908.12</v>
      </c>
      <c r="E6" s="513">
        <v>1</v>
      </c>
      <c r="F6" s="492">
        <v>1908.12</v>
      </c>
    </row>
    <row r="7" spans="1:6" ht="14.45" customHeight="1" x14ac:dyDescent="0.2">
      <c r="A7" s="573" t="s">
        <v>521</v>
      </c>
      <c r="B7" s="491"/>
      <c r="C7" s="513">
        <v>0</v>
      </c>
      <c r="D7" s="491">
        <v>380.03000000000003</v>
      </c>
      <c r="E7" s="513">
        <v>1</v>
      </c>
      <c r="F7" s="492">
        <v>380.03000000000003</v>
      </c>
    </row>
    <row r="8" spans="1:6" ht="14.45" customHeight="1" thickBot="1" x14ac:dyDescent="0.25">
      <c r="A8" s="518" t="s">
        <v>522</v>
      </c>
      <c r="B8" s="514"/>
      <c r="C8" s="515">
        <v>0</v>
      </c>
      <c r="D8" s="514">
        <v>406.4</v>
      </c>
      <c r="E8" s="515">
        <v>1</v>
      </c>
      <c r="F8" s="516">
        <v>406.4</v>
      </c>
    </row>
    <row r="9" spans="1:6" ht="14.45" customHeight="1" thickBot="1" x14ac:dyDescent="0.25">
      <c r="A9" s="507" t="s">
        <v>3</v>
      </c>
      <c r="B9" s="508"/>
      <c r="C9" s="509">
        <v>0</v>
      </c>
      <c r="D9" s="508">
        <v>2694.55</v>
      </c>
      <c r="E9" s="509">
        <v>1</v>
      </c>
      <c r="F9" s="510">
        <v>2694.55</v>
      </c>
    </row>
    <row r="10" spans="1:6" ht="14.45" customHeight="1" thickBot="1" x14ac:dyDescent="0.25"/>
    <row r="11" spans="1:6" ht="14.45" customHeight="1" x14ac:dyDescent="0.2">
      <c r="A11" s="577" t="s">
        <v>696</v>
      </c>
      <c r="B11" s="116"/>
      <c r="C11" s="575"/>
      <c r="D11" s="116">
        <v>0</v>
      </c>
      <c r="E11" s="575"/>
      <c r="F11" s="576">
        <v>0</v>
      </c>
    </row>
    <row r="12" spans="1:6" ht="14.45" customHeight="1" x14ac:dyDescent="0.2">
      <c r="A12" s="573" t="s">
        <v>697</v>
      </c>
      <c r="B12" s="491"/>
      <c r="C12" s="513">
        <v>0</v>
      </c>
      <c r="D12" s="491">
        <v>154.36000000000001</v>
      </c>
      <c r="E12" s="513">
        <v>1</v>
      </c>
      <c r="F12" s="492">
        <v>154.36000000000001</v>
      </c>
    </row>
    <row r="13" spans="1:6" ht="14.45" customHeight="1" x14ac:dyDescent="0.2">
      <c r="A13" s="573" t="s">
        <v>698</v>
      </c>
      <c r="B13" s="491"/>
      <c r="C13" s="513">
        <v>0</v>
      </c>
      <c r="D13" s="491">
        <v>129.75</v>
      </c>
      <c r="E13" s="513">
        <v>1</v>
      </c>
      <c r="F13" s="492">
        <v>129.75</v>
      </c>
    </row>
    <row r="14" spans="1:6" ht="14.45" customHeight="1" x14ac:dyDescent="0.2">
      <c r="A14" s="573" t="s">
        <v>699</v>
      </c>
      <c r="B14" s="491"/>
      <c r="C14" s="513">
        <v>0</v>
      </c>
      <c r="D14" s="491">
        <v>31.09</v>
      </c>
      <c r="E14" s="513">
        <v>1</v>
      </c>
      <c r="F14" s="492">
        <v>31.09</v>
      </c>
    </row>
    <row r="15" spans="1:6" ht="14.45" customHeight="1" x14ac:dyDescent="0.2">
      <c r="A15" s="573" t="s">
        <v>700</v>
      </c>
      <c r="B15" s="491"/>
      <c r="C15" s="513">
        <v>0</v>
      </c>
      <c r="D15" s="491">
        <v>560.61</v>
      </c>
      <c r="E15" s="513">
        <v>1</v>
      </c>
      <c r="F15" s="492">
        <v>560.61</v>
      </c>
    </row>
    <row r="16" spans="1:6" ht="14.45" customHeight="1" x14ac:dyDescent="0.2">
      <c r="A16" s="573" t="s">
        <v>701</v>
      </c>
      <c r="B16" s="491"/>
      <c r="C16" s="513">
        <v>0</v>
      </c>
      <c r="D16" s="491">
        <v>103.4</v>
      </c>
      <c r="E16" s="513">
        <v>1</v>
      </c>
      <c r="F16" s="492">
        <v>103.4</v>
      </c>
    </row>
    <row r="17" spans="1:6" ht="14.45" customHeight="1" x14ac:dyDescent="0.2">
      <c r="A17" s="573" t="s">
        <v>702</v>
      </c>
      <c r="B17" s="491"/>
      <c r="C17" s="513"/>
      <c r="D17" s="491">
        <v>0</v>
      </c>
      <c r="E17" s="513"/>
      <c r="F17" s="492">
        <v>0</v>
      </c>
    </row>
    <row r="18" spans="1:6" ht="14.45" customHeight="1" x14ac:dyDescent="0.2">
      <c r="A18" s="573" t="s">
        <v>703</v>
      </c>
      <c r="B18" s="491"/>
      <c r="C18" s="513">
        <v>0</v>
      </c>
      <c r="D18" s="491">
        <v>39.549999999999997</v>
      </c>
      <c r="E18" s="513">
        <v>1</v>
      </c>
      <c r="F18" s="492">
        <v>39.549999999999997</v>
      </c>
    </row>
    <row r="19" spans="1:6" ht="14.45" customHeight="1" x14ac:dyDescent="0.2">
      <c r="A19" s="573" t="s">
        <v>704</v>
      </c>
      <c r="B19" s="491"/>
      <c r="C19" s="513">
        <v>0</v>
      </c>
      <c r="D19" s="491">
        <v>587.74</v>
      </c>
      <c r="E19" s="513">
        <v>1</v>
      </c>
      <c r="F19" s="492">
        <v>587.74</v>
      </c>
    </row>
    <row r="20" spans="1:6" ht="14.45" customHeight="1" x14ac:dyDescent="0.2">
      <c r="A20" s="573" t="s">
        <v>705</v>
      </c>
      <c r="B20" s="491"/>
      <c r="C20" s="513">
        <v>0</v>
      </c>
      <c r="D20" s="491">
        <v>652.24</v>
      </c>
      <c r="E20" s="513">
        <v>1</v>
      </c>
      <c r="F20" s="492">
        <v>652.24</v>
      </c>
    </row>
    <row r="21" spans="1:6" ht="14.45" customHeight="1" x14ac:dyDescent="0.2">
      <c r="A21" s="573" t="s">
        <v>706</v>
      </c>
      <c r="B21" s="491"/>
      <c r="C21" s="513">
        <v>0</v>
      </c>
      <c r="D21" s="491">
        <v>49.08</v>
      </c>
      <c r="E21" s="513">
        <v>1</v>
      </c>
      <c r="F21" s="492">
        <v>49.08</v>
      </c>
    </row>
    <row r="22" spans="1:6" ht="14.45" customHeight="1" x14ac:dyDescent="0.2">
      <c r="A22" s="573" t="s">
        <v>707</v>
      </c>
      <c r="B22" s="491"/>
      <c r="C22" s="513">
        <v>0</v>
      </c>
      <c r="D22" s="491">
        <v>386.73</v>
      </c>
      <c r="E22" s="513">
        <v>1</v>
      </c>
      <c r="F22" s="492">
        <v>386.73</v>
      </c>
    </row>
    <row r="23" spans="1:6" ht="14.45" customHeight="1" thickBot="1" x14ac:dyDescent="0.25">
      <c r="A23" s="518" t="s">
        <v>503</v>
      </c>
      <c r="B23" s="514"/>
      <c r="C23" s="515"/>
      <c r="D23" s="514">
        <v>0</v>
      </c>
      <c r="E23" s="515"/>
      <c r="F23" s="516">
        <v>0</v>
      </c>
    </row>
    <row r="24" spans="1:6" ht="14.45" customHeight="1" thickBot="1" x14ac:dyDescent="0.25">
      <c r="A24" s="507" t="s">
        <v>3</v>
      </c>
      <c r="B24" s="508"/>
      <c r="C24" s="509">
        <v>0</v>
      </c>
      <c r="D24" s="508">
        <v>2694.5499999999997</v>
      </c>
      <c r="E24" s="509">
        <v>1</v>
      </c>
      <c r="F24" s="510">
        <v>2694.5499999999997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{434BC8D2-2ECE-421B-B54D-66550E2D08E0}</x14:id>
        </ext>
      </extLst>
    </cfRule>
  </conditionalFormatting>
  <conditionalFormatting sqref="F11:F23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{9107E972-D412-4BCE-A4EE-4A6756B03B4B}</x14:id>
        </ext>
      </extLst>
    </cfRule>
  </conditionalFormatting>
  <hyperlinks>
    <hyperlink ref="A2" location="Obsah!A1" display="Zpět na Obsah  KL 01  1.-4.měsíc" xr:uid="{20BAC3E2-8C7E-4E59-86E7-E6F6FAE18CC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4BC8D2-2ECE-421B-B54D-66550E2D08E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9107E972-D412-4BCE-A4EE-4A6756B03B4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F11:F23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720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459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31</v>
      </c>
      <c r="J3" s="43">
        <f>SUBTOTAL(9,J6:J1048576)</f>
        <v>2694.5499999999997</v>
      </c>
      <c r="K3" s="44">
        <f>IF(M3=0,0,J3/M3)</f>
        <v>1</v>
      </c>
      <c r="L3" s="43">
        <f>SUBTOTAL(9,L6:L1048576)</f>
        <v>31</v>
      </c>
      <c r="M3" s="45">
        <f>SUBTOTAL(9,M6:M1048576)</f>
        <v>2694.5499999999997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78" t="s">
        <v>135</v>
      </c>
      <c r="B5" s="579" t="s">
        <v>131</v>
      </c>
      <c r="C5" s="579" t="s">
        <v>70</v>
      </c>
      <c r="D5" s="579" t="s">
        <v>132</v>
      </c>
      <c r="E5" s="579" t="s">
        <v>133</v>
      </c>
      <c r="F5" s="520" t="s">
        <v>28</v>
      </c>
      <c r="G5" s="520" t="s">
        <v>14</v>
      </c>
      <c r="H5" s="502" t="s">
        <v>134</v>
      </c>
      <c r="I5" s="501" t="s">
        <v>28</v>
      </c>
      <c r="J5" s="520" t="s">
        <v>14</v>
      </c>
      <c r="K5" s="502" t="s">
        <v>134</v>
      </c>
      <c r="L5" s="501" t="s">
        <v>28</v>
      </c>
      <c r="M5" s="521" t="s">
        <v>14</v>
      </c>
    </row>
    <row r="6" spans="1:13" ht="14.45" customHeight="1" x14ac:dyDescent="0.2">
      <c r="A6" s="574" t="s">
        <v>521</v>
      </c>
      <c r="B6" s="580" t="s">
        <v>708</v>
      </c>
      <c r="C6" s="580" t="s">
        <v>562</v>
      </c>
      <c r="D6" s="580" t="s">
        <v>563</v>
      </c>
      <c r="E6" s="580" t="s">
        <v>564</v>
      </c>
      <c r="F6" s="116"/>
      <c r="G6" s="116"/>
      <c r="H6" s="575">
        <v>0</v>
      </c>
      <c r="I6" s="116">
        <v>1</v>
      </c>
      <c r="J6" s="116">
        <v>39.549999999999997</v>
      </c>
      <c r="K6" s="575">
        <v>1</v>
      </c>
      <c r="L6" s="116">
        <v>1</v>
      </c>
      <c r="M6" s="576">
        <v>39.549999999999997</v>
      </c>
    </row>
    <row r="7" spans="1:13" ht="14.45" customHeight="1" x14ac:dyDescent="0.2">
      <c r="A7" s="486" t="s">
        <v>521</v>
      </c>
      <c r="B7" s="487" t="s">
        <v>709</v>
      </c>
      <c r="C7" s="487" t="s">
        <v>526</v>
      </c>
      <c r="D7" s="487" t="s">
        <v>527</v>
      </c>
      <c r="E7" s="487" t="s">
        <v>528</v>
      </c>
      <c r="F7" s="491"/>
      <c r="G7" s="491"/>
      <c r="H7" s="513">
        <v>0</v>
      </c>
      <c r="I7" s="491">
        <v>1</v>
      </c>
      <c r="J7" s="491">
        <v>93.18</v>
      </c>
      <c r="K7" s="513">
        <v>1</v>
      </c>
      <c r="L7" s="491">
        <v>1</v>
      </c>
      <c r="M7" s="492">
        <v>93.18</v>
      </c>
    </row>
    <row r="8" spans="1:13" ht="14.45" customHeight="1" x14ac:dyDescent="0.2">
      <c r="A8" s="486" t="s">
        <v>521</v>
      </c>
      <c r="B8" s="487" t="s">
        <v>505</v>
      </c>
      <c r="C8" s="487" t="s">
        <v>594</v>
      </c>
      <c r="D8" s="487" t="s">
        <v>476</v>
      </c>
      <c r="E8" s="487" t="s">
        <v>595</v>
      </c>
      <c r="F8" s="491"/>
      <c r="G8" s="491"/>
      <c r="H8" s="513"/>
      <c r="I8" s="491">
        <v>1</v>
      </c>
      <c r="J8" s="491">
        <v>0</v>
      </c>
      <c r="K8" s="513"/>
      <c r="L8" s="491">
        <v>1</v>
      </c>
      <c r="M8" s="492">
        <v>0</v>
      </c>
    </row>
    <row r="9" spans="1:13" ht="14.45" customHeight="1" x14ac:dyDescent="0.2">
      <c r="A9" s="486" t="s">
        <v>521</v>
      </c>
      <c r="B9" s="487" t="s">
        <v>710</v>
      </c>
      <c r="C9" s="487" t="s">
        <v>597</v>
      </c>
      <c r="D9" s="487" t="s">
        <v>598</v>
      </c>
      <c r="E9" s="487" t="s">
        <v>599</v>
      </c>
      <c r="F9" s="491"/>
      <c r="G9" s="491"/>
      <c r="H9" s="513"/>
      <c r="I9" s="491">
        <v>8</v>
      </c>
      <c r="J9" s="491">
        <v>0</v>
      </c>
      <c r="K9" s="513"/>
      <c r="L9" s="491">
        <v>8</v>
      </c>
      <c r="M9" s="492">
        <v>0</v>
      </c>
    </row>
    <row r="10" spans="1:13" ht="14.45" customHeight="1" x14ac:dyDescent="0.2">
      <c r="A10" s="486" t="s">
        <v>521</v>
      </c>
      <c r="B10" s="487" t="s">
        <v>711</v>
      </c>
      <c r="C10" s="487" t="s">
        <v>530</v>
      </c>
      <c r="D10" s="487" t="s">
        <v>531</v>
      </c>
      <c r="E10" s="487" t="s">
        <v>532</v>
      </c>
      <c r="F10" s="491"/>
      <c r="G10" s="491"/>
      <c r="H10" s="513">
        <v>0</v>
      </c>
      <c r="I10" s="491">
        <v>1</v>
      </c>
      <c r="J10" s="491">
        <v>129.75</v>
      </c>
      <c r="K10" s="513">
        <v>1</v>
      </c>
      <c r="L10" s="491">
        <v>1</v>
      </c>
      <c r="M10" s="492">
        <v>129.75</v>
      </c>
    </row>
    <row r="11" spans="1:13" ht="14.45" customHeight="1" x14ac:dyDescent="0.2">
      <c r="A11" s="486" t="s">
        <v>521</v>
      </c>
      <c r="B11" s="487" t="s">
        <v>712</v>
      </c>
      <c r="C11" s="487" t="s">
        <v>538</v>
      </c>
      <c r="D11" s="487" t="s">
        <v>539</v>
      </c>
      <c r="E11" s="487" t="s">
        <v>540</v>
      </c>
      <c r="F11" s="491"/>
      <c r="G11" s="491"/>
      <c r="H11" s="513">
        <v>0</v>
      </c>
      <c r="I11" s="491">
        <v>1</v>
      </c>
      <c r="J11" s="491">
        <v>117.55</v>
      </c>
      <c r="K11" s="513">
        <v>1</v>
      </c>
      <c r="L11" s="491">
        <v>1</v>
      </c>
      <c r="M11" s="492">
        <v>117.55</v>
      </c>
    </row>
    <row r="12" spans="1:13" ht="14.45" customHeight="1" x14ac:dyDescent="0.2">
      <c r="A12" s="486" t="s">
        <v>522</v>
      </c>
      <c r="B12" s="487" t="s">
        <v>713</v>
      </c>
      <c r="C12" s="487" t="s">
        <v>616</v>
      </c>
      <c r="D12" s="487" t="s">
        <v>617</v>
      </c>
      <c r="E12" s="487" t="s">
        <v>618</v>
      </c>
      <c r="F12" s="491"/>
      <c r="G12" s="491"/>
      <c r="H12" s="513">
        <v>0</v>
      </c>
      <c r="I12" s="491">
        <v>1</v>
      </c>
      <c r="J12" s="491">
        <v>31.09</v>
      </c>
      <c r="K12" s="513">
        <v>1</v>
      </c>
      <c r="L12" s="491">
        <v>1</v>
      </c>
      <c r="M12" s="492">
        <v>31.09</v>
      </c>
    </row>
    <row r="13" spans="1:13" ht="14.45" customHeight="1" x14ac:dyDescent="0.2">
      <c r="A13" s="486" t="s">
        <v>522</v>
      </c>
      <c r="B13" s="487" t="s">
        <v>714</v>
      </c>
      <c r="C13" s="487" t="s">
        <v>628</v>
      </c>
      <c r="D13" s="487" t="s">
        <v>629</v>
      </c>
      <c r="E13" s="487" t="s">
        <v>630</v>
      </c>
      <c r="F13" s="491"/>
      <c r="G13" s="491"/>
      <c r="H13" s="513">
        <v>0</v>
      </c>
      <c r="I13" s="491">
        <v>1</v>
      </c>
      <c r="J13" s="491">
        <v>103.4</v>
      </c>
      <c r="K13" s="513">
        <v>1</v>
      </c>
      <c r="L13" s="491">
        <v>1</v>
      </c>
      <c r="M13" s="492">
        <v>103.4</v>
      </c>
    </row>
    <row r="14" spans="1:13" ht="14.45" customHeight="1" x14ac:dyDescent="0.2">
      <c r="A14" s="486" t="s">
        <v>522</v>
      </c>
      <c r="B14" s="487" t="s">
        <v>715</v>
      </c>
      <c r="C14" s="487" t="s">
        <v>641</v>
      </c>
      <c r="D14" s="487" t="s">
        <v>642</v>
      </c>
      <c r="E14" s="487" t="s">
        <v>643</v>
      </c>
      <c r="F14" s="491"/>
      <c r="G14" s="491"/>
      <c r="H14" s="513">
        <v>0</v>
      </c>
      <c r="I14" s="491">
        <v>1</v>
      </c>
      <c r="J14" s="491">
        <v>154.36000000000001</v>
      </c>
      <c r="K14" s="513">
        <v>1</v>
      </c>
      <c r="L14" s="491">
        <v>1</v>
      </c>
      <c r="M14" s="492">
        <v>154.36000000000001</v>
      </c>
    </row>
    <row r="15" spans="1:13" ht="14.45" customHeight="1" x14ac:dyDescent="0.2">
      <c r="A15" s="486" t="s">
        <v>522</v>
      </c>
      <c r="B15" s="487" t="s">
        <v>716</v>
      </c>
      <c r="C15" s="487" t="s">
        <v>637</v>
      </c>
      <c r="D15" s="487" t="s">
        <v>638</v>
      </c>
      <c r="E15" s="487" t="s">
        <v>639</v>
      </c>
      <c r="F15" s="491"/>
      <c r="G15" s="491"/>
      <c r="H15" s="513"/>
      <c r="I15" s="491">
        <v>3</v>
      </c>
      <c r="J15" s="491">
        <v>0</v>
      </c>
      <c r="K15" s="513"/>
      <c r="L15" s="491">
        <v>3</v>
      </c>
      <c r="M15" s="492">
        <v>0</v>
      </c>
    </row>
    <row r="16" spans="1:13" ht="14.45" customHeight="1" x14ac:dyDescent="0.2">
      <c r="A16" s="486" t="s">
        <v>522</v>
      </c>
      <c r="B16" s="487" t="s">
        <v>710</v>
      </c>
      <c r="C16" s="487" t="s">
        <v>597</v>
      </c>
      <c r="D16" s="487" t="s">
        <v>598</v>
      </c>
      <c r="E16" s="487" t="s">
        <v>599</v>
      </c>
      <c r="F16" s="491"/>
      <c r="G16" s="491"/>
      <c r="H16" s="513"/>
      <c r="I16" s="491">
        <v>1</v>
      </c>
      <c r="J16" s="491">
        <v>0</v>
      </c>
      <c r="K16" s="513"/>
      <c r="L16" s="491">
        <v>1</v>
      </c>
      <c r="M16" s="492">
        <v>0</v>
      </c>
    </row>
    <row r="17" spans="1:13" ht="14.45" customHeight="1" x14ac:dyDescent="0.2">
      <c r="A17" s="486" t="s">
        <v>522</v>
      </c>
      <c r="B17" s="487" t="s">
        <v>712</v>
      </c>
      <c r="C17" s="487" t="s">
        <v>538</v>
      </c>
      <c r="D17" s="487" t="s">
        <v>539</v>
      </c>
      <c r="E17" s="487" t="s">
        <v>540</v>
      </c>
      <c r="F17" s="491"/>
      <c r="G17" s="491"/>
      <c r="H17" s="513">
        <v>0</v>
      </c>
      <c r="I17" s="491">
        <v>1</v>
      </c>
      <c r="J17" s="491">
        <v>117.55</v>
      </c>
      <c r="K17" s="513">
        <v>1</v>
      </c>
      <c r="L17" s="491">
        <v>1</v>
      </c>
      <c r="M17" s="492">
        <v>117.55</v>
      </c>
    </row>
    <row r="18" spans="1:13" ht="14.45" customHeight="1" x14ac:dyDescent="0.2">
      <c r="A18" s="486" t="s">
        <v>523</v>
      </c>
      <c r="B18" s="487" t="s">
        <v>717</v>
      </c>
      <c r="C18" s="487" t="s">
        <v>659</v>
      </c>
      <c r="D18" s="487" t="s">
        <v>660</v>
      </c>
      <c r="E18" s="487" t="s">
        <v>661</v>
      </c>
      <c r="F18" s="491"/>
      <c r="G18" s="491"/>
      <c r="H18" s="513">
        <v>0</v>
      </c>
      <c r="I18" s="491">
        <v>3</v>
      </c>
      <c r="J18" s="491">
        <v>560.61</v>
      </c>
      <c r="K18" s="513">
        <v>1</v>
      </c>
      <c r="L18" s="491">
        <v>3</v>
      </c>
      <c r="M18" s="492">
        <v>560.61</v>
      </c>
    </row>
    <row r="19" spans="1:13" ht="14.45" customHeight="1" x14ac:dyDescent="0.2">
      <c r="A19" s="486" t="s">
        <v>523</v>
      </c>
      <c r="B19" s="487" t="s">
        <v>709</v>
      </c>
      <c r="C19" s="487" t="s">
        <v>648</v>
      </c>
      <c r="D19" s="487" t="s">
        <v>527</v>
      </c>
      <c r="E19" s="487" t="s">
        <v>649</v>
      </c>
      <c r="F19" s="491"/>
      <c r="G19" s="491"/>
      <c r="H19" s="513">
        <v>0</v>
      </c>
      <c r="I19" s="491">
        <v>2</v>
      </c>
      <c r="J19" s="491">
        <v>559.05999999999995</v>
      </c>
      <c r="K19" s="513">
        <v>1</v>
      </c>
      <c r="L19" s="491">
        <v>2</v>
      </c>
      <c r="M19" s="492">
        <v>559.05999999999995</v>
      </c>
    </row>
    <row r="20" spans="1:13" ht="14.45" customHeight="1" x14ac:dyDescent="0.2">
      <c r="A20" s="486" t="s">
        <v>523</v>
      </c>
      <c r="B20" s="487" t="s">
        <v>718</v>
      </c>
      <c r="C20" s="487" t="s">
        <v>674</v>
      </c>
      <c r="D20" s="487" t="s">
        <v>675</v>
      </c>
      <c r="E20" s="487" t="s">
        <v>676</v>
      </c>
      <c r="F20" s="491"/>
      <c r="G20" s="491"/>
      <c r="H20" s="513">
        <v>0</v>
      </c>
      <c r="I20" s="491">
        <v>1</v>
      </c>
      <c r="J20" s="491">
        <v>49.08</v>
      </c>
      <c r="K20" s="513">
        <v>1</v>
      </c>
      <c r="L20" s="491">
        <v>1</v>
      </c>
      <c r="M20" s="492">
        <v>49.08</v>
      </c>
    </row>
    <row r="21" spans="1:13" ht="14.45" customHeight="1" x14ac:dyDescent="0.2">
      <c r="A21" s="486" t="s">
        <v>523</v>
      </c>
      <c r="B21" s="487" t="s">
        <v>719</v>
      </c>
      <c r="C21" s="487" t="s">
        <v>655</v>
      </c>
      <c r="D21" s="487" t="s">
        <v>656</v>
      </c>
      <c r="E21" s="487" t="s">
        <v>657</v>
      </c>
      <c r="F21" s="491"/>
      <c r="G21" s="491"/>
      <c r="H21" s="513">
        <v>0</v>
      </c>
      <c r="I21" s="491">
        <v>1</v>
      </c>
      <c r="J21" s="491">
        <v>386.73</v>
      </c>
      <c r="K21" s="513">
        <v>1</v>
      </c>
      <c r="L21" s="491">
        <v>1</v>
      </c>
      <c r="M21" s="492">
        <v>386.73</v>
      </c>
    </row>
    <row r="22" spans="1:13" ht="14.45" customHeight="1" x14ac:dyDescent="0.2">
      <c r="A22" s="486" t="s">
        <v>523</v>
      </c>
      <c r="B22" s="487" t="s">
        <v>712</v>
      </c>
      <c r="C22" s="487" t="s">
        <v>650</v>
      </c>
      <c r="D22" s="487" t="s">
        <v>539</v>
      </c>
      <c r="E22" s="487" t="s">
        <v>651</v>
      </c>
      <c r="F22" s="491"/>
      <c r="G22" s="491"/>
      <c r="H22" s="513">
        <v>0</v>
      </c>
      <c r="I22" s="491">
        <v>2</v>
      </c>
      <c r="J22" s="491">
        <v>352.64</v>
      </c>
      <c r="K22" s="513">
        <v>1</v>
      </c>
      <c r="L22" s="491">
        <v>2</v>
      </c>
      <c r="M22" s="492">
        <v>352.64</v>
      </c>
    </row>
    <row r="23" spans="1:13" ht="14.45" customHeight="1" thickBot="1" x14ac:dyDescent="0.25">
      <c r="A23" s="493" t="s">
        <v>524</v>
      </c>
      <c r="B23" s="494" t="s">
        <v>710</v>
      </c>
      <c r="C23" s="494" t="s">
        <v>597</v>
      </c>
      <c r="D23" s="494" t="s">
        <v>598</v>
      </c>
      <c r="E23" s="494" t="s">
        <v>599</v>
      </c>
      <c r="F23" s="498"/>
      <c r="G23" s="498"/>
      <c r="H23" s="506"/>
      <c r="I23" s="498">
        <v>1</v>
      </c>
      <c r="J23" s="498">
        <v>0</v>
      </c>
      <c r="K23" s="506"/>
      <c r="L23" s="498">
        <v>1</v>
      </c>
      <c r="M23" s="499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5109B2FE-4B18-4790-A015-74E3FC0D7672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437</v>
      </c>
      <c r="B6" s="467" t="s">
        <v>721</v>
      </c>
      <c r="C6" s="468">
        <v>6.9068000000000005</v>
      </c>
      <c r="D6" s="468">
        <v>6.0354800000000006</v>
      </c>
      <c r="E6" s="468"/>
      <c r="F6" s="468">
        <v>10.4238</v>
      </c>
      <c r="G6" s="468">
        <v>0</v>
      </c>
      <c r="H6" s="468">
        <v>10.4238</v>
      </c>
      <c r="I6" s="469" t="s">
        <v>271</v>
      </c>
      <c r="J6" s="470" t="s">
        <v>1</v>
      </c>
    </row>
    <row r="7" spans="1:10" ht="14.45" customHeight="1" x14ac:dyDescent="0.2">
      <c r="A7" s="466" t="s">
        <v>437</v>
      </c>
      <c r="B7" s="467" t="s">
        <v>722</v>
      </c>
      <c r="C7" s="468">
        <v>1.0909599999999999</v>
      </c>
      <c r="D7" s="468">
        <v>1.3700300000000001</v>
      </c>
      <c r="E7" s="468"/>
      <c r="F7" s="468">
        <v>1.0721700000000001</v>
      </c>
      <c r="G7" s="468">
        <v>0</v>
      </c>
      <c r="H7" s="468">
        <v>1.0721700000000001</v>
      </c>
      <c r="I7" s="469" t="s">
        <v>271</v>
      </c>
      <c r="J7" s="470" t="s">
        <v>1</v>
      </c>
    </row>
    <row r="8" spans="1:10" ht="14.45" customHeight="1" x14ac:dyDescent="0.2">
      <c r="A8" s="466" t="s">
        <v>437</v>
      </c>
      <c r="B8" s="467" t="s">
        <v>723</v>
      </c>
      <c r="C8" s="468">
        <v>10.700869999999998</v>
      </c>
      <c r="D8" s="468">
        <v>10.86281</v>
      </c>
      <c r="E8" s="468"/>
      <c r="F8" s="468">
        <v>17.976099999999999</v>
      </c>
      <c r="G8" s="468">
        <v>0</v>
      </c>
      <c r="H8" s="468">
        <v>17.976099999999999</v>
      </c>
      <c r="I8" s="469" t="s">
        <v>271</v>
      </c>
      <c r="J8" s="470" t="s">
        <v>1</v>
      </c>
    </row>
    <row r="9" spans="1:10" ht="14.45" customHeight="1" x14ac:dyDescent="0.2">
      <c r="A9" s="466" t="s">
        <v>437</v>
      </c>
      <c r="B9" s="467" t="s">
        <v>724</v>
      </c>
      <c r="C9" s="468">
        <v>12.55387</v>
      </c>
      <c r="D9" s="468">
        <v>11.180000000000001</v>
      </c>
      <c r="E9" s="468"/>
      <c r="F9" s="468">
        <v>12.502799999999999</v>
      </c>
      <c r="G9" s="468">
        <v>0</v>
      </c>
      <c r="H9" s="468">
        <v>12.502799999999999</v>
      </c>
      <c r="I9" s="469" t="s">
        <v>271</v>
      </c>
      <c r="J9" s="470" t="s">
        <v>1</v>
      </c>
    </row>
    <row r="10" spans="1:10" ht="14.45" customHeight="1" x14ac:dyDescent="0.2">
      <c r="A10" s="466" t="s">
        <v>437</v>
      </c>
      <c r="B10" s="467" t="s">
        <v>725</v>
      </c>
      <c r="C10" s="468">
        <v>3.0049999999999999</v>
      </c>
      <c r="D10" s="468">
        <v>3.8439999999999999</v>
      </c>
      <c r="E10" s="468"/>
      <c r="F10" s="468">
        <v>1.976</v>
      </c>
      <c r="G10" s="468">
        <v>0</v>
      </c>
      <c r="H10" s="468">
        <v>1.976</v>
      </c>
      <c r="I10" s="469" t="s">
        <v>271</v>
      </c>
      <c r="J10" s="470" t="s">
        <v>1</v>
      </c>
    </row>
    <row r="11" spans="1:10" ht="14.45" customHeight="1" x14ac:dyDescent="0.2">
      <c r="A11" s="466" t="s">
        <v>437</v>
      </c>
      <c r="B11" s="467" t="s">
        <v>726</v>
      </c>
      <c r="C11" s="468">
        <v>0.75800000000000001</v>
      </c>
      <c r="D11" s="468">
        <v>0.75600000000000001</v>
      </c>
      <c r="E11" s="468"/>
      <c r="F11" s="468">
        <v>1.742</v>
      </c>
      <c r="G11" s="468">
        <v>0</v>
      </c>
      <c r="H11" s="468">
        <v>1.742</v>
      </c>
      <c r="I11" s="469" t="s">
        <v>271</v>
      </c>
      <c r="J11" s="470" t="s">
        <v>1</v>
      </c>
    </row>
    <row r="12" spans="1:10" ht="14.45" customHeight="1" x14ac:dyDescent="0.2">
      <c r="A12" s="466" t="s">
        <v>437</v>
      </c>
      <c r="B12" s="467" t="s">
        <v>441</v>
      </c>
      <c r="C12" s="468">
        <v>35.015500000000003</v>
      </c>
      <c r="D12" s="468">
        <v>34.048320000000004</v>
      </c>
      <c r="E12" s="468"/>
      <c r="F12" s="468">
        <v>45.692869999999992</v>
      </c>
      <c r="G12" s="468">
        <v>0</v>
      </c>
      <c r="H12" s="468">
        <v>45.692869999999992</v>
      </c>
      <c r="I12" s="469" t="s">
        <v>271</v>
      </c>
      <c r="J12" s="470" t="s">
        <v>442</v>
      </c>
    </row>
    <row r="14" spans="1:10" ht="14.45" customHeight="1" x14ac:dyDescent="0.2">
      <c r="A14" s="466" t="s">
        <v>437</v>
      </c>
      <c r="B14" s="467" t="s">
        <v>438</v>
      </c>
      <c r="C14" s="468" t="s">
        <v>271</v>
      </c>
      <c r="D14" s="468" t="s">
        <v>271</v>
      </c>
      <c r="E14" s="468"/>
      <c r="F14" s="468" t="s">
        <v>271</v>
      </c>
      <c r="G14" s="468" t="s">
        <v>271</v>
      </c>
      <c r="H14" s="468" t="s">
        <v>271</v>
      </c>
      <c r="I14" s="469" t="s">
        <v>271</v>
      </c>
      <c r="J14" s="470" t="s">
        <v>68</v>
      </c>
    </row>
    <row r="15" spans="1:10" ht="14.45" customHeight="1" x14ac:dyDescent="0.2">
      <c r="A15" s="466" t="s">
        <v>443</v>
      </c>
      <c r="B15" s="467" t="s">
        <v>444</v>
      </c>
      <c r="C15" s="468" t="s">
        <v>271</v>
      </c>
      <c r="D15" s="468" t="s">
        <v>271</v>
      </c>
      <c r="E15" s="468"/>
      <c r="F15" s="468" t="s">
        <v>271</v>
      </c>
      <c r="G15" s="468" t="s">
        <v>271</v>
      </c>
      <c r="H15" s="468" t="s">
        <v>271</v>
      </c>
      <c r="I15" s="469" t="s">
        <v>271</v>
      </c>
      <c r="J15" s="470" t="s">
        <v>0</v>
      </c>
    </row>
    <row r="16" spans="1:10" ht="14.45" customHeight="1" x14ac:dyDescent="0.2">
      <c r="A16" s="466" t="s">
        <v>443</v>
      </c>
      <c r="B16" s="467" t="s">
        <v>721</v>
      </c>
      <c r="C16" s="468">
        <v>6.9068000000000005</v>
      </c>
      <c r="D16" s="468">
        <v>6.0354800000000006</v>
      </c>
      <c r="E16" s="468"/>
      <c r="F16" s="468">
        <v>10.4238</v>
      </c>
      <c r="G16" s="468">
        <v>0</v>
      </c>
      <c r="H16" s="468">
        <v>10.4238</v>
      </c>
      <c r="I16" s="469" t="s">
        <v>271</v>
      </c>
      <c r="J16" s="470" t="s">
        <v>1</v>
      </c>
    </row>
    <row r="17" spans="1:10" ht="14.45" customHeight="1" x14ac:dyDescent="0.2">
      <c r="A17" s="466" t="s">
        <v>443</v>
      </c>
      <c r="B17" s="467" t="s">
        <v>722</v>
      </c>
      <c r="C17" s="468">
        <v>0.51683000000000001</v>
      </c>
      <c r="D17" s="468">
        <v>0.54537000000000002</v>
      </c>
      <c r="E17" s="468"/>
      <c r="F17" s="468">
        <v>0.3654</v>
      </c>
      <c r="G17" s="468">
        <v>0</v>
      </c>
      <c r="H17" s="468">
        <v>0.3654</v>
      </c>
      <c r="I17" s="469" t="s">
        <v>271</v>
      </c>
      <c r="J17" s="470" t="s">
        <v>1</v>
      </c>
    </row>
    <row r="18" spans="1:10" ht="14.45" customHeight="1" x14ac:dyDescent="0.2">
      <c r="A18" s="466" t="s">
        <v>443</v>
      </c>
      <c r="B18" s="467" t="s">
        <v>723</v>
      </c>
      <c r="C18" s="468">
        <v>5.22689</v>
      </c>
      <c r="D18" s="468">
        <v>5.84565</v>
      </c>
      <c r="E18" s="468"/>
      <c r="F18" s="468">
        <v>12.734959999999999</v>
      </c>
      <c r="G18" s="468">
        <v>0</v>
      </c>
      <c r="H18" s="468">
        <v>12.734959999999999</v>
      </c>
      <c r="I18" s="469" t="s">
        <v>271</v>
      </c>
      <c r="J18" s="470" t="s">
        <v>1</v>
      </c>
    </row>
    <row r="19" spans="1:10" ht="14.45" customHeight="1" x14ac:dyDescent="0.2">
      <c r="A19" s="466" t="s">
        <v>443</v>
      </c>
      <c r="B19" s="467" t="s">
        <v>724</v>
      </c>
      <c r="C19" s="468">
        <v>11.739000000000001</v>
      </c>
      <c r="D19" s="468">
        <v>10.163500000000001</v>
      </c>
      <c r="E19" s="468"/>
      <c r="F19" s="468">
        <v>11.69</v>
      </c>
      <c r="G19" s="468">
        <v>0</v>
      </c>
      <c r="H19" s="468">
        <v>11.69</v>
      </c>
      <c r="I19" s="469" t="s">
        <v>271</v>
      </c>
      <c r="J19" s="470" t="s">
        <v>1</v>
      </c>
    </row>
    <row r="20" spans="1:10" ht="14.45" customHeight="1" x14ac:dyDescent="0.2">
      <c r="A20" s="466" t="s">
        <v>443</v>
      </c>
      <c r="B20" s="467" t="s">
        <v>725</v>
      </c>
      <c r="C20" s="468">
        <v>1.6120000000000001</v>
      </c>
      <c r="D20" s="468">
        <v>2.2629999999999999</v>
      </c>
      <c r="E20" s="468"/>
      <c r="F20" s="468">
        <v>0.64900000000000002</v>
      </c>
      <c r="G20" s="468">
        <v>0</v>
      </c>
      <c r="H20" s="468">
        <v>0.64900000000000002</v>
      </c>
      <c r="I20" s="469" t="s">
        <v>271</v>
      </c>
      <c r="J20" s="470" t="s">
        <v>1</v>
      </c>
    </row>
    <row r="21" spans="1:10" ht="14.45" customHeight="1" x14ac:dyDescent="0.2">
      <c r="A21" s="466" t="s">
        <v>443</v>
      </c>
      <c r="B21" s="467" t="s">
        <v>726</v>
      </c>
      <c r="C21" s="468">
        <v>0.252</v>
      </c>
      <c r="D21" s="468">
        <v>0.378</v>
      </c>
      <c r="E21" s="468"/>
      <c r="F21" s="468">
        <v>0.94199999999999995</v>
      </c>
      <c r="G21" s="468">
        <v>0</v>
      </c>
      <c r="H21" s="468">
        <v>0.94199999999999995</v>
      </c>
      <c r="I21" s="469" t="s">
        <v>271</v>
      </c>
      <c r="J21" s="470" t="s">
        <v>1</v>
      </c>
    </row>
    <row r="22" spans="1:10" ht="14.45" customHeight="1" x14ac:dyDescent="0.2">
      <c r="A22" s="466" t="s">
        <v>443</v>
      </c>
      <c r="B22" s="467" t="s">
        <v>445</v>
      </c>
      <c r="C22" s="468">
        <v>26.253519999999998</v>
      </c>
      <c r="D22" s="468">
        <v>25.231000000000002</v>
      </c>
      <c r="E22" s="468"/>
      <c r="F22" s="468">
        <v>36.805160000000001</v>
      </c>
      <c r="G22" s="468">
        <v>0</v>
      </c>
      <c r="H22" s="468">
        <v>36.805160000000001</v>
      </c>
      <c r="I22" s="469" t="s">
        <v>271</v>
      </c>
      <c r="J22" s="470" t="s">
        <v>446</v>
      </c>
    </row>
    <row r="23" spans="1:10" ht="14.45" customHeight="1" x14ac:dyDescent="0.2">
      <c r="A23" s="466" t="s">
        <v>271</v>
      </c>
      <c r="B23" s="467" t="s">
        <v>271</v>
      </c>
      <c r="C23" s="468" t="s">
        <v>271</v>
      </c>
      <c r="D23" s="468" t="s">
        <v>271</v>
      </c>
      <c r="E23" s="468"/>
      <c r="F23" s="468" t="s">
        <v>271</v>
      </c>
      <c r="G23" s="468" t="s">
        <v>271</v>
      </c>
      <c r="H23" s="468" t="s">
        <v>271</v>
      </c>
      <c r="I23" s="469" t="s">
        <v>271</v>
      </c>
      <c r="J23" s="470" t="s">
        <v>447</v>
      </c>
    </row>
    <row r="24" spans="1:10" ht="14.45" customHeight="1" x14ac:dyDescent="0.2">
      <c r="A24" s="466" t="s">
        <v>451</v>
      </c>
      <c r="B24" s="467" t="s">
        <v>452</v>
      </c>
      <c r="C24" s="468" t="s">
        <v>271</v>
      </c>
      <c r="D24" s="468" t="s">
        <v>271</v>
      </c>
      <c r="E24" s="468"/>
      <c r="F24" s="468" t="s">
        <v>271</v>
      </c>
      <c r="G24" s="468" t="s">
        <v>271</v>
      </c>
      <c r="H24" s="468" t="s">
        <v>271</v>
      </c>
      <c r="I24" s="469" t="s">
        <v>271</v>
      </c>
      <c r="J24" s="470" t="s">
        <v>0</v>
      </c>
    </row>
    <row r="25" spans="1:10" ht="14.45" customHeight="1" x14ac:dyDescent="0.2">
      <c r="A25" s="466" t="s">
        <v>451</v>
      </c>
      <c r="B25" s="467" t="s">
        <v>722</v>
      </c>
      <c r="C25" s="468">
        <v>0.57413000000000003</v>
      </c>
      <c r="D25" s="468">
        <v>0.82466000000000006</v>
      </c>
      <c r="E25" s="468"/>
      <c r="F25" s="468">
        <v>0.70677000000000001</v>
      </c>
      <c r="G25" s="468">
        <v>0</v>
      </c>
      <c r="H25" s="468">
        <v>0.70677000000000001</v>
      </c>
      <c r="I25" s="469" t="s">
        <v>271</v>
      </c>
      <c r="J25" s="470" t="s">
        <v>1</v>
      </c>
    </row>
    <row r="26" spans="1:10" ht="14.45" customHeight="1" x14ac:dyDescent="0.2">
      <c r="A26" s="466" t="s">
        <v>451</v>
      </c>
      <c r="B26" s="467" t="s">
        <v>723</v>
      </c>
      <c r="C26" s="468">
        <v>5.4739799999999992</v>
      </c>
      <c r="D26" s="468">
        <v>5.0171599999999996</v>
      </c>
      <c r="E26" s="468"/>
      <c r="F26" s="468">
        <v>5.2411400000000006</v>
      </c>
      <c r="G26" s="468">
        <v>0</v>
      </c>
      <c r="H26" s="468">
        <v>5.2411400000000006</v>
      </c>
      <c r="I26" s="469" t="s">
        <v>271</v>
      </c>
      <c r="J26" s="470" t="s">
        <v>1</v>
      </c>
    </row>
    <row r="27" spans="1:10" ht="14.45" customHeight="1" x14ac:dyDescent="0.2">
      <c r="A27" s="466" t="s">
        <v>451</v>
      </c>
      <c r="B27" s="467" t="s">
        <v>724</v>
      </c>
      <c r="C27" s="468">
        <v>0.81486999999999998</v>
      </c>
      <c r="D27" s="468">
        <v>1.0165</v>
      </c>
      <c r="E27" s="468"/>
      <c r="F27" s="468">
        <v>0.81279999999999997</v>
      </c>
      <c r="G27" s="468">
        <v>0</v>
      </c>
      <c r="H27" s="468">
        <v>0.81279999999999997</v>
      </c>
      <c r="I27" s="469" t="s">
        <v>271</v>
      </c>
      <c r="J27" s="470" t="s">
        <v>1</v>
      </c>
    </row>
    <row r="28" spans="1:10" ht="14.45" customHeight="1" x14ac:dyDescent="0.2">
      <c r="A28" s="466" t="s">
        <v>451</v>
      </c>
      <c r="B28" s="467" t="s">
        <v>725</v>
      </c>
      <c r="C28" s="468">
        <v>1.393</v>
      </c>
      <c r="D28" s="468">
        <v>1.581</v>
      </c>
      <c r="E28" s="468"/>
      <c r="F28" s="468">
        <v>1.327</v>
      </c>
      <c r="G28" s="468">
        <v>0</v>
      </c>
      <c r="H28" s="468">
        <v>1.327</v>
      </c>
      <c r="I28" s="469" t="s">
        <v>271</v>
      </c>
      <c r="J28" s="470" t="s">
        <v>1</v>
      </c>
    </row>
    <row r="29" spans="1:10" ht="14.45" customHeight="1" x14ac:dyDescent="0.2">
      <c r="A29" s="466" t="s">
        <v>451</v>
      </c>
      <c r="B29" s="467" t="s">
        <v>726</v>
      </c>
      <c r="C29" s="468">
        <v>0.50600000000000001</v>
      </c>
      <c r="D29" s="468">
        <v>0.378</v>
      </c>
      <c r="E29" s="468"/>
      <c r="F29" s="468">
        <v>0.8</v>
      </c>
      <c r="G29" s="468">
        <v>0</v>
      </c>
      <c r="H29" s="468">
        <v>0.8</v>
      </c>
      <c r="I29" s="469" t="s">
        <v>271</v>
      </c>
      <c r="J29" s="470" t="s">
        <v>1</v>
      </c>
    </row>
    <row r="30" spans="1:10" ht="14.45" customHeight="1" x14ac:dyDescent="0.2">
      <c r="A30" s="466" t="s">
        <v>451</v>
      </c>
      <c r="B30" s="467" t="s">
        <v>453</v>
      </c>
      <c r="C30" s="468">
        <v>8.7619799999999994</v>
      </c>
      <c r="D30" s="468">
        <v>8.8173199999999987</v>
      </c>
      <c r="E30" s="468"/>
      <c r="F30" s="468">
        <v>8.887710000000002</v>
      </c>
      <c r="G30" s="468">
        <v>0</v>
      </c>
      <c r="H30" s="468">
        <v>8.887710000000002</v>
      </c>
      <c r="I30" s="469" t="s">
        <v>271</v>
      </c>
      <c r="J30" s="470" t="s">
        <v>446</v>
      </c>
    </row>
    <row r="31" spans="1:10" ht="14.45" customHeight="1" x14ac:dyDescent="0.2">
      <c r="A31" s="466" t="s">
        <v>271</v>
      </c>
      <c r="B31" s="467" t="s">
        <v>271</v>
      </c>
      <c r="C31" s="468" t="s">
        <v>271</v>
      </c>
      <c r="D31" s="468" t="s">
        <v>271</v>
      </c>
      <c r="E31" s="468"/>
      <c r="F31" s="468" t="s">
        <v>271</v>
      </c>
      <c r="G31" s="468" t="s">
        <v>271</v>
      </c>
      <c r="H31" s="468" t="s">
        <v>271</v>
      </c>
      <c r="I31" s="469" t="s">
        <v>271</v>
      </c>
      <c r="J31" s="470" t="s">
        <v>447</v>
      </c>
    </row>
    <row r="32" spans="1:10" ht="14.45" customHeight="1" x14ac:dyDescent="0.2">
      <c r="A32" s="466" t="s">
        <v>437</v>
      </c>
      <c r="B32" s="467" t="s">
        <v>441</v>
      </c>
      <c r="C32" s="468">
        <v>35.015499999999996</v>
      </c>
      <c r="D32" s="468">
        <v>34.048320000000004</v>
      </c>
      <c r="E32" s="468"/>
      <c r="F32" s="468">
        <v>45.692869999999999</v>
      </c>
      <c r="G32" s="468">
        <v>0</v>
      </c>
      <c r="H32" s="468">
        <v>45.692869999999999</v>
      </c>
      <c r="I32" s="469" t="s">
        <v>271</v>
      </c>
      <c r="J32" s="470" t="s">
        <v>442</v>
      </c>
    </row>
  </sheetData>
  <mergeCells count="3">
    <mergeCell ref="A1:I1"/>
    <mergeCell ref="F3:I3"/>
    <mergeCell ref="C4:D4"/>
  </mergeCells>
  <conditionalFormatting sqref="F13 F33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2">
    <cfRule type="expression" dxfId="11" priority="6">
      <formula>$H14&gt;0</formula>
    </cfRule>
  </conditionalFormatting>
  <conditionalFormatting sqref="A14:A32">
    <cfRule type="expression" dxfId="10" priority="5">
      <formula>AND($J14&lt;&gt;"mezeraKL",$J14&lt;&gt;"")</formula>
    </cfRule>
  </conditionalFormatting>
  <conditionalFormatting sqref="I14:I32">
    <cfRule type="expression" dxfId="9" priority="7">
      <formula>$I14&gt;1</formula>
    </cfRule>
  </conditionalFormatting>
  <conditionalFormatting sqref="B14:B32">
    <cfRule type="expression" dxfId="8" priority="4">
      <formula>OR($J14="NS",$J14="SumaNS",$J14="Účet")</formula>
    </cfRule>
  </conditionalFormatting>
  <conditionalFormatting sqref="A14:D32 F14:I32">
    <cfRule type="expression" dxfId="7" priority="8">
      <formula>AND($J14&lt;&gt;"",$J14&lt;&gt;"mezeraKL")</formula>
    </cfRule>
  </conditionalFormatting>
  <conditionalFormatting sqref="B14:D32 F14:I32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2 F14:I32">
    <cfRule type="expression" dxfId="5" priority="2">
      <formula>OR($J14="SumaNS",$J14="NS")</formula>
    </cfRule>
  </conditionalFormatting>
  <hyperlinks>
    <hyperlink ref="A2" location="Obsah!A1" display="Zpět na Obsah  KL 01  1.-4.měsíc" xr:uid="{0F297693-CA5B-454C-9A18-D419BF95B6EB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917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459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3.7286932637922736</v>
      </c>
      <c r="J3" s="98">
        <f>SUBTOTAL(9,J5:J1048576)</f>
        <v>36190</v>
      </c>
      <c r="K3" s="99">
        <f>SUBTOTAL(9,K5:K1048576)</f>
        <v>134941.40921664238</v>
      </c>
    </row>
    <row r="4" spans="1:11" s="208" customFormat="1" ht="14.45" customHeight="1" thickBot="1" x14ac:dyDescent="0.25">
      <c r="A4" s="581" t="s">
        <v>4</v>
      </c>
      <c r="B4" s="582" t="s">
        <v>5</v>
      </c>
      <c r="C4" s="582" t="s">
        <v>0</v>
      </c>
      <c r="D4" s="582" t="s">
        <v>6</v>
      </c>
      <c r="E4" s="582" t="s">
        <v>7</v>
      </c>
      <c r="F4" s="582" t="s">
        <v>1</v>
      </c>
      <c r="G4" s="582" t="s">
        <v>70</v>
      </c>
      <c r="H4" s="474" t="s">
        <v>11</v>
      </c>
      <c r="I4" s="475" t="s">
        <v>142</v>
      </c>
      <c r="J4" s="475" t="s">
        <v>13</v>
      </c>
      <c r="K4" s="476" t="s">
        <v>159</v>
      </c>
    </row>
    <row r="5" spans="1:11" ht="14.45" customHeight="1" x14ac:dyDescent="0.2">
      <c r="A5" s="574" t="s">
        <v>437</v>
      </c>
      <c r="B5" s="580" t="s">
        <v>438</v>
      </c>
      <c r="C5" s="583" t="s">
        <v>443</v>
      </c>
      <c r="D5" s="584" t="s">
        <v>444</v>
      </c>
      <c r="E5" s="583" t="s">
        <v>727</v>
      </c>
      <c r="F5" s="584" t="s">
        <v>728</v>
      </c>
      <c r="G5" s="583" t="s">
        <v>729</v>
      </c>
      <c r="H5" s="583" t="s">
        <v>730</v>
      </c>
      <c r="I5" s="116">
        <v>100.01000213623047</v>
      </c>
      <c r="J5" s="116">
        <v>2</v>
      </c>
      <c r="K5" s="576">
        <v>200.02000427246094</v>
      </c>
    </row>
    <row r="6" spans="1:11" ht="14.45" customHeight="1" x14ac:dyDescent="0.2">
      <c r="A6" s="486" t="s">
        <v>437</v>
      </c>
      <c r="B6" s="487" t="s">
        <v>438</v>
      </c>
      <c r="C6" s="488" t="s">
        <v>443</v>
      </c>
      <c r="D6" s="489" t="s">
        <v>444</v>
      </c>
      <c r="E6" s="488" t="s">
        <v>727</v>
      </c>
      <c r="F6" s="489" t="s">
        <v>728</v>
      </c>
      <c r="G6" s="488" t="s">
        <v>731</v>
      </c>
      <c r="H6" s="488" t="s">
        <v>732</v>
      </c>
      <c r="I6" s="491">
        <v>208.1199951171875</v>
      </c>
      <c r="J6" s="491">
        <v>95</v>
      </c>
      <c r="K6" s="492">
        <v>19771.399536132813</v>
      </c>
    </row>
    <row r="7" spans="1:11" ht="14.45" customHeight="1" x14ac:dyDescent="0.2">
      <c r="A7" s="486" t="s">
        <v>437</v>
      </c>
      <c r="B7" s="487" t="s">
        <v>438</v>
      </c>
      <c r="C7" s="488" t="s">
        <v>443</v>
      </c>
      <c r="D7" s="489" t="s">
        <v>444</v>
      </c>
      <c r="E7" s="488" t="s">
        <v>727</v>
      </c>
      <c r="F7" s="489" t="s">
        <v>728</v>
      </c>
      <c r="G7" s="488" t="s">
        <v>733</v>
      </c>
      <c r="H7" s="488" t="s">
        <v>734</v>
      </c>
      <c r="I7" s="491">
        <v>145.08000183105469</v>
      </c>
      <c r="J7" s="491">
        <v>26</v>
      </c>
      <c r="K7" s="492">
        <v>3772.06005859375</v>
      </c>
    </row>
    <row r="8" spans="1:11" ht="14.45" customHeight="1" x14ac:dyDescent="0.2">
      <c r="A8" s="486" t="s">
        <v>437</v>
      </c>
      <c r="B8" s="487" t="s">
        <v>438</v>
      </c>
      <c r="C8" s="488" t="s">
        <v>443</v>
      </c>
      <c r="D8" s="489" t="s">
        <v>444</v>
      </c>
      <c r="E8" s="488" t="s">
        <v>735</v>
      </c>
      <c r="F8" s="489" t="s">
        <v>736</v>
      </c>
      <c r="G8" s="488" t="s">
        <v>737</v>
      </c>
      <c r="H8" s="488" t="s">
        <v>738</v>
      </c>
      <c r="I8" s="491">
        <v>1.3799999952316284</v>
      </c>
      <c r="J8" s="491">
        <v>2</v>
      </c>
      <c r="K8" s="492">
        <v>2.7599999904632568</v>
      </c>
    </row>
    <row r="9" spans="1:11" ht="14.45" customHeight="1" x14ac:dyDescent="0.2">
      <c r="A9" s="486" t="s">
        <v>437</v>
      </c>
      <c r="B9" s="487" t="s">
        <v>438</v>
      </c>
      <c r="C9" s="488" t="s">
        <v>443</v>
      </c>
      <c r="D9" s="489" t="s">
        <v>444</v>
      </c>
      <c r="E9" s="488" t="s">
        <v>735</v>
      </c>
      <c r="F9" s="489" t="s">
        <v>736</v>
      </c>
      <c r="G9" s="488" t="s">
        <v>739</v>
      </c>
      <c r="H9" s="488" t="s">
        <v>740</v>
      </c>
      <c r="I9" s="491">
        <v>13.016000366210937</v>
      </c>
      <c r="J9" s="491">
        <v>23</v>
      </c>
      <c r="K9" s="492">
        <v>299.38999938964844</v>
      </c>
    </row>
    <row r="10" spans="1:11" ht="14.45" customHeight="1" x14ac:dyDescent="0.2">
      <c r="A10" s="486" t="s">
        <v>437</v>
      </c>
      <c r="B10" s="487" t="s">
        <v>438</v>
      </c>
      <c r="C10" s="488" t="s">
        <v>443</v>
      </c>
      <c r="D10" s="489" t="s">
        <v>444</v>
      </c>
      <c r="E10" s="488" t="s">
        <v>735</v>
      </c>
      <c r="F10" s="489" t="s">
        <v>736</v>
      </c>
      <c r="G10" s="488" t="s">
        <v>741</v>
      </c>
      <c r="H10" s="488" t="s">
        <v>742</v>
      </c>
      <c r="I10" s="491">
        <v>0.86000001430511475</v>
      </c>
      <c r="J10" s="491">
        <v>10</v>
      </c>
      <c r="K10" s="492">
        <v>8.6000003814697266</v>
      </c>
    </row>
    <row r="11" spans="1:11" ht="14.45" customHeight="1" x14ac:dyDescent="0.2">
      <c r="A11" s="486" t="s">
        <v>437</v>
      </c>
      <c r="B11" s="487" t="s">
        <v>438</v>
      </c>
      <c r="C11" s="488" t="s">
        <v>443</v>
      </c>
      <c r="D11" s="489" t="s">
        <v>444</v>
      </c>
      <c r="E11" s="488" t="s">
        <v>735</v>
      </c>
      <c r="F11" s="489" t="s">
        <v>736</v>
      </c>
      <c r="G11" s="488" t="s">
        <v>743</v>
      </c>
      <c r="H11" s="488" t="s">
        <v>744</v>
      </c>
      <c r="I11" s="491">
        <v>1.5199999809265137</v>
      </c>
      <c r="J11" s="491">
        <v>5</v>
      </c>
      <c r="K11" s="492">
        <v>7.5999999046325684</v>
      </c>
    </row>
    <row r="12" spans="1:11" ht="14.45" customHeight="1" x14ac:dyDescent="0.2">
      <c r="A12" s="486" t="s">
        <v>437</v>
      </c>
      <c r="B12" s="487" t="s">
        <v>438</v>
      </c>
      <c r="C12" s="488" t="s">
        <v>443</v>
      </c>
      <c r="D12" s="489" t="s">
        <v>444</v>
      </c>
      <c r="E12" s="488" t="s">
        <v>735</v>
      </c>
      <c r="F12" s="489" t="s">
        <v>736</v>
      </c>
      <c r="G12" s="488" t="s">
        <v>745</v>
      </c>
      <c r="H12" s="488" t="s">
        <v>746</v>
      </c>
      <c r="I12" s="491">
        <v>2.059999942779541</v>
      </c>
      <c r="J12" s="491">
        <v>5</v>
      </c>
      <c r="K12" s="492">
        <v>10.300000190734863</v>
      </c>
    </row>
    <row r="13" spans="1:11" ht="14.45" customHeight="1" x14ac:dyDescent="0.2">
      <c r="A13" s="486" t="s">
        <v>437</v>
      </c>
      <c r="B13" s="487" t="s">
        <v>438</v>
      </c>
      <c r="C13" s="488" t="s">
        <v>443</v>
      </c>
      <c r="D13" s="489" t="s">
        <v>444</v>
      </c>
      <c r="E13" s="488" t="s">
        <v>735</v>
      </c>
      <c r="F13" s="489" t="s">
        <v>736</v>
      </c>
      <c r="G13" s="488" t="s">
        <v>747</v>
      </c>
      <c r="H13" s="488" t="s">
        <v>748</v>
      </c>
      <c r="I13" s="491">
        <v>7.6333333651224775</v>
      </c>
      <c r="J13" s="491">
        <v>20</v>
      </c>
      <c r="K13" s="492">
        <v>152.65999984741211</v>
      </c>
    </row>
    <row r="14" spans="1:11" ht="14.45" customHeight="1" x14ac:dyDescent="0.2">
      <c r="A14" s="486" t="s">
        <v>437</v>
      </c>
      <c r="B14" s="487" t="s">
        <v>438</v>
      </c>
      <c r="C14" s="488" t="s">
        <v>443</v>
      </c>
      <c r="D14" s="489" t="s">
        <v>444</v>
      </c>
      <c r="E14" s="488" t="s">
        <v>735</v>
      </c>
      <c r="F14" s="489" t="s">
        <v>736</v>
      </c>
      <c r="G14" s="488" t="s">
        <v>739</v>
      </c>
      <c r="H14" s="488" t="s">
        <v>749</v>
      </c>
      <c r="I14" s="491">
        <v>13.020000457763672</v>
      </c>
      <c r="J14" s="491">
        <v>28</v>
      </c>
      <c r="K14" s="492">
        <v>364.56000518798828</v>
      </c>
    </row>
    <row r="15" spans="1:11" ht="14.45" customHeight="1" x14ac:dyDescent="0.2">
      <c r="A15" s="486" t="s">
        <v>437</v>
      </c>
      <c r="B15" s="487" t="s">
        <v>438</v>
      </c>
      <c r="C15" s="488" t="s">
        <v>443</v>
      </c>
      <c r="D15" s="489" t="s">
        <v>444</v>
      </c>
      <c r="E15" s="488" t="s">
        <v>735</v>
      </c>
      <c r="F15" s="489" t="s">
        <v>736</v>
      </c>
      <c r="G15" s="488" t="s">
        <v>741</v>
      </c>
      <c r="H15" s="488" t="s">
        <v>750</v>
      </c>
      <c r="I15" s="491">
        <v>0.86000001430511475</v>
      </c>
      <c r="J15" s="491">
        <v>10</v>
      </c>
      <c r="K15" s="492">
        <v>8.6000003814697266</v>
      </c>
    </row>
    <row r="16" spans="1:11" ht="14.45" customHeight="1" x14ac:dyDescent="0.2">
      <c r="A16" s="486" t="s">
        <v>437</v>
      </c>
      <c r="B16" s="487" t="s">
        <v>438</v>
      </c>
      <c r="C16" s="488" t="s">
        <v>443</v>
      </c>
      <c r="D16" s="489" t="s">
        <v>444</v>
      </c>
      <c r="E16" s="488" t="s">
        <v>735</v>
      </c>
      <c r="F16" s="489" t="s">
        <v>736</v>
      </c>
      <c r="G16" s="488" t="s">
        <v>743</v>
      </c>
      <c r="H16" s="488" t="s">
        <v>751</v>
      </c>
      <c r="I16" s="491">
        <v>1.5199999809265137</v>
      </c>
      <c r="J16" s="491">
        <v>5</v>
      </c>
      <c r="K16" s="492">
        <v>7.5999999046325684</v>
      </c>
    </row>
    <row r="17" spans="1:11" ht="14.45" customHeight="1" x14ac:dyDescent="0.2">
      <c r="A17" s="486" t="s">
        <v>437</v>
      </c>
      <c r="B17" s="487" t="s">
        <v>438</v>
      </c>
      <c r="C17" s="488" t="s">
        <v>443</v>
      </c>
      <c r="D17" s="489" t="s">
        <v>444</v>
      </c>
      <c r="E17" s="488" t="s">
        <v>735</v>
      </c>
      <c r="F17" s="489" t="s">
        <v>736</v>
      </c>
      <c r="G17" s="488" t="s">
        <v>747</v>
      </c>
      <c r="H17" s="488" t="s">
        <v>752</v>
      </c>
      <c r="I17" s="491">
        <v>7.6333333651224775</v>
      </c>
      <c r="J17" s="491">
        <v>19</v>
      </c>
      <c r="K17" s="492">
        <v>145.03000259399414</v>
      </c>
    </row>
    <row r="18" spans="1:11" ht="14.45" customHeight="1" x14ac:dyDescent="0.2">
      <c r="A18" s="486" t="s">
        <v>437</v>
      </c>
      <c r="B18" s="487" t="s">
        <v>438</v>
      </c>
      <c r="C18" s="488" t="s">
        <v>443</v>
      </c>
      <c r="D18" s="489" t="s">
        <v>444</v>
      </c>
      <c r="E18" s="488" t="s">
        <v>735</v>
      </c>
      <c r="F18" s="489" t="s">
        <v>736</v>
      </c>
      <c r="G18" s="488" t="s">
        <v>753</v>
      </c>
      <c r="H18" s="488" t="s">
        <v>754</v>
      </c>
      <c r="I18" s="491">
        <v>30.505000114440918</v>
      </c>
      <c r="J18" s="491">
        <v>3</v>
      </c>
      <c r="K18" s="492">
        <v>91.510000228881836</v>
      </c>
    </row>
    <row r="19" spans="1:11" ht="14.45" customHeight="1" x14ac:dyDescent="0.2">
      <c r="A19" s="486" t="s">
        <v>437</v>
      </c>
      <c r="B19" s="487" t="s">
        <v>438</v>
      </c>
      <c r="C19" s="488" t="s">
        <v>443</v>
      </c>
      <c r="D19" s="489" t="s">
        <v>444</v>
      </c>
      <c r="E19" s="488" t="s">
        <v>735</v>
      </c>
      <c r="F19" s="489" t="s">
        <v>736</v>
      </c>
      <c r="G19" s="488" t="s">
        <v>755</v>
      </c>
      <c r="H19" s="488" t="s">
        <v>756</v>
      </c>
      <c r="I19" s="491">
        <v>29.881999206542968</v>
      </c>
      <c r="J19" s="491">
        <v>17</v>
      </c>
      <c r="K19" s="492">
        <v>507.9999885559082</v>
      </c>
    </row>
    <row r="20" spans="1:11" ht="14.45" customHeight="1" x14ac:dyDescent="0.2">
      <c r="A20" s="486" t="s">
        <v>437</v>
      </c>
      <c r="B20" s="487" t="s">
        <v>438</v>
      </c>
      <c r="C20" s="488" t="s">
        <v>443</v>
      </c>
      <c r="D20" s="489" t="s">
        <v>444</v>
      </c>
      <c r="E20" s="488" t="s">
        <v>735</v>
      </c>
      <c r="F20" s="489" t="s">
        <v>736</v>
      </c>
      <c r="G20" s="488" t="s">
        <v>753</v>
      </c>
      <c r="H20" s="488" t="s">
        <v>757</v>
      </c>
      <c r="I20" s="491">
        <v>30.400000095367432</v>
      </c>
      <c r="J20" s="491">
        <v>5</v>
      </c>
      <c r="K20" s="492">
        <v>152.11000061035156</v>
      </c>
    </row>
    <row r="21" spans="1:11" ht="14.45" customHeight="1" x14ac:dyDescent="0.2">
      <c r="A21" s="486" t="s">
        <v>437</v>
      </c>
      <c r="B21" s="487" t="s">
        <v>438</v>
      </c>
      <c r="C21" s="488" t="s">
        <v>443</v>
      </c>
      <c r="D21" s="489" t="s">
        <v>444</v>
      </c>
      <c r="E21" s="488" t="s">
        <v>735</v>
      </c>
      <c r="F21" s="489" t="s">
        <v>736</v>
      </c>
      <c r="G21" s="488" t="s">
        <v>755</v>
      </c>
      <c r="H21" s="488" t="s">
        <v>758</v>
      </c>
      <c r="I21" s="491">
        <v>29.814999580383301</v>
      </c>
      <c r="J21" s="491">
        <v>7</v>
      </c>
      <c r="K21" s="492">
        <v>208.77999877929688</v>
      </c>
    </row>
    <row r="22" spans="1:11" ht="14.45" customHeight="1" x14ac:dyDescent="0.2">
      <c r="A22" s="486" t="s">
        <v>437</v>
      </c>
      <c r="B22" s="487" t="s">
        <v>438</v>
      </c>
      <c r="C22" s="488" t="s">
        <v>443</v>
      </c>
      <c r="D22" s="489" t="s">
        <v>444</v>
      </c>
      <c r="E22" s="488" t="s">
        <v>735</v>
      </c>
      <c r="F22" s="489" t="s">
        <v>736</v>
      </c>
      <c r="G22" s="488" t="s">
        <v>759</v>
      </c>
      <c r="H22" s="488" t="s">
        <v>760</v>
      </c>
      <c r="I22" s="491">
        <v>19.469999313354492</v>
      </c>
      <c r="J22" s="491">
        <v>1</v>
      </c>
      <c r="K22" s="492">
        <v>19.469999313354492</v>
      </c>
    </row>
    <row r="23" spans="1:11" ht="14.45" customHeight="1" x14ac:dyDescent="0.2">
      <c r="A23" s="486" t="s">
        <v>437</v>
      </c>
      <c r="B23" s="487" t="s">
        <v>438</v>
      </c>
      <c r="C23" s="488" t="s">
        <v>443</v>
      </c>
      <c r="D23" s="489" t="s">
        <v>444</v>
      </c>
      <c r="E23" s="488" t="s">
        <v>761</v>
      </c>
      <c r="F23" s="489" t="s">
        <v>762</v>
      </c>
      <c r="G23" s="488" t="s">
        <v>763</v>
      </c>
      <c r="H23" s="488" t="s">
        <v>764</v>
      </c>
      <c r="I23" s="491">
        <v>1.1999999731779098E-2</v>
      </c>
      <c r="J23" s="491">
        <v>800</v>
      </c>
      <c r="K23" s="492">
        <v>9</v>
      </c>
    </row>
    <row r="24" spans="1:11" ht="14.45" customHeight="1" x14ac:dyDescent="0.2">
      <c r="A24" s="486" t="s">
        <v>437</v>
      </c>
      <c r="B24" s="487" t="s">
        <v>438</v>
      </c>
      <c r="C24" s="488" t="s">
        <v>443</v>
      </c>
      <c r="D24" s="489" t="s">
        <v>444</v>
      </c>
      <c r="E24" s="488" t="s">
        <v>761</v>
      </c>
      <c r="F24" s="489" t="s">
        <v>762</v>
      </c>
      <c r="G24" s="488" t="s">
        <v>763</v>
      </c>
      <c r="H24" s="488" t="s">
        <v>765</v>
      </c>
      <c r="I24" s="491">
        <v>1.2499999720603228E-2</v>
      </c>
      <c r="J24" s="491">
        <v>700</v>
      </c>
      <c r="K24" s="492">
        <v>8</v>
      </c>
    </row>
    <row r="25" spans="1:11" ht="14.45" customHeight="1" x14ac:dyDescent="0.2">
      <c r="A25" s="486" t="s">
        <v>437</v>
      </c>
      <c r="B25" s="487" t="s">
        <v>438</v>
      </c>
      <c r="C25" s="488" t="s">
        <v>443</v>
      </c>
      <c r="D25" s="489" t="s">
        <v>444</v>
      </c>
      <c r="E25" s="488" t="s">
        <v>761</v>
      </c>
      <c r="F25" s="489" t="s">
        <v>762</v>
      </c>
      <c r="G25" s="488" t="s">
        <v>766</v>
      </c>
      <c r="H25" s="488" t="s">
        <v>767</v>
      </c>
      <c r="I25" s="491">
        <v>42.349998474121094</v>
      </c>
      <c r="J25" s="491">
        <v>24</v>
      </c>
      <c r="K25" s="492">
        <v>1016.469970703125</v>
      </c>
    </row>
    <row r="26" spans="1:11" ht="14.45" customHeight="1" x14ac:dyDescent="0.2">
      <c r="A26" s="486" t="s">
        <v>437</v>
      </c>
      <c r="B26" s="487" t="s">
        <v>438</v>
      </c>
      <c r="C26" s="488" t="s">
        <v>443</v>
      </c>
      <c r="D26" s="489" t="s">
        <v>444</v>
      </c>
      <c r="E26" s="488" t="s">
        <v>761</v>
      </c>
      <c r="F26" s="489" t="s">
        <v>762</v>
      </c>
      <c r="G26" s="488" t="s">
        <v>768</v>
      </c>
      <c r="H26" s="488" t="s">
        <v>769</v>
      </c>
      <c r="I26" s="491">
        <v>21.977499485015869</v>
      </c>
      <c r="J26" s="491">
        <v>600</v>
      </c>
      <c r="K26" s="492">
        <v>13186.219970703125</v>
      </c>
    </row>
    <row r="27" spans="1:11" ht="14.45" customHeight="1" x14ac:dyDescent="0.2">
      <c r="A27" s="486" t="s">
        <v>437</v>
      </c>
      <c r="B27" s="487" t="s">
        <v>438</v>
      </c>
      <c r="C27" s="488" t="s">
        <v>443</v>
      </c>
      <c r="D27" s="489" t="s">
        <v>444</v>
      </c>
      <c r="E27" s="488" t="s">
        <v>761</v>
      </c>
      <c r="F27" s="489" t="s">
        <v>762</v>
      </c>
      <c r="G27" s="488" t="s">
        <v>770</v>
      </c>
      <c r="H27" s="488" t="s">
        <v>771</v>
      </c>
      <c r="I27" s="491">
        <v>11.140000343322754</v>
      </c>
      <c r="J27" s="491">
        <v>1</v>
      </c>
      <c r="K27" s="492">
        <v>11.140000343322754</v>
      </c>
    </row>
    <row r="28" spans="1:11" ht="14.45" customHeight="1" x14ac:dyDescent="0.2">
      <c r="A28" s="486" t="s">
        <v>437</v>
      </c>
      <c r="B28" s="487" t="s">
        <v>438</v>
      </c>
      <c r="C28" s="488" t="s">
        <v>443</v>
      </c>
      <c r="D28" s="489" t="s">
        <v>444</v>
      </c>
      <c r="E28" s="488" t="s">
        <v>761</v>
      </c>
      <c r="F28" s="489" t="s">
        <v>762</v>
      </c>
      <c r="G28" s="488" t="s">
        <v>772</v>
      </c>
      <c r="H28" s="488" t="s">
        <v>773</v>
      </c>
      <c r="I28" s="491">
        <v>64.129997253417969</v>
      </c>
      <c r="J28" s="491">
        <v>1</v>
      </c>
      <c r="K28" s="492">
        <v>64.129997253417969</v>
      </c>
    </row>
    <row r="29" spans="1:11" ht="14.45" customHeight="1" x14ac:dyDescent="0.2">
      <c r="A29" s="486" t="s">
        <v>437</v>
      </c>
      <c r="B29" s="487" t="s">
        <v>438</v>
      </c>
      <c r="C29" s="488" t="s">
        <v>443</v>
      </c>
      <c r="D29" s="489" t="s">
        <v>444</v>
      </c>
      <c r="E29" s="488" t="s">
        <v>761</v>
      </c>
      <c r="F29" s="489" t="s">
        <v>762</v>
      </c>
      <c r="G29" s="488" t="s">
        <v>774</v>
      </c>
      <c r="H29" s="488" t="s">
        <v>775</v>
      </c>
      <c r="I29" s="491">
        <v>3.4800000190734863</v>
      </c>
      <c r="J29" s="491">
        <v>0</v>
      </c>
      <c r="K29" s="492">
        <v>0</v>
      </c>
    </row>
    <row r="30" spans="1:11" ht="14.45" customHeight="1" x14ac:dyDescent="0.2">
      <c r="A30" s="486" t="s">
        <v>437</v>
      </c>
      <c r="B30" s="487" t="s">
        <v>438</v>
      </c>
      <c r="C30" s="488" t="s">
        <v>443</v>
      </c>
      <c r="D30" s="489" t="s">
        <v>444</v>
      </c>
      <c r="E30" s="488" t="s">
        <v>761</v>
      </c>
      <c r="F30" s="489" t="s">
        <v>762</v>
      </c>
      <c r="G30" s="488" t="s">
        <v>776</v>
      </c>
      <c r="H30" s="488" t="s">
        <v>777</v>
      </c>
      <c r="I30" s="491">
        <v>17.979999542236328</v>
      </c>
      <c r="J30" s="491">
        <v>2</v>
      </c>
      <c r="K30" s="492">
        <v>35.959999084472656</v>
      </c>
    </row>
    <row r="31" spans="1:11" ht="14.45" customHeight="1" x14ac:dyDescent="0.2">
      <c r="A31" s="486" t="s">
        <v>437</v>
      </c>
      <c r="B31" s="487" t="s">
        <v>438</v>
      </c>
      <c r="C31" s="488" t="s">
        <v>443</v>
      </c>
      <c r="D31" s="489" t="s">
        <v>444</v>
      </c>
      <c r="E31" s="488" t="s">
        <v>761</v>
      </c>
      <c r="F31" s="489" t="s">
        <v>762</v>
      </c>
      <c r="G31" s="488" t="s">
        <v>778</v>
      </c>
      <c r="H31" s="488" t="s">
        <v>779</v>
      </c>
      <c r="I31" s="491">
        <v>17.979999542236328</v>
      </c>
      <c r="J31" s="491">
        <v>1</v>
      </c>
      <c r="K31" s="492">
        <v>17.979999542236328</v>
      </c>
    </row>
    <row r="32" spans="1:11" ht="14.45" customHeight="1" x14ac:dyDescent="0.2">
      <c r="A32" s="486" t="s">
        <v>437</v>
      </c>
      <c r="B32" s="487" t="s">
        <v>438</v>
      </c>
      <c r="C32" s="488" t="s">
        <v>443</v>
      </c>
      <c r="D32" s="489" t="s">
        <v>444</v>
      </c>
      <c r="E32" s="488" t="s">
        <v>761</v>
      </c>
      <c r="F32" s="489" t="s">
        <v>762</v>
      </c>
      <c r="G32" s="488" t="s">
        <v>780</v>
      </c>
      <c r="H32" s="488" t="s">
        <v>781</v>
      </c>
      <c r="I32" s="491">
        <v>1.7983332872390747</v>
      </c>
      <c r="J32" s="491">
        <v>600</v>
      </c>
      <c r="K32" s="492">
        <v>1079</v>
      </c>
    </row>
    <row r="33" spans="1:11" ht="14.45" customHeight="1" x14ac:dyDescent="0.2">
      <c r="A33" s="486" t="s">
        <v>437</v>
      </c>
      <c r="B33" s="487" t="s">
        <v>438</v>
      </c>
      <c r="C33" s="488" t="s">
        <v>443</v>
      </c>
      <c r="D33" s="489" t="s">
        <v>444</v>
      </c>
      <c r="E33" s="488" t="s">
        <v>761</v>
      </c>
      <c r="F33" s="489" t="s">
        <v>762</v>
      </c>
      <c r="G33" s="488" t="s">
        <v>780</v>
      </c>
      <c r="H33" s="488" t="s">
        <v>782</v>
      </c>
      <c r="I33" s="491">
        <v>1.8049999475479126</v>
      </c>
      <c r="J33" s="491">
        <v>250</v>
      </c>
      <c r="K33" s="492">
        <v>451.5</v>
      </c>
    </row>
    <row r="34" spans="1:11" ht="14.45" customHeight="1" x14ac:dyDescent="0.2">
      <c r="A34" s="486" t="s">
        <v>437</v>
      </c>
      <c r="B34" s="487" t="s">
        <v>438</v>
      </c>
      <c r="C34" s="488" t="s">
        <v>443</v>
      </c>
      <c r="D34" s="489" t="s">
        <v>444</v>
      </c>
      <c r="E34" s="488" t="s">
        <v>761</v>
      </c>
      <c r="F34" s="489" t="s">
        <v>762</v>
      </c>
      <c r="G34" s="488" t="s">
        <v>783</v>
      </c>
      <c r="H34" s="488" t="s">
        <v>784</v>
      </c>
      <c r="I34" s="491">
        <v>4.0300002098083496</v>
      </c>
      <c r="J34" s="491">
        <v>2</v>
      </c>
      <c r="K34" s="492">
        <v>8.0600004196166992</v>
      </c>
    </row>
    <row r="35" spans="1:11" ht="14.45" customHeight="1" x14ac:dyDescent="0.2">
      <c r="A35" s="486" t="s">
        <v>437</v>
      </c>
      <c r="B35" s="487" t="s">
        <v>438</v>
      </c>
      <c r="C35" s="488" t="s">
        <v>443</v>
      </c>
      <c r="D35" s="489" t="s">
        <v>444</v>
      </c>
      <c r="E35" s="488" t="s">
        <v>761</v>
      </c>
      <c r="F35" s="489" t="s">
        <v>762</v>
      </c>
      <c r="G35" s="488" t="s">
        <v>785</v>
      </c>
      <c r="H35" s="488" t="s">
        <v>786</v>
      </c>
      <c r="I35" s="491">
        <v>272.25</v>
      </c>
      <c r="J35" s="491">
        <v>2</v>
      </c>
      <c r="K35" s="492">
        <v>544.5</v>
      </c>
    </row>
    <row r="36" spans="1:11" ht="14.45" customHeight="1" x14ac:dyDescent="0.2">
      <c r="A36" s="486" t="s">
        <v>437</v>
      </c>
      <c r="B36" s="487" t="s">
        <v>438</v>
      </c>
      <c r="C36" s="488" t="s">
        <v>443</v>
      </c>
      <c r="D36" s="489" t="s">
        <v>444</v>
      </c>
      <c r="E36" s="488" t="s">
        <v>761</v>
      </c>
      <c r="F36" s="489" t="s">
        <v>762</v>
      </c>
      <c r="G36" s="488" t="s">
        <v>787</v>
      </c>
      <c r="H36" s="488" t="s">
        <v>788</v>
      </c>
      <c r="I36" s="491">
        <v>2.5699999332427979</v>
      </c>
      <c r="J36" s="491">
        <v>200</v>
      </c>
      <c r="K36" s="492">
        <v>513.03997802734375</v>
      </c>
    </row>
    <row r="37" spans="1:11" ht="14.45" customHeight="1" x14ac:dyDescent="0.2">
      <c r="A37" s="486" t="s">
        <v>437</v>
      </c>
      <c r="B37" s="487" t="s">
        <v>438</v>
      </c>
      <c r="C37" s="488" t="s">
        <v>443</v>
      </c>
      <c r="D37" s="489" t="s">
        <v>444</v>
      </c>
      <c r="E37" s="488" t="s">
        <v>761</v>
      </c>
      <c r="F37" s="489" t="s">
        <v>762</v>
      </c>
      <c r="G37" s="488" t="s">
        <v>789</v>
      </c>
      <c r="H37" s="488" t="s">
        <v>790</v>
      </c>
      <c r="I37" s="491">
        <v>13.310000419616699</v>
      </c>
      <c r="J37" s="491">
        <v>30</v>
      </c>
      <c r="K37" s="492">
        <v>399.30001068115234</v>
      </c>
    </row>
    <row r="38" spans="1:11" ht="14.45" customHeight="1" x14ac:dyDescent="0.2">
      <c r="A38" s="486" t="s">
        <v>437</v>
      </c>
      <c r="B38" s="487" t="s">
        <v>438</v>
      </c>
      <c r="C38" s="488" t="s">
        <v>443</v>
      </c>
      <c r="D38" s="489" t="s">
        <v>444</v>
      </c>
      <c r="E38" s="488" t="s">
        <v>761</v>
      </c>
      <c r="F38" s="489" t="s">
        <v>762</v>
      </c>
      <c r="G38" s="488" t="s">
        <v>791</v>
      </c>
      <c r="H38" s="488" t="s">
        <v>792</v>
      </c>
      <c r="I38" s="491">
        <v>2.2899999618530273</v>
      </c>
      <c r="J38" s="491">
        <v>200</v>
      </c>
      <c r="K38" s="492">
        <v>458</v>
      </c>
    </row>
    <row r="39" spans="1:11" ht="14.45" customHeight="1" x14ac:dyDescent="0.2">
      <c r="A39" s="486" t="s">
        <v>437</v>
      </c>
      <c r="B39" s="487" t="s">
        <v>438</v>
      </c>
      <c r="C39" s="488" t="s">
        <v>443</v>
      </c>
      <c r="D39" s="489" t="s">
        <v>444</v>
      </c>
      <c r="E39" s="488" t="s">
        <v>761</v>
      </c>
      <c r="F39" s="489" t="s">
        <v>762</v>
      </c>
      <c r="G39" s="488" t="s">
        <v>793</v>
      </c>
      <c r="H39" s="488" t="s">
        <v>794</v>
      </c>
      <c r="I39" s="491">
        <v>11.734999656677246</v>
      </c>
      <c r="J39" s="491">
        <v>8</v>
      </c>
      <c r="K39" s="492">
        <v>93.870002746582031</v>
      </c>
    </row>
    <row r="40" spans="1:11" ht="14.45" customHeight="1" x14ac:dyDescent="0.2">
      <c r="A40" s="486" t="s">
        <v>437</v>
      </c>
      <c r="B40" s="487" t="s">
        <v>438</v>
      </c>
      <c r="C40" s="488" t="s">
        <v>443</v>
      </c>
      <c r="D40" s="489" t="s">
        <v>444</v>
      </c>
      <c r="E40" s="488" t="s">
        <v>761</v>
      </c>
      <c r="F40" s="489" t="s">
        <v>762</v>
      </c>
      <c r="G40" s="488" t="s">
        <v>789</v>
      </c>
      <c r="H40" s="488" t="s">
        <v>795</v>
      </c>
      <c r="I40" s="491">
        <v>13.310000419616699</v>
      </c>
      <c r="J40" s="491">
        <v>22</v>
      </c>
      <c r="K40" s="492">
        <v>292.82000923156738</v>
      </c>
    </row>
    <row r="41" spans="1:11" ht="14.45" customHeight="1" x14ac:dyDescent="0.2">
      <c r="A41" s="486" t="s">
        <v>437</v>
      </c>
      <c r="B41" s="487" t="s">
        <v>438</v>
      </c>
      <c r="C41" s="488" t="s">
        <v>443</v>
      </c>
      <c r="D41" s="489" t="s">
        <v>444</v>
      </c>
      <c r="E41" s="488" t="s">
        <v>761</v>
      </c>
      <c r="F41" s="489" t="s">
        <v>762</v>
      </c>
      <c r="G41" s="488" t="s">
        <v>791</v>
      </c>
      <c r="H41" s="488" t="s">
        <v>796</v>
      </c>
      <c r="I41" s="491">
        <v>2.2799999713897705</v>
      </c>
      <c r="J41" s="491">
        <v>50</v>
      </c>
      <c r="K41" s="492">
        <v>114</v>
      </c>
    </row>
    <row r="42" spans="1:11" ht="14.45" customHeight="1" x14ac:dyDescent="0.2">
      <c r="A42" s="486" t="s">
        <v>437</v>
      </c>
      <c r="B42" s="487" t="s">
        <v>438</v>
      </c>
      <c r="C42" s="488" t="s">
        <v>443</v>
      </c>
      <c r="D42" s="489" t="s">
        <v>444</v>
      </c>
      <c r="E42" s="488" t="s">
        <v>761</v>
      </c>
      <c r="F42" s="489" t="s">
        <v>762</v>
      </c>
      <c r="G42" s="488" t="s">
        <v>787</v>
      </c>
      <c r="H42" s="488" t="s">
        <v>797</v>
      </c>
      <c r="I42" s="491">
        <v>2.5699999332427979</v>
      </c>
      <c r="J42" s="491">
        <v>300</v>
      </c>
      <c r="K42" s="492">
        <v>769.55996704101563</v>
      </c>
    </row>
    <row r="43" spans="1:11" ht="14.45" customHeight="1" x14ac:dyDescent="0.2">
      <c r="A43" s="486" t="s">
        <v>437</v>
      </c>
      <c r="B43" s="487" t="s">
        <v>438</v>
      </c>
      <c r="C43" s="488" t="s">
        <v>443</v>
      </c>
      <c r="D43" s="489" t="s">
        <v>444</v>
      </c>
      <c r="E43" s="488" t="s">
        <v>761</v>
      </c>
      <c r="F43" s="489" t="s">
        <v>762</v>
      </c>
      <c r="G43" s="488" t="s">
        <v>798</v>
      </c>
      <c r="H43" s="488" t="s">
        <v>799</v>
      </c>
      <c r="I43" s="491">
        <v>1.1399999856948853</v>
      </c>
      <c r="J43" s="491">
        <v>160</v>
      </c>
      <c r="K43" s="492">
        <v>182.39999389648438</v>
      </c>
    </row>
    <row r="44" spans="1:11" ht="14.45" customHeight="1" x14ac:dyDescent="0.2">
      <c r="A44" s="486" t="s">
        <v>437</v>
      </c>
      <c r="B44" s="487" t="s">
        <v>438</v>
      </c>
      <c r="C44" s="488" t="s">
        <v>443</v>
      </c>
      <c r="D44" s="489" t="s">
        <v>444</v>
      </c>
      <c r="E44" s="488" t="s">
        <v>761</v>
      </c>
      <c r="F44" s="489" t="s">
        <v>762</v>
      </c>
      <c r="G44" s="488" t="s">
        <v>800</v>
      </c>
      <c r="H44" s="488" t="s">
        <v>801</v>
      </c>
      <c r="I44" s="491">
        <v>1.6799999475479126</v>
      </c>
      <c r="J44" s="491">
        <v>100</v>
      </c>
      <c r="K44" s="492">
        <v>168</v>
      </c>
    </row>
    <row r="45" spans="1:11" ht="14.45" customHeight="1" x14ac:dyDescent="0.2">
      <c r="A45" s="486" t="s">
        <v>437</v>
      </c>
      <c r="B45" s="487" t="s">
        <v>438</v>
      </c>
      <c r="C45" s="488" t="s">
        <v>443</v>
      </c>
      <c r="D45" s="489" t="s">
        <v>444</v>
      </c>
      <c r="E45" s="488" t="s">
        <v>761</v>
      </c>
      <c r="F45" s="489" t="s">
        <v>762</v>
      </c>
      <c r="G45" s="488" t="s">
        <v>800</v>
      </c>
      <c r="H45" s="488" t="s">
        <v>802</v>
      </c>
      <c r="I45" s="491">
        <v>1.6799999475479126</v>
      </c>
      <c r="J45" s="491">
        <v>200</v>
      </c>
      <c r="K45" s="492">
        <v>336</v>
      </c>
    </row>
    <row r="46" spans="1:11" ht="14.45" customHeight="1" x14ac:dyDescent="0.2">
      <c r="A46" s="486" t="s">
        <v>437</v>
      </c>
      <c r="B46" s="487" t="s">
        <v>438</v>
      </c>
      <c r="C46" s="488" t="s">
        <v>443</v>
      </c>
      <c r="D46" s="489" t="s">
        <v>444</v>
      </c>
      <c r="E46" s="488" t="s">
        <v>761</v>
      </c>
      <c r="F46" s="489" t="s">
        <v>762</v>
      </c>
      <c r="G46" s="488" t="s">
        <v>803</v>
      </c>
      <c r="H46" s="488" t="s">
        <v>804</v>
      </c>
      <c r="I46" s="491">
        <v>43.439998626708984</v>
      </c>
      <c r="J46" s="491">
        <v>1</v>
      </c>
      <c r="K46" s="492">
        <v>43.439998626708984</v>
      </c>
    </row>
    <row r="47" spans="1:11" ht="14.45" customHeight="1" x14ac:dyDescent="0.2">
      <c r="A47" s="486" t="s">
        <v>437</v>
      </c>
      <c r="B47" s="487" t="s">
        <v>438</v>
      </c>
      <c r="C47" s="488" t="s">
        <v>443</v>
      </c>
      <c r="D47" s="489" t="s">
        <v>444</v>
      </c>
      <c r="E47" s="488" t="s">
        <v>761</v>
      </c>
      <c r="F47" s="489" t="s">
        <v>762</v>
      </c>
      <c r="G47" s="488" t="s">
        <v>805</v>
      </c>
      <c r="H47" s="488" t="s">
        <v>806</v>
      </c>
      <c r="I47" s="491">
        <v>1.9866666793823242</v>
      </c>
      <c r="J47" s="491">
        <v>300</v>
      </c>
      <c r="K47" s="492">
        <v>596.5</v>
      </c>
    </row>
    <row r="48" spans="1:11" ht="14.45" customHeight="1" x14ac:dyDescent="0.2">
      <c r="A48" s="486" t="s">
        <v>437</v>
      </c>
      <c r="B48" s="487" t="s">
        <v>438</v>
      </c>
      <c r="C48" s="488" t="s">
        <v>443</v>
      </c>
      <c r="D48" s="489" t="s">
        <v>444</v>
      </c>
      <c r="E48" s="488" t="s">
        <v>761</v>
      </c>
      <c r="F48" s="489" t="s">
        <v>762</v>
      </c>
      <c r="G48" s="488" t="s">
        <v>805</v>
      </c>
      <c r="H48" s="488" t="s">
        <v>807</v>
      </c>
      <c r="I48" s="491">
        <v>1.9760000228881835</v>
      </c>
      <c r="J48" s="491">
        <v>650</v>
      </c>
      <c r="K48" s="492">
        <v>1285.5</v>
      </c>
    </row>
    <row r="49" spans="1:11" ht="14.45" customHeight="1" x14ac:dyDescent="0.2">
      <c r="A49" s="486" t="s">
        <v>437</v>
      </c>
      <c r="B49" s="487" t="s">
        <v>438</v>
      </c>
      <c r="C49" s="488" t="s">
        <v>443</v>
      </c>
      <c r="D49" s="489" t="s">
        <v>444</v>
      </c>
      <c r="E49" s="488" t="s">
        <v>761</v>
      </c>
      <c r="F49" s="489" t="s">
        <v>762</v>
      </c>
      <c r="G49" s="488" t="s">
        <v>808</v>
      </c>
      <c r="H49" s="488" t="s">
        <v>809</v>
      </c>
      <c r="I49" s="491">
        <v>1.8999999761581421</v>
      </c>
      <c r="J49" s="491">
        <v>500</v>
      </c>
      <c r="K49" s="492">
        <v>950</v>
      </c>
    </row>
    <row r="50" spans="1:11" ht="14.45" customHeight="1" x14ac:dyDescent="0.2">
      <c r="A50" s="486" t="s">
        <v>437</v>
      </c>
      <c r="B50" s="487" t="s">
        <v>438</v>
      </c>
      <c r="C50" s="488" t="s">
        <v>443</v>
      </c>
      <c r="D50" s="489" t="s">
        <v>444</v>
      </c>
      <c r="E50" s="488" t="s">
        <v>761</v>
      </c>
      <c r="F50" s="489" t="s">
        <v>762</v>
      </c>
      <c r="G50" s="488" t="s">
        <v>810</v>
      </c>
      <c r="H50" s="488" t="s">
        <v>811</v>
      </c>
      <c r="I50" s="491">
        <v>2.7000000476837158</v>
      </c>
      <c r="J50" s="491">
        <v>500</v>
      </c>
      <c r="K50" s="492">
        <v>1350</v>
      </c>
    </row>
    <row r="51" spans="1:11" ht="14.45" customHeight="1" x14ac:dyDescent="0.2">
      <c r="A51" s="486" t="s">
        <v>437</v>
      </c>
      <c r="B51" s="487" t="s">
        <v>438</v>
      </c>
      <c r="C51" s="488" t="s">
        <v>443</v>
      </c>
      <c r="D51" s="489" t="s">
        <v>444</v>
      </c>
      <c r="E51" s="488" t="s">
        <v>761</v>
      </c>
      <c r="F51" s="489" t="s">
        <v>762</v>
      </c>
      <c r="G51" s="488" t="s">
        <v>812</v>
      </c>
      <c r="H51" s="488" t="s">
        <v>813</v>
      </c>
      <c r="I51" s="491">
        <v>1.9299999475479126</v>
      </c>
      <c r="J51" s="491">
        <v>200</v>
      </c>
      <c r="K51" s="492">
        <v>386</v>
      </c>
    </row>
    <row r="52" spans="1:11" ht="14.45" customHeight="1" x14ac:dyDescent="0.2">
      <c r="A52" s="486" t="s">
        <v>437</v>
      </c>
      <c r="B52" s="487" t="s">
        <v>438</v>
      </c>
      <c r="C52" s="488" t="s">
        <v>443</v>
      </c>
      <c r="D52" s="489" t="s">
        <v>444</v>
      </c>
      <c r="E52" s="488" t="s">
        <v>761</v>
      </c>
      <c r="F52" s="489" t="s">
        <v>762</v>
      </c>
      <c r="G52" s="488" t="s">
        <v>814</v>
      </c>
      <c r="H52" s="488" t="s">
        <v>815</v>
      </c>
      <c r="I52" s="491">
        <v>3.0799999237060547</v>
      </c>
      <c r="J52" s="491">
        <v>50</v>
      </c>
      <c r="K52" s="492">
        <v>154</v>
      </c>
    </row>
    <row r="53" spans="1:11" ht="14.45" customHeight="1" x14ac:dyDescent="0.2">
      <c r="A53" s="486" t="s">
        <v>437</v>
      </c>
      <c r="B53" s="487" t="s">
        <v>438</v>
      </c>
      <c r="C53" s="488" t="s">
        <v>443</v>
      </c>
      <c r="D53" s="489" t="s">
        <v>444</v>
      </c>
      <c r="E53" s="488" t="s">
        <v>761</v>
      </c>
      <c r="F53" s="489" t="s">
        <v>762</v>
      </c>
      <c r="G53" s="488" t="s">
        <v>816</v>
      </c>
      <c r="H53" s="488" t="s">
        <v>817</v>
      </c>
      <c r="I53" s="491">
        <v>1.9233332872390747</v>
      </c>
      <c r="J53" s="491">
        <v>350</v>
      </c>
      <c r="K53" s="492">
        <v>673</v>
      </c>
    </row>
    <row r="54" spans="1:11" ht="14.45" customHeight="1" x14ac:dyDescent="0.2">
      <c r="A54" s="486" t="s">
        <v>437</v>
      </c>
      <c r="B54" s="487" t="s">
        <v>438</v>
      </c>
      <c r="C54" s="488" t="s">
        <v>443</v>
      </c>
      <c r="D54" s="489" t="s">
        <v>444</v>
      </c>
      <c r="E54" s="488" t="s">
        <v>761</v>
      </c>
      <c r="F54" s="489" t="s">
        <v>762</v>
      </c>
      <c r="G54" s="488" t="s">
        <v>818</v>
      </c>
      <c r="H54" s="488" t="s">
        <v>819</v>
      </c>
      <c r="I54" s="491">
        <v>3.0999999046325684</v>
      </c>
      <c r="J54" s="491">
        <v>30</v>
      </c>
      <c r="K54" s="492">
        <v>93</v>
      </c>
    </row>
    <row r="55" spans="1:11" ht="14.45" customHeight="1" x14ac:dyDescent="0.2">
      <c r="A55" s="486" t="s">
        <v>437</v>
      </c>
      <c r="B55" s="487" t="s">
        <v>438</v>
      </c>
      <c r="C55" s="488" t="s">
        <v>443</v>
      </c>
      <c r="D55" s="489" t="s">
        <v>444</v>
      </c>
      <c r="E55" s="488" t="s">
        <v>761</v>
      </c>
      <c r="F55" s="489" t="s">
        <v>762</v>
      </c>
      <c r="G55" s="488" t="s">
        <v>808</v>
      </c>
      <c r="H55" s="488" t="s">
        <v>820</v>
      </c>
      <c r="I55" s="491">
        <v>1.8999999761581421</v>
      </c>
      <c r="J55" s="491">
        <v>250</v>
      </c>
      <c r="K55" s="492">
        <v>475</v>
      </c>
    </row>
    <row r="56" spans="1:11" ht="14.45" customHeight="1" x14ac:dyDescent="0.2">
      <c r="A56" s="486" t="s">
        <v>437</v>
      </c>
      <c r="B56" s="487" t="s">
        <v>438</v>
      </c>
      <c r="C56" s="488" t="s">
        <v>443</v>
      </c>
      <c r="D56" s="489" t="s">
        <v>444</v>
      </c>
      <c r="E56" s="488" t="s">
        <v>761</v>
      </c>
      <c r="F56" s="489" t="s">
        <v>762</v>
      </c>
      <c r="G56" s="488" t="s">
        <v>810</v>
      </c>
      <c r="H56" s="488" t="s">
        <v>821</v>
      </c>
      <c r="I56" s="491">
        <v>2.6966667175292969</v>
      </c>
      <c r="J56" s="491">
        <v>350</v>
      </c>
      <c r="K56" s="492">
        <v>944</v>
      </c>
    </row>
    <row r="57" spans="1:11" ht="14.45" customHeight="1" x14ac:dyDescent="0.2">
      <c r="A57" s="486" t="s">
        <v>437</v>
      </c>
      <c r="B57" s="487" t="s">
        <v>438</v>
      </c>
      <c r="C57" s="488" t="s">
        <v>443</v>
      </c>
      <c r="D57" s="489" t="s">
        <v>444</v>
      </c>
      <c r="E57" s="488" t="s">
        <v>761</v>
      </c>
      <c r="F57" s="489" t="s">
        <v>762</v>
      </c>
      <c r="G57" s="488" t="s">
        <v>812</v>
      </c>
      <c r="H57" s="488" t="s">
        <v>822</v>
      </c>
      <c r="I57" s="491">
        <v>1.9233332872390747</v>
      </c>
      <c r="J57" s="491">
        <v>900</v>
      </c>
      <c r="K57" s="492">
        <v>1732</v>
      </c>
    </row>
    <row r="58" spans="1:11" ht="14.45" customHeight="1" x14ac:dyDescent="0.2">
      <c r="A58" s="486" t="s">
        <v>437</v>
      </c>
      <c r="B58" s="487" t="s">
        <v>438</v>
      </c>
      <c r="C58" s="488" t="s">
        <v>443</v>
      </c>
      <c r="D58" s="489" t="s">
        <v>444</v>
      </c>
      <c r="E58" s="488" t="s">
        <v>761</v>
      </c>
      <c r="F58" s="489" t="s">
        <v>762</v>
      </c>
      <c r="G58" s="488" t="s">
        <v>814</v>
      </c>
      <c r="H58" s="488" t="s">
        <v>823</v>
      </c>
      <c r="I58" s="491">
        <v>3.0799999237060547</v>
      </c>
      <c r="J58" s="491">
        <v>50</v>
      </c>
      <c r="K58" s="492">
        <v>154</v>
      </c>
    </row>
    <row r="59" spans="1:11" ht="14.45" customHeight="1" x14ac:dyDescent="0.2">
      <c r="A59" s="486" t="s">
        <v>437</v>
      </c>
      <c r="B59" s="487" t="s">
        <v>438</v>
      </c>
      <c r="C59" s="488" t="s">
        <v>443</v>
      </c>
      <c r="D59" s="489" t="s">
        <v>444</v>
      </c>
      <c r="E59" s="488" t="s">
        <v>761</v>
      </c>
      <c r="F59" s="489" t="s">
        <v>762</v>
      </c>
      <c r="G59" s="488" t="s">
        <v>816</v>
      </c>
      <c r="H59" s="488" t="s">
        <v>824</v>
      </c>
      <c r="I59" s="491">
        <v>1.9199999570846558</v>
      </c>
      <c r="J59" s="491">
        <v>100</v>
      </c>
      <c r="K59" s="492">
        <v>192</v>
      </c>
    </row>
    <row r="60" spans="1:11" ht="14.45" customHeight="1" x14ac:dyDescent="0.2">
      <c r="A60" s="486" t="s">
        <v>437</v>
      </c>
      <c r="B60" s="487" t="s">
        <v>438</v>
      </c>
      <c r="C60" s="488" t="s">
        <v>443</v>
      </c>
      <c r="D60" s="489" t="s">
        <v>444</v>
      </c>
      <c r="E60" s="488" t="s">
        <v>761</v>
      </c>
      <c r="F60" s="489" t="s">
        <v>762</v>
      </c>
      <c r="G60" s="488" t="s">
        <v>825</v>
      </c>
      <c r="H60" s="488" t="s">
        <v>826</v>
      </c>
      <c r="I60" s="491">
        <v>2.1600000858306885</v>
      </c>
      <c r="J60" s="491">
        <v>10</v>
      </c>
      <c r="K60" s="492">
        <v>21.600000381469727</v>
      </c>
    </row>
    <row r="61" spans="1:11" ht="14.45" customHeight="1" x14ac:dyDescent="0.2">
      <c r="A61" s="486" t="s">
        <v>437</v>
      </c>
      <c r="B61" s="487" t="s">
        <v>438</v>
      </c>
      <c r="C61" s="488" t="s">
        <v>443</v>
      </c>
      <c r="D61" s="489" t="s">
        <v>444</v>
      </c>
      <c r="E61" s="488" t="s">
        <v>761</v>
      </c>
      <c r="F61" s="489" t="s">
        <v>762</v>
      </c>
      <c r="G61" s="488" t="s">
        <v>825</v>
      </c>
      <c r="H61" s="488" t="s">
        <v>827</v>
      </c>
      <c r="I61" s="491">
        <v>2.1666667461395264</v>
      </c>
      <c r="J61" s="491">
        <v>20</v>
      </c>
      <c r="K61" s="492">
        <v>43.350001335144043</v>
      </c>
    </row>
    <row r="62" spans="1:11" ht="14.45" customHeight="1" x14ac:dyDescent="0.2">
      <c r="A62" s="486" t="s">
        <v>437</v>
      </c>
      <c r="B62" s="487" t="s">
        <v>438</v>
      </c>
      <c r="C62" s="488" t="s">
        <v>443</v>
      </c>
      <c r="D62" s="489" t="s">
        <v>444</v>
      </c>
      <c r="E62" s="488" t="s">
        <v>761</v>
      </c>
      <c r="F62" s="489" t="s">
        <v>762</v>
      </c>
      <c r="G62" s="488" t="s">
        <v>828</v>
      </c>
      <c r="H62" s="488" t="s">
        <v>829</v>
      </c>
      <c r="I62" s="491">
        <v>2.5149999856948853</v>
      </c>
      <c r="J62" s="491">
        <v>150</v>
      </c>
      <c r="K62" s="492">
        <v>377.5</v>
      </c>
    </row>
    <row r="63" spans="1:11" ht="14.45" customHeight="1" x14ac:dyDescent="0.2">
      <c r="A63" s="486" t="s">
        <v>437</v>
      </c>
      <c r="B63" s="487" t="s">
        <v>438</v>
      </c>
      <c r="C63" s="488" t="s">
        <v>443</v>
      </c>
      <c r="D63" s="489" t="s">
        <v>444</v>
      </c>
      <c r="E63" s="488" t="s">
        <v>761</v>
      </c>
      <c r="F63" s="489" t="s">
        <v>762</v>
      </c>
      <c r="G63" s="488" t="s">
        <v>830</v>
      </c>
      <c r="H63" s="488" t="s">
        <v>831</v>
      </c>
      <c r="I63" s="491">
        <v>21.239999771118164</v>
      </c>
      <c r="J63" s="491">
        <v>5</v>
      </c>
      <c r="K63" s="492">
        <v>106.19999694824219</v>
      </c>
    </row>
    <row r="64" spans="1:11" ht="14.45" customHeight="1" x14ac:dyDescent="0.2">
      <c r="A64" s="486" t="s">
        <v>437</v>
      </c>
      <c r="B64" s="487" t="s">
        <v>438</v>
      </c>
      <c r="C64" s="488" t="s">
        <v>443</v>
      </c>
      <c r="D64" s="489" t="s">
        <v>444</v>
      </c>
      <c r="E64" s="488" t="s">
        <v>761</v>
      </c>
      <c r="F64" s="489" t="s">
        <v>762</v>
      </c>
      <c r="G64" s="488" t="s">
        <v>828</v>
      </c>
      <c r="H64" s="488" t="s">
        <v>832</v>
      </c>
      <c r="I64" s="491">
        <v>2.5099999904632568</v>
      </c>
      <c r="J64" s="491">
        <v>250</v>
      </c>
      <c r="K64" s="492">
        <v>627.5</v>
      </c>
    </row>
    <row r="65" spans="1:11" ht="14.45" customHeight="1" x14ac:dyDescent="0.2">
      <c r="A65" s="486" t="s">
        <v>437</v>
      </c>
      <c r="B65" s="487" t="s">
        <v>438</v>
      </c>
      <c r="C65" s="488" t="s">
        <v>443</v>
      </c>
      <c r="D65" s="489" t="s">
        <v>444</v>
      </c>
      <c r="E65" s="488" t="s">
        <v>761</v>
      </c>
      <c r="F65" s="489" t="s">
        <v>762</v>
      </c>
      <c r="G65" s="488" t="s">
        <v>833</v>
      </c>
      <c r="H65" s="488" t="s">
        <v>834</v>
      </c>
      <c r="I65" s="491">
        <v>4.619999885559082</v>
      </c>
      <c r="J65" s="491">
        <v>5</v>
      </c>
      <c r="K65" s="492">
        <v>23.100000381469727</v>
      </c>
    </row>
    <row r="66" spans="1:11" ht="14.45" customHeight="1" x14ac:dyDescent="0.2">
      <c r="A66" s="486" t="s">
        <v>437</v>
      </c>
      <c r="B66" s="487" t="s">
        <v>438</v>
      </c>
      <c r="C66" s="488" t="s">
        <v>443</v>
      </c>
      <c r="D66" s="489" t="s">
        <v>444</v>
      </c>
      <c r="E66" s="488" t="s">
        <v>761</v>
      </c>
      <c r="F66" s="489" t="s">
        <v>762</v>
      </c>
      <c r="G66" s="488" t="s">
        <v>835</v>
      </c>
      <c r="H66" s="488" t="s">
        <v>836</v>
      </c>
      <c r="I66" s="491">
        <v>21.234999656677246</v>
      </c>
      <c r="J66" s="491">
        <v>25</v>
      </c>
      <c r="K66" s="492">
        <v>530.85000610351563</v>
      </c>
    </row>
    <row r="67" spans="1:11" ht="14.45" customHeight="1" x14ac:dyDescent="0.2">
      <c r="A67" s="486" t="s">
        <v>437</v>
      </c>
      <c r="B67" s="487" t="s">
        <v>438</v>
      </c>
      <c r="C67" s="488" t="s">
        <v>443</v>
      </c>
      <c r="D67" s="489" t="s">
        <v>444</v>
      </c>
      <c r="E67" s="488" t="s">
        <v>761</v>
      </c>
      <c r="F67" s="489" t="s">
        <v>762</v>
      </c>
      <c r="G67" s="488" t="s">
        <v>835</v>
      </c>
      <c r="H67" s="488" t="s">
        <v>837</v>
      </c>
      <c r="I67" s="491">
        <v>21.239999771118164</v>
      </c>
      <c r="J67" s="491">
        <v>104</v>
      </c>
      <c r="K67" s="492">
        <v>2208.9599609375</v>
      </c>
    </row>
    <row r="68" spans="1:11" ht="14.45" customHeight="1" x14ac:dyDescent="0.2">
      <c r="A68" s="486" t="s">
        <v>437</v>
      </c>
      <c r="B68" s="487" t="s">
        <v>438</v>
      </c>
      <c r="C68" s="488" t="s">
        <v>443</v>
      </c>
      <c r="D68" s="489" t="s">
        <v>444</v>
      </c>
      <c r="E68" s="488" t="s">
        <v>761</v>
      </c>
      <c r="F68" s="489" t="s">
        <v>762</v>
      </c>
      <c r="G68" s="488" t="s">
        <v>838</v>
      </c>
      <c r="H68" s="488" t="s">
        <v>839</v>
      </c>
      <c r="I68" s="491">
        <v>2</v>
      </c>
      <c r="J68" s="491">
        <v>5</v>
      </c>
      <c r="K68" s="492">
        <v>10</v>
      </c>
    </row>
    <row r="69" spans="1:11" ht="14.45" customHeight="1" x14ac:dyDescent="0.2">
      <c r="A69" s="486" t="s">
        <v>437</v>
      </c>
      <c r="B69" s="487" t="s">
        <v>438</v>
      </c>
      <c r="C69" s="488" t="s">
        <v>443</v>
      </c>
      <c r="D69" s="489" t="s">
        <v>444</v>
      </c>
      <c r="E69" s="488" t="s">
        <v>761</v>
      </c>
      <c r="F69" s="489" t="s">
        <v>762</v>
      </c>
      <c r="G69" s="488" t="s">
        <v>840</v>
      </c>
      <c r="H69" s="488" t="s">
        <v>841</v>
      </c>
      <c r="I69" s="491">
        <v>3.1500000953674316</v>
      </c>
      <c r="J69" s="491">
        <v>5</v>
      </c>
      <c r="K69" s="492">
        <v>15.75</v>
      </c>
    </row>
    <row r="70" spans="1:11" ht="14.45" customHeight="1" x14ac:dyDescent="0.2">
      <c r="A70" s="486" t="s">
        <v>437</v>
      </c>
      <c r="B70" s="487" t="s">
        <v>438</v>
      </c>
      <c r="C70" s="488" t="s">
        <v>443</v>
      </c>
      <c r="D70" s="489" t="s">
        <v>444</v>
      </c>
      <c r="E70" s="488" t="s">
        <v>761</v>
      </c>
      <c r="F70" s="489" t="s">
        <v>762</v>
      </c>
      <c r="G70" s="488" t="s">
        <v>842</v>
      </c>
      <c r="H70" s="488" t="s">
        <v>843</v>
      </c>
      <c r="I70" s="491">
        <v>2.5299999713897705</v>
      </c>
      <c r="J70" s="491">
        <v>5</v>
      </c>
      <c r="K70" s="492">
        <v>12.649999618530273</v>
      </c>
    </row>
    <row r="71" spans="1:11" ht="14.45" customHeight="1" x14ac:dyDescent="0.2">
      <c r="A71" s="486" t="s">
        <v>437</v>
      </c>
      <c r="B71" s="487" t="s">
        <v>438</v>
      </c>
      <c r="C71" s="488" t="s">
        <v>443</v>
      </c>
      <c r="D71" s="489" t="s">
        <v>444</v>
      </c>
      <c r="E71" s="488" t="s">
        <v>844</v>
      </c>
      <c r="F71" s="489" t="s">
        <v>845</v>
      </c>
      <c r="G71" s="488" t="s">
        <v>846</v>
      </c>
      <c r="H71" s="488" t="s">
        <v>847</v>
      </c>
      <c r="I71" s="491">
        <v>10.165999984741211</v>
      </c>
      <c r="J71" s="491">
        <v>2380</v>
      </c>
      <c r="K71" s="492">
        <v>24195.099975585938</v>
      </c>
    </row>
    <row r="72" spans="1:11" ht="14.45" customHeight="1" x14ac:dyDescent="0.2">
      <c r="A72" s="486" t="s">
        <v>437</v>
      </c>
      <c r="B72" s="487" t="s">
        <v>438</v>
      </c>
      <c r="C72" s="488" t="s">
        <v>443</v>
      </c>
      <c r="D72" s="489" t="s">
        <v>444</v>
      </c>
      <c r="E72" s="488" t="s">
        <v>844</v>
      </c>
      <c r="F72" s="489" t="s">
        <v>845</v>
      </c>
      <c r="G72" s="488" t="s">
        <v>846</v>
      </c>
      <c r="H72" s="488" t="s">
        <v>848</v>
      </c>
      <c r="I72" s="491">
        <v>10.163333257039389</v>
      </c>
      <c r="J72" s="491">
        <v>1300</v>
      </c>
      <c r="K72" s="492">
        <v>13211.5</v>
      </c>
    </row>
    <row r="73" spans="1:11" ht="14.45" customHeight="1" x14ac:dyDescent="0.2">
      <c r="A73" s="486" t="s">
        <v>437</v>
      </c>
      <c r="B73" s="487" t="s">
        <v>438</v>
      </c>
      <c r="C73" s="488" t="s">
        <v>443</v>
      </c>
      <c r="D73" s="489" t="s">
        <v>444</v>
      </c>
      <c r="E73" s="488" t="s">
        <v>849</v>
      </c>
      <c r="F73" s="489" t="s">
        <v>850</v>
      </c>
      <c r="G73" s="488" t="s">
        <v>851</v>
      </c>
      <c r="H73" s="488" t="s">
        <v>852</v>
      </c>
      <c r="I73" s="491">
        <v>0.54500001668930054</v>
      </c>
      <c r="J73" s="491">
        <v>400</v>
      </c>
      <c r="K73" s="492">
        <v>218</v>
      </c>
    </row>
    <row r="74" spans="1:11" ht="14.45" customHeight="1" x14ac:dyDescent="0.2">
      <c r="A74" s="486" t="s">
        <v>437</v>
      </c>
      <c r="B74" s="487" t="s">
        <v>438</v>
      </c>
      <c r="C74" s="488" t="s">
        <v>443</v>
      </c>
      <c r="D74" s="489" t="s">
        <v>444</v>
      </c>
      <c r="E74" s="488" t="s">
        <v>849</v>
      </c>
      <c r="F74" s="489" t="s">
        <v>850</v>
      </c>
      <c r="G74" s="488" t="s">
        <v>851</v>
      </c>
      <c r="H74" s="488" t="s">
        <v>853</v>
      </c>
      <c r="I74" s="491">
        <v>0.54000002145767212</v>
      </c>
      <c r="J74" s="491">
        <v>200</v>
      </c>
      <c r="K74" s="492">
        <v>108</v>
      </c>
    </row>
    <row r="75" spans="1:11" ht="14.45" customHeight="1" x14ac:dyDescent="0.2">
      <c r="A75" s="486" t="s">
        <v>437</v>
      </c>
      <c r="B75" s="487" t="s">
        <v>438</v>
      </c>
      <c r="C75" s="488" t="s">
        <v>443</v>
      </c>
      <c r="D75" s="489" t="s">
        <v>444</v>
      </c>
      <c r="E75" s="488" t="s">
        <v>849</v>
      </c>
      <c r="F75" s="489" t="s">
        <v>850</v>
      </c>
      <c r="G75" s="488" t="s">
        <v>854</v>
      </c>
      <c r="H75" s="488" t="s">
        <v>855</v>
      </c>
      <c r="I75" s="491">
        <v>0.96666667858759558</v>
      </c>
      <c r="J75" s="491">
        <v>800</v>
      </c>
      <c r="K75" s="492">
        <v>773</v>
      </c>
    </row>
    <row r="76" spans="1:11" ht="14.45" customHeight="1" x14ac:dyDescent="0.2">
      <c r="A76" s="486" t="s">
        <v>437</v>
      </c>
      <c r="B76" s="487" t="s">
        <v>438</v>
      </c>
      <c r="C76" s="488" t="s">
        <v>443</v>
      </c>
      <c r="D76" s="489" t="s">
        <v>444</v>
      </c>
      <c r="E76" s="488" t="s">
        <v>849</v>
      </c>
      <c r="F76" s="489" t="s">
        <v>850</v>
      </c>
      <c r="G76" s="488" t="s">
        <v>854</v>
      </c>
      <c r="H76" s="488" t="s">
        <v>856</v>
      </c>
      <c r="I76" s="491">
        <v>0.97000002861022949</v>
      </c>
      <c r="J76" s="491">
        <v>600</v>
      </c>
      <c r="K76" s="492">
        <v>582</v>
      </c>
    </row>
    <row r="77" spans="1:11" ht="14.45" customHeight="1" x14ac:dyDescent="0.2">
      <c r="A77" s="486" t="s">
        <v>437</v>
      </c>
      <c r="B77" s="487" t="s">
        <v>438</v>
      </c>
      <c r="C77" s="488" t="s">
        <v>443</v>
      </c>
      <c r="D77" s="489" t="s">
        <v>444</v>
      </c>
      <c r="E77" s="488" t="s">
        <v>849</v>
      </c>
      <c r="F77" s="489" t="s">
        <v>850</v>
      </c>
      <c r="G77" s="488" t="s">
        <v>857</v>
      </c>
      <c r="H77" s="488" t="s">
        <v>858</v>
      </c>
      <c r="I77" s="491">
        <v>1.8079999446868897</v>
      </c>
      <c r="J77" s="491">
        <v>1000</v>
      </c>
      <c r="K77" s="492">
        <v>1808</v>
      </c>
    </row>
    <row r="78" spans="1:11" ht="14.45" customHeight="1" x14ac:dyDescent="0.2">
      <c r="A78" s="486" t="s">
        <v>437</v>
      </c>
      <c r="B78" s="487" t="s">
        <v>438</v>
      </c>
      <c r="C78" s="488" t="s">
        <v>443</v>
      </c>
      <c r="D78" s="489" t="s">
        <v>444</v>
      </c>
      <c r="E78" s="488" t="s">
        <v>849</v>
      </c>
      <c r="F78" s="489" t="s">
        <v>850</v>
      </c>
      <c r="G78" s="488" t="s">
        <v>857</v>
      </c>
      <c r="H78" s="488" t="s">
        <v>859</v>
      </c>
      <c r="I78" s="491">
        <v>1.8028570924486433</v>
      </c>
      <c r="J78" s="491">
        <v>1000</v>
      </c>
      <c r="K78" s="492">
        <v>1803</v>
      </c>
    </row>
    <row r="79" spans="1:11" ht="14.45" customHeight="1" x14ac:dyDescent="0.2">
      <c r="A79" s="486" t="s">
        <v>437</v>
      </c>
      <c r="B79" s="487" t="s">
        <v>438</v>
      </c>
      <c r="C79" s="488" t="s">
        <v>443</v>
      </c>
      <c r="D79" s="489" t="s">
        <v>444</v>
      </c>
      <c r="E79" s="488" t="s">
        <v>860</v>
      </c>
      <c r="F79" s="489" t="s">
        <v>861</v>
      </c>
      <c r="G79" s="488" t="s">
        <v>862</v>
      </c>
      <c r="H79" s="488" t="s">
        <v>863</v>
      </c>
      <c r="I79" s="491">
        <v>0.65</v>
      </c>
      <c r="J79" s="491">
        <v>1800</v>
      </c>
      <c r="K79" s="492">
        <v>1194</v>
      </c>
    </row>
    <row r="80" spans="1:11" ht="14.45" customHeight="1" x14ac:dyDescent="0.2">
      <c r="A80" s="486" t="s">
        <v>437</v>
      </c>
      <c r="B80" s="487" t="s">
        <v>438</v>
      </c>
      <c r="C80" s="488" t="s">
        <v>443</v>
      </c>
      <c r="D80" s="489" t="s">
        <v>444</v>
      </c>
      <c r="E80" s="488" t="s">
        <v>860</v>
      </c>
      <c r="F80" s="489" t="s">
        <v>861</v>
      </c>
      <c r="G80" s="488" t="s">
        <v>864</v>
      </c>
      <c r="H80" s="488" t="s">
        <v>865</v>
      </c>
      <c r="I80" s="491">
        <v>0.62999999523162842</v>
      </c>
      <c r="J80" s="491">
        <v>200</v>
      </c>
      <c r="K80" s="492">
        <v>126</v>
      </c>
    </row>
    <row r="81" spans="1:11" ht="14.45" customHeight="1" x14ac:dyDescent="0.2">
      <c r="A81" s="486" t="s">
        <v>437</v>
      </c>
      <c r="B81" s="487" t="s">
        <v>438</v>
      </c>
      <c r="C81" s="488" t="s">
        <v>443</v>
      </c>
      <c r="D81" s="489" t="s">
        <v>444</v>
      </c>
      <c r="E81" s="488" t="s">
        <v>860</v>
      </c>
      <c r="F81" s="489" t="s">
        <v>861</v>
      </c>
      <c r="G81" s="488" t="s">
        <v>862</v>
      </c>
      <c r="H81" s="488" t="s">
        <v>866</v>
      </c>
      <c r="I81" s="491">
        <v>0.62999999523162842</v>
      </c>
      <c r="J81" s="491">
        <v>600</v>
      </c>
      <c r="K81" s="492">
        <v>378</v>
      </c>
    </row>
    <row r="82" spans="1:11" ht="14.45" customHeight="1" x14ac:dyDescent="0.2">
      <c r="A82" s="486" t="s">
        <v>437</v>
      </c>
      <c r="B82" s="487" t="s">
        <v>438</v>
      </c>
      <c r="C82" s="488" t="s">
        <v>443</v>
      </c>
      <c r="D82" s="489" t="s">
        <v>444</v>
      </c>
      <c r="E82" s="488" t="s">
        <v>860</v>
      </c>
      <c r="F82" s="489" t="s">
        <v>861</v>
      </c>
      <c r="G82" s="488" t="s">
        <v>864</v>
      </c>
      <c r="H82" s="488" t="s">
        <v>867</v>
      </c>
      <c r="I82" s="491">
        <v>0.62999999523162842</v>
      </c>
      <c r="J82" s="491">
        <v>200</v>
      </c>
      <c r="K82" s="492">
        <v>126</v>
      </c>
    </row>
    <row r="83" spans="1:11" ht="14.45" customHeight="1" x14ac:dyDescent="0.2">
      <c r="A83" s="486" t="s">
        <v>437</v>
      </c>
      <c r="B83" s="487" t="s">
        <v>438</v>
      </c>
      <c r="C83" s="488" t="s">
        <v>451</v>
      </c>
      <c r="D83" s="489" t="s">
        <v>452</v>
      </c>
      <c r="E83" s="488" t="s">
        <v>735</v>
      </c>
      <c r="F83" s="489" t="s">
        <v>736</v>
      </c>
      <c r="G83" s="488" t="s">
        <v>868</v>
      </c>
      <c r="H83" s="488" t="s">
        <v>869</v>
      </c>
      <c r="I83" s="491">
        <v>1.1699999570846558</v>
      </c>
      <c r="J83" s="491">
        <v>20</v>
      </c>
      <c r="K83" s="492">
        <v>23.399999618530273</v>
      </c>
    </row>
    <row r="84" spans="1:11" ht="14.45" customHeight="1" x14ac:dyDescent="0.2">
      <c r="A84" s="486" t="s">
        <v>437</v>
      </c>
      <c r="B84" s="487" t="s">
        <v>438</v>
      </c>
      <c r="C84" s="488" t="s">
        <v>451</v>
      </c>
      <c r="D84" s="489" t="s">
        <v>452</v>
      </c>
      <c r="E84" s="488" t="s">
        <v>735</v>
      </c>
      <c r="F84" s="489" t="s">
        <v>736</v>
      </c>
      <c r="G84" s="488" t="s">
        <v>870</v>
      </c>
      <c r="H84" s="488" t="s">
        <v>871</v>
      </c>
      <c r="I84" s="491">
        <v>30.175000190734863</v>
      </c>
      <c r="J84" s="491">
        <v>9</v>
      </c>
      <c r="K84" s="492">
        <v>271.57000732421875</v>
      </c>
    </row>
    <row r="85" spans="1:11" ht="14.45" customHeight="1" x14ac:dyDescent="0.2">
      <c r="A85" s="486" t="s">
        <v>437</v>
      </c>
      <c r="B85" s="487" t="s">
        <v>438</v>
      </c>
      <c r="C85" s="488" t="s">
        <v>451</v>
      </c>
      <c r="D85" s="489" t="s">
        <v>452</v>
      </c>
      <c r="E85" s="488" t="s">
        <v>735</v>
      </c>
      <c r="F85" s="489" t="s">
        <v>736</v>
      </c>
      <c r="G85" s="488" t="s">
        <v>739</v>
      </c>
      <c r="H85" s="488" t="s">
        <v>740</v>
      </c>
      <c r="I85" s="491">
        <v>13.017143249511719</v>
      </c>
      <c r="J85" s="491">
        <v>32</v>
      </c>
      <c r="K85" s="492">
        <v>416.58000755310059</v>
      </c>
    </row>
    <row r="86" spans="1:11" ht="14.45" customHeight="1" x14ac:dyDescent="0.2">
      <c r="A86" s="486" t="s">
        <v>437</v>
      </c>
      <c r="B86" s="487" t="s">
        <v>438</v>
      </c>
      <c r="C86" s="488" t="s">
        <v>451</v>
      </c>
      <c r="D86" s="489" t="s">
        <v>452</v>
      </c>
      <c r="E86" s="488" t="s">
        <v>735</v>
      </c>
      <c r="F86" s="489" t="s">
        <v>736</v>
      </c>
      <c r="G86" s="488" t="s">
        <v>872</v>
      </c>
      <c r="H86" s="488" t="s">
        <v>873</v>
      </c>
      <c r="I86" s="491">
        <v>7.1100001335144043</v>
      </c>
      <c r="J86" s="491">
        <v>3</v>
      </c>
      <c r="K86" s="492">
        <v>21.329999923706055</v>
      </c>
    </row>
    <row r="87" spans="1:11" ht="14.45" customHeight="1" x14ac:dyDescent="0.2">
      <c r="A87" s="486" t="s">
        <v>437</v>
      </c>
      <c r="B87" s="487" t="s">
        <v>438</v>
      </c>
      <c r="C87" s="488" t="s">
        <v>451</v>
      </c>
      <c r="D87" s="489" t="s">
        <v>452</v>
      </c>
      <c r="E87" s="488" t="s">
        <v>735</v>
      </c>
      <c r="F87" s="489" t="s">
        <v>736</v>
      </c>
      <c r="G87" s="488" t="s">
        <v>874</v>
      </c>
      <c r="H87" s="488" t="s">
        <v>875</v>
      </c>
      <c r="I87" s="491">
        <v>0.37999999523162842</v>
      </c>
      <c r="J87" s="491">
        <v>25</v>
      </c>
      <c r="K87" s="492">
        <v>9.5</v>
      </c>
    </row>
    <row r="88" spans="1:11" ht="14.45" customHeight="1" x14ac:dyDescent="0.2">
      <c r="A88" s="486" t="s">
        <v>437</v>
      </c>
      <c r="B88" s="487" t="s">
        <v>438</v>
      </c>
      <c r="C88" s="488" t="s">
        <v>451</v>
      </c>
      <c r="D88" s="489" t="s">
        <v>452</v>
      </c>
      <c r="E88" s="488" t="s">
        <v>735</v>
      </c>
      <c r="F88" s="489" t="s">
        <v>736</v>
      </c>
      <c r="G88" s="488" t="s">
        <v>747</v>
      </c>
      <c r="H88" s="488" t="s">
        <v>748</v>
      </c>
      <c r="I88" s="491">
        <v>7.7283333142598467</v>
      </c>
      <c r="J88" s="491">
        <v>38</v>
      </c>
      <c r="K88" s="492">
        <v>293.95999526977539</v>
      </c>
    </row>
    <row r="89" spans="1:11" ht="14.45" customHeight="1" x14ac:dyDescent="0.2">
      <c r="A89" s="486" t="s">
        <v>437</v>
      </c>
      <c r="B89" s="487" t="s">
        <v>438</v>
      </c>
      <c r="C89" s="488" t="s">
        <v>451</v>
      </c>
      <c r="D89" s="489" t="s">
        <v>452</v>
      </c>
      <c r="E89" s="488" t="s">
        <v>735</v>
      </c>
      <c r="F89" s="489" t="s">
        <v>736</v>
      </c>
      <c r="G89" s="488" t="s">
        <v>739</v>
      </c>
      <c r="H89" s="488" t="s">
        <v>749</v>
      </c>
      <c r="I89" s="491">
        <v>13.020000457763672</v>
      </c>
      <c r="J89" s="491">
        <v>30</v>
      </c>
      <c r="K89" s="492">
        <v>390.59999084472656</v>
      </c>
    </row>
    <row r="90" spans="1:11" ht="14.45" customHeight="1" x14ac:dyDescent="0.2">
      <c r="A90" s="486" t="s">
        <v>437</v>
      </c>
      <c r="B90" s="487" t="s">
        <v>438</v>
      </c>
      <c r="C90" s="488" t="s">
        <v>451</v>
      </c>
      <c r="D90" s="489" t="s">
        <v>452</v>
      </c>
      <c r="E90" s="488" t="s">
        <v>735</v>
      </c>
      <c r="F90" s="489" t="s">
        <v>736</v>
      </c>
      <c r="G90" s="488" t="s">
        <v>747</v>
      </c>
      <c r="H90" s="488" t="s">
        <v>752</v>
      </c>
      <c r="I90" s="491">
        <v>7.630000114440918</v>
      </c>
      <c r="J90" s="491">
        <v>15</v>
      </c>
      <c r="K90" s="492">
        <v>114.45000076293945</v>
      </c>
    </row>
    <row r="91" spans="1:11" ht="14.45" customHeight="1" x14ac:dyDescent="0.2">
      <c r="A91" s="486" t="s">
        <v>437</v>
      </c>
      <c r="B91" s="487" t="s">
        <v>438</v>
      </c>
      <c r="C91" s="488" t="s">
        <v>451</v>
      </c>
      <c r="D91" s="489" t="s">
        <v>452</v>
      </c>
      <c r="E91" s="488" t="s">
        <v>735</v>
      </c>
      <c r="F91" s="489" t="s">
        <v>736</v>
      </c>
      <c r="G91" s="488" t="s">
        <v>876</v>
      </c>
      <c r="H91" s="488" t="s">
        <v>877</v>
      </c>
      <c r="I91" s="491">
        <v>7.5900001525878906</v>
      </c>
      <c r="J91" s="491">
        <v>1</v>
      </c>
      <c r="K91" s="492">
        <v>7.5900001525878906</v>
      </c>
    </row>
    <row r="92" spans="1:11" ht="14.45" customHeight="1" x14ac:dyDescent="0.2">
      <c r="A92" s="486" t="s">
        <v>437</v>
      </c>
      <c r="B92" s="487" t="s">
        <v>438</v>
      </c>
      <c r="C92" s="488" t="s">
        <v>451</v>
      </c>
      <c r="D92" s="489" t="s">
        <v>452</v>
      </c>
      <c r="E92" s="488" t="s">
        <v>735</v>
      </c>
      <c r="F92" s="489" t="s">
        <v>736</v>
      </c>
      <c r="G92" s="488" t="s">
        <v>878</v>
      </c>
      <c r="H92" s="488" t="s">
        <v>879</v>
      </c>
      <c r="I92" s="491">
        <v>2.5099999904632568</v>
      </c>
      <c r="J92" s="491">
        <v>20</v>
      </c>
      <c r="K92" s="492">
        <v>50.200000762939453</v>
      </c>
    </row>
    <row r="93" spans="1:11" ht="14.45" customHeight="1" x14ac:dyDescent="0.2">
      <c r="A93" s="486" t="s">
        <v>437</v>
      </c>
      <c r="B93" s="487" t="s">
        <v>438</v>
      </c>
      <c r="C93" s="488" t="s">
        <v>451</v>
      </c>
      <c r="D93" s="489" t="s">
        <v>452</v>
      </c>
      <c r="E93" s="488" t="s">
        <v>735</v>
      </c>
      <c r="F93" s="489" t="s">
        <v>736</v>
      </c>
      <c r="G93" s="488" t="s">
        <v>880</v>
      </c>
      <c r="H93" s="488" t="s">
        <v>881</v>
      </c>
      <c r="I93" s="491">
        <v>3.2599999904632568</v>
      </c>
      <c r="J93" s="491">
        <v>20</v>
      </c>
      <c r="K93" s="492">
        <v>65.199996948242188</v>
      </c>
    </row>
    <row r="94" spans="1:11" ht="14.45" customHeight="1" x14ac:dyDescent="0.2">
      <c r="A94" s="486" t="s">
        <v>437</v>
      </c>
      <c r="B94" s="487" t="s">
        <v>438</v>
      </c>
      <c r="C94" s="488" t="s">
        <v>451</v>
      </c>
      <c r="D94" s="489" t="s">
        <v>452</v>
      </c>
      <c r="E94" s="488" t="s">
        <v>735</v>
      </c>
      <c r="F94" s="489" t="s">
        <v>736</v>
      </c>
      <c r="G94" s="488" t="s">
        <v>882</v>
      </c>
      <c r="H94" s="488" t="s">
        <v>883</v>
      </c>
      <c r="I94" s="491">
        <v>7.0900001525878906</v>
      </c>
      <c r="J94" s="491">
        <v>2</v>
      </c>
      <c r="K94" s="492">
        <v>14.170000076293945</v>
      </c>
    </row>
    <row r="95" spans="1:11" ht="14.45" customHeight="1" x14ac:dyDescent="0.2">
      <c r="A95" s="486" t="s">
        <v>437</v>
      </c>
      <c r="B95" s="487" t="s">
        <v>438</v>
      </c>
      <c r="C95" s="488" t="s">
        <v>451</v>
      </c>
      <c r="D95" s="489" t="s">
        <v>452</v>
      </c>
      <c r="E95" s="488" t="s">
        <v>735</v>
      </c>
      <c r="F95" s="489" t="s">
        <v>736</v>
      </c>
      <c r="G95" s="488" t="s">
        <v>884</v>
      </c>
      <c r="H95" s="488" t="s">
        <v>885</v>
      </c>
      <c r="I95" s="491">
        <v>9.5900001525878906</v>
      </c>
      <c r="J95" s="491">
        <v>1</v>
      </c>
      <c r="K95" s="492">
        <v>9.5900001525878906</v>
      </c>
    </row>
    <row r="96" spans="1:11" ht="14.45" customHeight="1" x14ac:dyDescent="0.2">
      <c r="A96" s="486" t="s">
        <v>437</v>
      </c>
      <c r="B96" s="487" t="s">
        <v>438</v>
      </c>
      <c r="C96" s="488" t="s">
        <v>451</v>
      </c>
      <c r="D96" s="489" t="s">
        <v>452</v>
      </c>
      <c r="E96" s="488" t="s">
        <v>735</v>
      </c>
      <c r="F96" s="489" t="s">
        <v>736</v>
      </c>
      <c r="G96" s="488" t="s">
        <v>886</v>
      </c>
      <c r="H96" s="488" t="s">
        <v>887</v>
      </c>
      <c r="I96" s="491">
        <v>19.959999084472656</v>
      </c>
      <c r="J96" s="491">
        <v>1</v>
      </c>
      <c r="K96" s="492">
        <v>19.959999084472656</v>
      </c>
    </row>
    <row r="97" spans="1:11" ht="14.45" customHeight="1" x14ac:dyDescent="0.2">
      <c r="A97" s="486" t="s">
        <v>437</v>
      </c>
      <c r="B97" s="487" t="s">
        <v>438</v>
      </c>
      <c r="C97" s="488" t="s">
        <v>451</v>
      </c>
      <c r="D97" s="489" t="s">
        <v>452</v>
      </c>
      <c r="E97" s="488" t="s">
        <v>735</v>
      </c>
      <c r="F97" s="489" t="s">
        <v>736</v>
      </c>
      <c r="G97" s="488" t="s">
        <v>753</v>
      </c>
      <c r="H97" s="488" t="s">
        <v>754</v>
      </c>
      <c r="I97" s="491">
        <v>30.653333346048992</v>
      </c>
      <c r="J97" s="491">
        <v>8</v>
      </c>
      <c r="K97" s="492">
        <v>244.92000007629395</v>
      </c>
    </row>
    <row r="98" spans="1:11" ht="14.45" customHeight="1" x14ac:dyDescent="0.2">
      <c r="A98" s="486" t="s">
        <v>437</v>
      </c>
      <c r="B98" s="487" t="s">
        <v>438</v>
      </c>
      <c r="C98" s="488" t="s">
        <v>451</v>
      </c>
      <c r="D98" s="489" t="s">
        <v>452</v>
      </c>
      <c r="E98" s="488" t="s">
        <v>735</v>
      </c>
      <c r="F98" s="489" t="s">
        <v>736</v>
      </c>
      <c r="G98" s="488" t="s">
        <v>755</v>
      </c>
      <c r="H98" s="488" t="s">
        <v>756</v>
      </c>
      <c r="I98" s="491">
        <v>30.104999542236328</v>
      </c>
      <c r="J98" s="491">
        <v>10</v>
      </c>
      <c r="K98" s="492">
        <v>300.6199951171875</v>
      </c>
    </row>
    <row r="99" spans="1:11" ht="14.45" customHeight="1" x14ac:dyDescent="0.2">
      <c r="A99" s="486" t="s">
        <v>437</v>
      </c>
      <c r="B99" s="487" t="s">
        <v>438</v>
      </c>
      <c r="C99" s="488" t="s">
        <v>451</v>
      </c>
      <c r="D99" s="489" t="s">
        <v>452</v>
      </c>
      <c r="E99" s="488" t="s">
        <v>735</v>
      </c>
      <c r="F99" s="489" t="s">
        <v>736</v>
      </c>
      <c r="G99" s="488" t="s">
        <v>753</v>
      </c>
      <c r="H99" s="488" t="s">
        <v>757</v>
      </c>
      <c r="I99" s="491">
        <v>29.723333358764648</v>
      </c>
      <c r="J99" s="491">
        <v>4</v>
      </c>
      <c r="K99" s="492">
        <v>118.5</v>
      </c>
    </row>
    <row r="100" spans="1:11" ht="14.45" customHeight="1" x14ac:dyDescent="0.2">
      <c r="A100" s="486" t="s">
        <v>437</v>
      </c>
      <c r="B100" s="487" t="s">
        <v>438</v>
      </c>
      <c r="C100" s="488" t="s">
        <v>451</v>
      </c>
      <c r="D100" s="489" t="s">
        <v>452</v>
      </c>
      <c r="E100" s="488" t="s">
        <v>735</v>
      </c>
      <c r="F100" s="489" t="s">
        <v>736</v>
      </c>
      <c r="G100" s="488" t="s">
        <v>755</v>
      </c>
      <c r="H100" s="488" t="s">
        <v>758</v>
      </c>
      <c r="I100" s="491">
        <v>28.729999542236328</v>
      </c>
      <c r="J100" s="491">
        <v>7</v>
      </c>
      <c r="K100" s="492">
        <v>201.11000061035156</v>
      </c>
    </row>
    <row r="101" spans="1:11" ht="14.45" customHeight="1" x14ac:dyDescent="0.2">
      <c r="A101" s="486" t="s">
        <v>437</v>
      </c>
      <c r="B101" s="487" t="s">
        <v>438</v>
      </c>
      <c r="C101" s="488" t="s">
        <v>451</v>
      </c>
      <c r="D101" s="489" t="s">
        <v>452</v>
      </c>
      <c r="E101" s="488" t="s">
        <v>761</v>
      </c>
      <c r="F101" s="489" t="s">
        <v>762</v>
      </c>
      <c r="G101" s="488" t="s">
        <v>763</v>
      </c>
      <c r="H101" s="488" t="s">
        <v>764</v>
      </c>
      <c r="I101" s="491">
        <v>1.6666666294137638E-2</v>
      </c>
      <c r="J101" s="491">
        <v>800</v>
      </c>
      <c r="K101" s="492">
        <v>13</v>
      </c>
    </row>
    <row r="102" spans="1:11" ht="14.45" customHeight="1" x14ac:dyDescent="0.2">
      <c r="A102" s="486" t="s">
        <v>437</v>
      </c>
      <c r="B102" s="487" t="s">
        <v>438</v>
      </c>
      <c r="C102" s="488" t="s">
        <v>451</v>
      </c>
      <c r="D102" s="489" t="s">
        <v>452</v>
      </c>
      <c r="E102" s="488" t="s">
        <v>761</v>
      </c>
      <c r="F102" s="489" t="s">
        <v>762</v>
      </c>
      <c r="G102" s="488" t="s">
        <v>763</v>
      </c>
      <c r="H102" s="488" t="s">
        <v>765</v>
      </c>
      <c r="I102" s="491">
        <v>1.7499999608844519E-2</v>
      </c>
      <c r="J102" s="491">
        <v>900</v>
      </c>
      <c r="K102" s="492">
        <v>13</v>
      </c>
    </row>
    <row r="103" spans="1:11" ht="14.45" customHeight="1" x14ac:dyDescent="0.2">
      <c r="A103" s="486" t="s">
        <v>437</v>
      </c>
      <c r="B103" s="487" t="s">
        <v>438</v>
      </c>
      <c r="C103" s="488" t="s">
        <v>451</v>
      </c>
      <c r="D103" s="489" t="s">
        <v>452</v>
      </c>
      <c r="E103" s="488" t="s">
        <v>761</v>
      </c>
      <c r="F103" s="489" t="s">
        <v>762</v>
      </c>
      <c r="G103" s="488" t="s">
        <v>768</v>
      </c>
      <c r="H103" s="488" t="s">
        <v>769</v>
      </c>
      <c r="I103" s="491">
        <v>21.969999313354492</v>
      </c>
      <c r="J103" s="491">
        <v>200</v>
      </c>
      <c r="K103" s="492">
        <v>4394.33984375</v>
      </c>
    </row>
    <row r="104" spans="1:11" ht="14.45" customHeight="1" x14ac:dyDescent="0.2">
      <c r="A104" s="486" t="s">
        <v>437</v>
      </c>
      <c r="B104" s="487" t="s">
        <v>438</v>
      </c>
      <c r="C104" s="488" t="s">
        <v>451</v>
      </c>
      <c r="D104" s="489" t="s">
        <v>452</v>
      </c>
      <c r="E104" s="488" t="s">
        <v>761</v>
      </c>
      <c r="F104" s="489" t="s">
        <v>762</v>
      </c>
      <c r="G104" s="488" t="s">
        <v>772</v>
      </c>
      <c r="H104" s="488" t="s">
        <v>773</v>
      </c>
      <c r="I104" s="491">
        <v>64.129997253417969</v>
      </c>
      <c r="J104" s="491">
        <v>1</v>
      </c>
      <c r="K104" s="492">
        <v>64.129997253417969</v>
      </c>
    </row>
    <row r="105" spans="1:11" ht="14.45" customHeight="1" x14ac:dyDescent="0.2">
      <c r="A105" s="486" t="s">
        <v>437</v>
      </c>
      <c r="B105" s="487" t="s">
        <v>438</v>
      </c>
      <c r="C105" s="488" t="s">
        <v>451</v>
      </c>
      <c r="D105" s="489" t="s">
        <v>452</v>
      </c>
      <c r="E105" s="488" t="s">
        <v>761</v>
      </c>
      <c r="F105" s="489" t="s">
        <v>762</v>
      </c>
      <c r="G105" s="488" t="s">
        <v>780</v>
      </c>
      <c r="H105" s="488" t="s">
        <v>781</v>
      </c>
      <c r="I105" s="491">
        <v>1.8019999504089355</v>
      </c>
      <c r="J105" s="491">
        <v>500</v>
      </c>
      <c r="K105" s="492">
        <v>901</v>
      </c>
    </row>
    <row r="106" spans="1:11" ht="14.45" customHeight="1" x14ac:dyDescent="0.2">
      <c r="A106" s="486" t="s">
        <v>437</v>
      </c>
      <c r="B106" s="487" t="s">
        <v>438</v>
      </c>
      <c r="C106" s="488" t="s">
        <v>451</v>
      </c>
      <c r="D106" s="489" t="s">
        <v>452</v>
      </c>
      <c r="E106" s="488" t="s">
        <v>761</v>
      </c>
      <c r="F106" s="489" t="s">
        <v>762</v>
      </c>
      <c r="G106" s="488" t="s">
        <v>780</v>
      </c>
      <c r="H106" s="488" t="s">
        <v>782</v>
      </c>
      <c r="I106" s="491">
        <v>1.8049999475479126</v>
      </c>
      <c r="J106" s="491">
        <v>200</v>
      </c>
      <c r="K106" s="492">
        <v>361</v>
      </c>
    </row>
    <row r="107" spans="1:11" ht="14.45" customHeight="1" x14ac:dyDescent="0.2">
      <c r="A107" s="486" t="s">
        <v>437</v>
      </c>
      <c r="B107" s="487" t="s">
        <v>438</v>
      </c>
      <c r="C107" s="488" t="s">
        <v>451</v>
      </c>
      <c r="D107" s="489" t="s">
        <v>452</v>
      </c>
      <c r="E107" s="488" t="s">
        <v>761</v>
      </c>
      <c r="F107" s="489" t="s">
        <v>762</v>
      </c>
      <c r="G107" s="488" t="s">
        <v>888</v>
      </c>
      <c r="H107" s="488" t="s">
        <v>889</v>
      </c>
      <c r="I107" s="491">
        <v>2.2000000476837158</v>
      </c>
      <c r="J107" s="491">
        <v>15</v>
      </c>
      <c r="K107" s="492">
        <v>33</v>
      </c>
    </row>
    <row r="108" spans="1:11" ht="14.45" customHeight="1" x14ac:dyDescent="0.2">
      <c r="A108" s="486" t="s">
        <v>437</v>
      </c>
      <c r="B108" s="487" t="s">
        <v>438</v>
      </c>
      <c r="C108" s="488" t="s">
        <v>451</v>
      </c>
      <c r="D108" s="489" t="s">
        <v>452</v>
      </c>
      <c r="E108" s="488" t="s">
        <v>761</v>
      </c>
      <c r="F108" s="489" t="s">
        <v>762</v>
      </c>
      <c r="G108" s="488" t="s">
        <v>888</v>
      </c>
      <c r="H108" s="488" t="s">
        <v>890</v>
      </c>
      <c r="I108" s="491">
        <v>2.0499999523162842</v>
      </c>
      <c r="J108" s="491">
        <v>10</v>
      </c>
      <c r="K108" s="492">
        <v>20.5</v>
      </c>
    </row>
    <row r="109" spans="1:11" ht="14.45" customHeight="1" x14ac:dyDescent="0.2">
      <c r="A109" s="486" t="s">
        <v>437</v>
      </c>
      <c r="B109" s="487" t="s">
        <v>438</v>
      </c>
      <c r="C109" s="488" t="s">
        <v>451</v>
      </c>
      <c r="D109" s="489" t="s">
        <v>452</v>
      </c>
      <c r="E109" s="488" t="s">
        <v>761</v>
      </c>
      <c r="F109" s="489" t="s">
        <v>762</v>
      </c>
      <c r="G109" s="488" t="s">
        <v>891</v>
      </c>
      <c r="H109" s="488" t="s">
        <v>892</v>
      </c>
      <c r="I109" s="491">
        <v>0.25</v>
      </c>
      <c r="J109" s="491">
        <v>200</v>
      </c>
      <c r="K109" s="492">
        <v>50</v>
      </c>
    </row>
    <row r="110" spans="1:11" ht="14.45" customHeight="1" x14ac:dyDescent="0.2">
      <c r="A110" s="486" t="s">
        <v>437</v>
      </c>
      <c r="B110" s="487" t="s">
        <v>438</v>
      </c>
      <c r="C110" s="488" t="s">
        <v>451</v>
      </c>
      <c r="D110" s="489" t="s">
        <v>452</v>
      </c>
      <c r="E110" s="488" t="s">
        <v>761</v>
      </c>
      <c r="F110" s="489" t="s">
        <v>762</v>
      </c>
      <c r="G110" s="488" t="s">
        <v>787</v>
      </c>
      <c r="H110" s="488" t="s">
        <v>788</v>
      </c>
      <c r="I110" s="491">
        <v>2.8700000047683716</v>
      </c>
      <c r="J110" s="491">
        <v>400</v>
      </c>
      <c r="K110" s="492">
        <v>1147.0899658203125</v>
      </c>
    </row>
    <row r="111" spans="1:11" ht="14.45" customHeight="1" x14ac:dyDescent="0.2">
      <c r="A111" s="486" t="s">
        <v>437</v>
      </c>
      <c r="B111" s="487" t="s">
        <v>438</v>
      </c>
      <c r="C111" s="488" t="s">
        <v>451</v>
      </c>
      <c r="D111" s="489" t="s">
        <v>452</v>
      </c>
      <c r="E111" s="488" t="s">
        <v>761</v>
      </c>
      <c r="F111" s="489" t="s">
        <v>762</v>
      </c>
      <c r="G111" s="488" t="s">
        <v>793</v>
      </c>
      <c r="H111" s="488" t="s">
        <v>893</v>
      </c>
      <c r="I111" s="491">
        <v>11.737499713897705</v>
      </c>
      <c r="J111" s="491">
        <v>41</v>
      </c>
      <c r="K111" s="492">
        <v>481.24001312255859</v>
      </c>
    </row>
    <row r="112" spans="1:11" ht="14.45" customHeight="1" x14ac:dyDescent="0.2">
      <c r="A112" s="486" t="s">
        <v>437</v>
      </c>
      <c r="B112" s="487" t="s">
        <v>438</v>
      </c>
      <c r="C112" s="488" t="s">
        <v>451</v>
      </c>
      <c r="D112" s="489" t="s">
        <v>452</v>
      </c>
      <c r="E112" s="488" t="s">
        <v>761</v>
      </c>
      <c r="F112" s="489" t="s">
        <v>762</v>
      </c>
      <c r="G112" s="488" t="s">
        <v>789</v>
      </c>
      <c r="H112" s="488" t="s">
        <v>790</v>
      </c>
      <c r="I112" s="491">
        <v>13.310000419616699</v>
      </c>
      <c r="J112" s="491">
        <v>24</v>
      </c>
      <c r="K112" s="492">
        <v>319.44001007080078</v>
      </c>
    </row>
    <row r="113" spans="1:11" ht="14.45" customHeight="1" x14ac:dyDescent="0.2">
      <c r="A113" s="486" t="s">
        <v>437</v>
      </c>
      <c r="B113" s="487" t="s">
        <v>438</v>
      </c>
      <c r="C113" s="488" t="s">
        <v>451</v>
      </c>
      <c r="D113" s="489" t="s">
        <v>452</v>
      </c>
      <c r="E113" s="488" t="s">
        <v>761</v>
      </c>
      <c r="F113" s="489" t="s">
        <v>762</v>
      </c>
      <c r="G113" s="488" t="s">
        <v>791</v>
      </c>
      <c r="H113" s="488" t="s">
        <v>792</v>
      </c>
      <c r="I113" s="491">
        <v>2.2849999666213989</v>
      </c>
      <c r="J113" s="491">
        <v>150</v>
      </c>
      <c r="K113" s="492">
        <v>343</v>
      </c>
    </row>
    <row r="114" spans="1:11" ht="14.45" customHeight="1" x14ac:dyDescent="0.2">
      <c r="A114" s="486" t="s">
        <v>437</v>
      </c>
      <c r="B114" s="487" t="s">
        <v>438</v>
      </c>
      <c r="C114" s="488" t="s">
        <v>451</v>
      </c>
      <c r="D114" s="489" t="s">
        <v>452</v>
      </c>
      <c r="E114" s="488" t="s">
        <v>761</v>
      </c>
      <c r="F114" s="489" t="s">
        <v>762</v>
      </c>
      <c r="G114" s="488" t="s">
        <v>793</v>
      </c>
      <c r="H114" s="488" t="s">
        <v>794</v>
      </c>
      <c r="I114" s="491">
        <v>11.729999542236328</v>
      </c>
      <c r="J114" s="491">
        <v>30</v>
      </c>
      <c r="K114" s="492">
        <v>351.89999389648438</v>
      </c>
    </row>
    <row r="115" spans="1:11" ht="14.45" customHeight="1" x14ac:dyDescent="0.2">
      <c r="A115" s="486" t="s">
        <v>437</v>
      </c>
      <c r="B115" s="487" t="s">
        <v>438</v>
      </c>
      <c r="C115" s="488" t="s">
        <v>451</v>
      </c>
      <c r="D115" s="489" t="s">
        <v>452</v>
      </c>
      <c r="E115" s="488" t="s">
        <v>761</v>
      </c>
      <c r="F115" s="489" t="s">
        <v>762</v>
      </c>
      <c r="G115" s="488" t="s">
        <v>789</v>
      </c>
      <c r="H115" s="488" t="s">
        <v>795</v>
      </c>
      <c r="I115" s="491">
        <v>13.310000419616699</v>
      </c>
      <c r="J115" s="491">
        <v>5</v>
      </c>
      <c r="K115" s="492">
        <v>66.550003051757813</v>
      </c>
    </row>
    <row r="116" spans="1:11" ht="14.45" customHeight="1" x14ac:dyDescent="0.2">
      <c r="A116" s="486" t="s">
        <v>437</v>
      </c>
      <c r="B116" s="487" t="s">
        <v>438</v>
      </c>
      <c r="C116" s="488" t="s">
        <v>451</v>
      </c>
      <c r="D116" s="489" t="s">
        <v>452</v>
      </c>
      <c r="E116" s="488" t="s">
        <v>761</v>
      </c>
      <c r="F116" s="489" t="s">
        <v>762</v>
      </c>
      <c r="G116" s="488" t="s">
        <v>791</v>
      </c>
      <c r="H116" s="488" t="s">
        <v>796</v>
      </c>
      <c r="I116" s="491">
        <v>2.2899999618530273</v>
      </c>
      <c r="J116" s="491">
        <v>150</v>
      </c>
      <c r="K116" s="492">
        <v>343.5</v>
      </c>
    </row>
    <row r="117" spans="1:11" ht="14.45" customHeight="1" x14ac:dyDescent="0.2">
      <c r="A117" s="486" t="s">
        <v>437</v>
      </c>
      <c r="B117" s="487" t="s">
        <v>438</v>
      </c>
      <c r="C117" s="488" t="s">
        <v>451</v>
      </c>
      <c r="D117" s="489" t="s">
        <v>452</v>
      </c>
      <c r="E117" s="488" t="s">
        <v>761</v>
      </c>
      <c r="F117" s="489" t="s">
        <v>762</v>
      </c>
      <c r="G117" s="488" t="s">
        <v>787</v>
      </c>
      <c r="H117" s="488" t="s">
        <v>797</v>
      </c>
      <c r="I117" s="491">
        <v>2.5699999332427979</v>
      </c>
      <c r="J117" s="491">
        <v>400</v>
      </c>
      <c r="K117" s="492">
        <v>1026.0799560546875</v>
      </c>
    </row>
    <row r="118" spans="1:11" ht="14.45" customHeight="1" x14ac:dyDescent="0.2">
      <c r="A118" s="486" t="s">
        <v>437</v>
      </c>
      <c r="B118" s="487" t="s">
        <v>438</v>
      </c>
      <c r="C118" s="488" t="s">
        <v>451</v>
      </c>
      <c r="D118" s="489" t="s">
        <v>452</v>
      </c>
      <c r="E118" s="488" t="s">
        <v>761</v>
      </c>
      <c r="F118" s="489" t="s">
        <v>762</v>
      </c>
      <c r="G118" s="488" t="s">
        <v>894</v>
      </c>
      <c r="H118" s="488" t="s">
        <v>895</v>
      </c>
      <c r="I118" s="491">
        <v>0.81999999284744263</v>
      </c>
      <c r="J118" s="491">
        <v>5</v>
      </c>
      <c r="K118" s="492">
        <v>4.0999999046325684</v>
      </c>
    </row>
    <row r="119" spans="1:11" ht="14.45" customHeight="1" x14ac:dyDescent="0.2">
      <c r="A119" s="486" t="s">
        <v>437</v>
      </c>
      <c r="B119" s="487" t="s">
        <v>438</v>
      </c>
      <c r="C119" s="488" t="s">
        <v>451</v>
      </c>
      <c r="D119" s="489" t="s">
        <v>452</v>
      </c>
      <c r="E119" s="488" t="s">
        <v>761</v>
      </c>
      <c r="F119" s="489" t="s">
        <v>762</v>
      </c>
      <c r="G119" s="488" t="s">
        <v>798</v>
      </c>
      <c r="H119" s="488" t="s">
        <v>799</v>
      </c>
      <c r="I119" s="491">
        <v>1.1299999952316284</v>
      </c>
      <c r="J119" s="491">
        <v>100</v>
      </c>
      <c r="K119" s="492">
        <v>111</v>
      </c>
    </row>
    <row r="120" spans="1:11" ht="14.45" customHeight="1" x14ac:dyDescent="0.2">
      <c r="A120" s="486" t="s">
        <v>437</v>
      </c>
      <c r="B120" s="487" t="s">
        <v>438</v>
      </c>
      <c r="C120" s="488" t="s">
        <v>451</v>
      </c>
      <c r="D120" s="489" t="s">
        <v>452</v>
      </c>
      <c r="E120" s="488" t="s">
        <v>761</v>
      </c>
      <c r="F120" s="489" t="s">
        <v>762</v>
      </c>
      <c r="G120" s="488" t="s">
        <v>800</v>
      </c>
      <c r="H120" s="488" t="s">
        <v>896</v>
      </c>
      <c r="I120" s="491">
        <v>1.6699999570846558</v>
      </c>
      <c r="J120" s="491">
        <v>100</v>
      </c>
      <c r="K120" s="492">
        <v>167</v>
      </c>
    </row>
    <row r="121" spans="1:11" ht="14.45" customHeight="1" x14ac:dyDescent="0.2">
      <c r="A121" s="486" t="s">
        <v>437</v>
      </c>
      <c r="B121" s="487" t="s">
        <v>438</v>
      </c>
      <c r="C121" s="488" t="s">
        <v>451</v>
      </c>
      <c r="D121" s="489" t="s">
        <v>452</v>
      </c>
      <c r="E121" s="488" t="s">
        <v>761</v>
      </c>
      <c r="F121" s="489" t="s">
        <v>762</v>
      </c>
      <c r="G121" s="488" t="s">
        <v>800</v>
      </c>
      <c r="H121" s="488" t="s">
        <v>897</v>
      </c>
      <c r="I121" s="491">
        <v>1.6699999570846558</v>
      </c>
      <c r="J121" s="491">
        <v>100</v>
      </c>
      <c r="K121" s="492">
        <v>167</v>
      </c>
    </row>
    <row r="122" spans="1:11" ht="14.45" customHeight="1" x14ac:dyDescent="0.2">
      <c r="A122" s="486" t="s">
        <v>437</v>
      </c>
      <c r="B122" s="487" t="s">
        <v>438</v>
      </c>
      <c r="C122" s="488" t="s">
        <v>451</v>
      </c>
      <c r="D122" s="489" t="s">
        <v>452</v>
      </c>
      <c r="E122" s="488" t="s">
        <v>761</v>
      </c>
      <c r="F122" s="489" t="s">
        <v>762</v>
      </c>
      <c r="G122" s="488" t="s">
        <v>898</v>
      </c>
      <c r="H122" s="488" t="s">
        <v>899</v>
      </c>
      <c r="I122" s="491">
        <v>0.57999998331069946</v>
      </c>
      <c r="J122" s="491">
        <v>5</v>
      </c>
      <c r="K122" s="492">
        <v>2.9000000953674316</v>
      </c>
    </row>
    <row r="123" spans="1:11" ht="14.45" customHeight="1" x14ac:dyDescent="0.2">
      <c r="A123" s="486" t="s">
        <v>437</v>
      </c>
      <c r="B123" s="487" t="s">
        <v>438</v>
      </c>
      <c r="C123" s="488" t="s">
        <v>451</v>
      </c>
      <c r="D123" s="489" t="s">
        <v>452</v>
      </c>
      <c r="E123" s="488" t="s">
        <v>761</v>
      </c>
      <c r="F123" s="489" t="s">
        <v>762</v>
      </c>
      <c r="G123" s="488" t="s">
        <v>800</v>
      </c>
      <c r="H123" s="488" t="s">
        <v>802</v>
      </c>
      <c r="I123" s="491">
        <v>1.6799999475479126</v>
      </c>
      <c r="J123" s="491">
        <v>200</v>
      </c>
      <c r="K123" s="492">
        <v>336</v>
      </c>
    </row>
    <row r="124" spans="1:11" ht="14.45" customHeight="1" x14ac:dyDescent="0.2">
      <c r="A124" s="486" t="s">
        <v>437</v>
      </c>
      <c r="B124" s="487" t="s">
        <v>438</v>
      </c>
      <c r="C124" s="488" t="s">
        <v>451</v>
      </c>
      <c r="D124" s="489" t="s">
        <v>452</v>
      </c>
      <c r="E124" s="488" t="s">
        <v>761</v>
      </c>
      <c r="F124" s="489" t="s">
        <v>762</v>
      </c>
      <c r="G124" s="488" t="s">
        <v>900</v>
      </c>
      <c r="H124" s="488" t="s">
        <v>901</v>
      </c>
      <c r="I124" s="491">
        <v>35.090000152587891</v>
      </c>
      <c r="J124" s="491">
        <v>1</v>
      </c>
      <c r="K124" s="492">
        <v>35.090000152587891</v>
      </c>
    </row>
    <row r="125" spans="1:11" ht="14.45" customHeight="1" x14ac:dyDescent="0.2">
      <c r="A125" s="486" t="s">
        <v>437</v>
      </c>
      <c r="B125" s="487" t="s">
        <v>438</v>
      </c>
      <c r="C125" s="488" t="s">
        <v>451</v>
      </c>
      <c r="D125" s="489" t="s">
        <v>452</v>
      </c>
      <c r="E125" s="488" t="s">
        <v>761</v>
      </c>
      <c r="F125" s="489" t="s">
        <v>762</v>
      </c>
      <c r="G125" s="488" t="s">
        <v>902</v>
      </c>
      <c r="H125" s="488" t="s">
        <v>903</v>
      </c>
      <c r="I125" s="491">
        <v>30.25</v>
      </c>
      <c r="J125" s="491">
        <v>1</v>
      </c>
      <c r="K125" s="492">
        <v>30.25</v>
      </c>
    </row>
    <row r="126" spans="1:11" ht="14.45" customHeight="1" x14ac:dyDescent="0.2">
      <c r="A126" s="486" t="s">
        <v>437</v>
      </c>
      <c r="B126" s="487" t="s">
        <v>438</v>
      </c>
      <c r="C126" s="488" t="s">
        <v>451</v>
      </c>
      <c r="D126" s="489" t="s">
        <v>452</v>
      </c>
      <c r="E126" s="488" t="s">
        <v>761</v>
      </c>
      <c r="F126" s="489" t="s">
        <v>762</v>
      </c>
      <c r="G126" s="488" t="s">
        <v>805</v>
      </c>
      <c r="H126" s="488" t="s">
        <v>806</v>
      </c>
      <c r="I126" s="491">
        <v>1.9866666793823242</v>
      </c>
      <c r="J126" s="491">
        <v>300</v>
      </c>
      <c r="K126" s="492">
        <v>595.5</v>
      </c>
    </row>
    <row r="127" spans="1:11" ht="14.45" customHeight="1" x14ac:dyDescent="0.2">
      <c r="A127" s="486" t="s">
        <v>437</v>
      </c>
      <c r="B127" s="487" t="s">
        <v>438</v>
      </c>
      <c r="C127" s="488" t="s">
        <v>451</v>
      </c>
      <c r="D127" s="489" t="s">
        <v>452</v>
      </c>
      <c r="E127" s="488" t="s">
        <v>761</v>
      </c>
      <c r="F127" s="489" t="s">
        <v>762</v>
      </c>
      <c r="G127" s="488" t="s">
        <v>805</v>
      </c>
      <c r="H127" s="488" t="s">
        <v>807</v>
      </c>
      <c r="I127" s="491">
        <v>1.9833333492279053</v>
      </c>
      <c r="J127" s="491">
        <v>650</v>
      </c>
      <c r="K127" s="492">
        <v>1289</v>
      </c>
    </row>
    <row r="128" spans="1:11" ht="14.45" customHeight="1" x14ac:dyDescent="0.2">
      <c r="A128" s="486" t="s">
        <v>437</v>
      </c>
      <c r="B128" s="487" t="s">
        <v>438</v>
      </c>
      <c r="C128" s="488" t="s">
        <v>451</v>
      </c>
      <c r="D128" s="489" t="s">
        <v>452</v>
      </c>
      <c r="E128" s="488" t="s">
        <v>761</v>
      </c>
      <c r="F128" s="489" t="s">
        <v>762</v>
      </c>
      <c r="G128" s="488" t="s">
        <v>808</v>
      </c>
      <c r="H128" s="488" t="s">
        <v>809</v>
      </c>
      <c r="I128" s="491">
        <v>1.8999999761581421</v>
      </c>
      <c r="J128" s="491">
        <v>600</v>
      </c>
      <c r="K128" s="492">
        <v>1140</v>
      </c>
    </row>
    <row r="129" spans="1:11" ht="14.45" customHeight="1" x14ac:dyDescent="0.2">
      <c r="A129" s="486" t="s">
        <v>437</v>
      </c>
      <c r="B129" s="487" t="s">
        <v>438</v>
      </c>
      <c r="C129" s="488" t="s">
        <v>451</v>
      </c>
      <c r="D129" s="489" t="s">
        <v>452</v>
      </c>
      <c r="E129" s="488" t="s">
        <v>761</v>
      </c>
      <c r="F129" s="489" t="s">
        <v>762</v>
      </c>
      <c r="G129" s="488" t="s">
        <v>810</v>
      </c>
      <c r="H129" s="488" t="s">
        <v>811</v>
      </c>
      <c r="I129" s="491">
        <v>2.6950000524520874</v>
      </c>
      <c r="J129" s="491">
        <v>550</v>
      </c>
      <c r="K129" s="492">
        <v>1483</v>
      </c>
    </row>
    <row r="130" spans="1:11" ht="14.45" customHeight="1" x14ac:dyDescent="0.2">
      <c r="A130" s="486" t="s">
        <v>437</v>
      </c>
      <c r="B130" s="487" t="s">
        <v>438</v>
      </c>
      <c r="C130" s="488" t="s">
        <v>451</v>
      </c>
      <c r="D130" s="489" t="s">
        <v>452</v>
      </c>
      <c r="E130" s="488" t="s">
        <v>761</v>
      </c>
      <c r="F130" s="489" t="s">
        <v>762</v>
      </c>
      <c r="G130" s="488" t="s">
        <v>812</v>
      </c>
      <c r="H130" s="488" t="s">
        <v>813</v>
      </c>
      <c r="I130" s="491">
        <v>1.9249999523162842</v>
      </c>
      <c r="J130" s="491">
        <v>250</v>
      </c>
      <c r="K130" s="492">
        <v>481</v>
      </c>
    </row>
    <row r="131" spans="1:11" ht="14.45" customHeight="1" x14ac:dyDescent="0.2">
      <c r="A131" s="486" t="s">
        <v>437</v>
      </c>
      <c r="B131" s="487" t="s">
        <v>438</v>
      </c>
      <c r="C131" s="488" t="s">
        <v>451</v>
      </c>
      <c r="D131" s="489" t="s">
        <v>452</v>
      </c>
      <c r="E131" s="488" t="s">
        <v>761</v>
      </c>
      <c r="F131" s="489" t="s">
        <v>762</v>
      </c>
      <c r="G131" s="488" t="s">
        <v>814</v>
      </c>
      <c r="H131" s="488" t="s">
        <v>815</v>
      </c>
      <c r="I131" s="491">
        <v>3.0699999332427979</v>
      </c>
      <c r="J131" s="491">
        <v>100</v>
      </c>
      <c r="K131" s="492">
        <v>307</v>
      </c>
    </row>
    <row r="132" spans="1:11" ht="14.45" customHeight="1" x14ac:dyDescent="0.2">
      <c r="A132" s="486" t="s">
        <v>437</v>
      </c>
      <c r="B132" s="487" t="s">
        <v>438</v>
      </c>
      <c r="C132" s="488" t="s">
        <v>451</v>
      </c>
      <c r="D132" s="489" t="s">
        <v>452</v>
      </c>
      <c r="E132" s="488" t="s">
        <v>761</v>
      </c>
      <c r="F132" s="489" t="s">
        <v>762</v>
      </c>
      <c r="G132" s="488" t="s">
        <v>816</v>
      </c>
      <c r="H132" s="488" t="s">
        <v>817</v>
      </c>
      <c r="I132" s="491">
        <v>1.9199999570846558</v>
      </c>
      <c r="J132" s="491">
        <v>50</v>
      </c>
      <c r="K132" s="492">
        <v>96</v>
      </c>
    </row>
    <row r="133" spans="1:11" ht="14.45" customHeight="1" x14ac:dyDescent="0.2">
      <c r="A133" s="486" t="s">
        <v>437</v>
      </c>
      <c r="B133" s="487" t="s">
        <v>438</v>
      </c>
      <c r="C133" s="488" t="s">
        <v>451</v>
      </c>
      <c r="D133" s="489" t="s">
        <v>452</v>
      </c>
      <c r="E133" s="488" t="s">
        <v>761</v>
      </c>
      <c r="F133" s="489" t="s">
        <v>762</v>
      </c>
      <c r="G133" s="488" t="s">
        <v>818</v>
      </c>
      <c r="H133" s="488" t="s">
        <v>819</v>
      </c>
      <c r="I133" s="491">
        <v>3.0999999046325684</v>
      </c>
      <c r="J133" s="491">
        <v>5</v>
      </c>
      <c r="K133" s="492">
        <v>15.5</v>
      </c>
    </row>
    <row r="134" spans="1:11" ht="14.45" customHeight="1" x14ac:dyDescent="0.2">
      <c r="A134" s="486" t="s">
        <v>437</v>
      </c>
      <c r="B134" s="487" t="s">
        <v>438</v>
      </c>
      <c r="C134" s="488" t="s">
        <v>451</v>
      </c>
      <c r="D134" s="489" t="s">
        <v>452</v>
      </c>
      <c r="E134" s="488" t="s">
        <v>761</v>
      </c>
      <c r="F134" s="489" t="s">
        <v>762</v>
      </c>
      <c r="G134" s="488" t="s">
        <v>904</v>
      </c>
      <c r="H134" s="488" t="s">
        <v>905</v>
      </c>
      <c r="I134" s="491">
        <v>1.9199999570846558</v>
      </c>
      <c r="J134" s="491">
        <v>10</v>
      </c>
      <c r="K134" s="492">
        <v>19.200000762939453</v>
      </c>
    </row>
    <row r="135" spans="1:11" ht="14.45" customHeight="1" x14ac:dyDescent="0.2">
      <c r="A135" s="486" t="s">
        <v>437</v>
      </c>
      <c r="B135" s="487" t="s">
        <v>438</v>
      </c>
      <c r="C135" s="488" t="s">
        <v>451</v>
      </c>
      <c r="D135" s="489" t="s">
        <v>452</v>
      </c>
      <c r="E135" s="488" t="s">
        <v>761</v>
      </c>
      <c r="F135" s="489" t="s">
        <v>762</v>
      </c>
      <c r="G135" s="488" t="s">
        <v>808</v>
      </c>
      <c r="H135" s="488" t="s">
        <v>820</v>
      </c>
      <c r="I135" s="491">
        <v>1.8999999761581421</v>
      </c>
      <c r="J135" s="491">
        <v>250</v>
      </c>
      <c r="K135" s="492">
        <v>475</v>
      </c>
    </row>
    <row r="136" spans="1:11" ht="14.45" customHeight="1" x14ac:dyDescent="0.2">
      <c r="A136" s="486" t="s">
        <v>437</v>
      </c>
      <c r="B136" s="487" t="s">
        <v>438</v>
      </c>
      <c r="C136" s="488" t="s">
        <v>451</v>
      </c>
      <c r="D136" s="489" t="s">
        <v>452</v>
      </c>
      <c r="E136" s="488" t="s">
        <v>761</v>
      </c>
      <c r="F136" s="489" t="s">
        <v>762</v>
      </c>
      <c r="G136" s="488" t="s">
        <v>810</v>
      </c>
      <c r="H136" s="488" t="s">
        <v>821</v>
      </c>
      <c r="I136" s="491">
        <v>2.6950000524520874</v>
      </c>
      <c r="J136" s="491">
        <v>150</v>
      </c>
      <c r="K136" s="492">
        <v>404.5</v>
      </c>
    </row>
    <row r="137" spans="1:11" ht="14.45" customHeight="1" x14ac:dyDescent="0.2">
      <c r="A137" s="486" t="s">
        <v>437</v>
      </c>
      <c r="B137" s="487" t="s">
        <v>438</v>
      </c>
      <c r="C137" s="488" t="s">
        <v>451</v>
      </c>
      <c r="D137" s="489" t="s">
        <v>452</v>
      </c>
      <c r="E137" s="488" t="s">
        <v>761</v>
      </c>
      <c r="F137" s="489" t="s">
        <v>762</v>
      </c>
      <c r="G137" s="488" t="s">
        <v>812</v>
      </c>
      <c r="H137" s="488" t="s">
        <v>822</v>
      </c>
      <c r="I137" s="491">
        <v>1.9249999523162842</v>
      </c>
      <c r="J137" s="491">
        <v>500</v>
      </c>
      <c r="K137" s="492">
        <v>964</v>
      </c>
    </row>
    <row r="138" spans="1:11" ht="14.45" customHeight="1" x14ac:dyDescent="0.2">
      <c r="A138" s="486" t="s">
        <v>437</v>
      </c>
      <c r="B138" s="487" t="s">
        <v>438</v>
      </c>
      <c r="C138" s="488" t="s">
        <v>451</v>
      </c>
      <c r="D138" s="489" t="s">
        <v>452</v>
      </c>
      <c r="E138" s="488" t="s">
        <v>761</v>
      </c>
      <c r="F138" s="489" t="s">
        <v>762</v>
      </c>
      <c r="G138" s="488" t="s">
        <v>814</v>
      </c>
      <c r="H138" s="488" t="s">
        <v>823</v>
      </c>
      <c r="I138" s="491">
        <v>3.0699999332427979</v>
      </c>
      <c r="J138" s="491">
        <v>100</v>
      </c>
      <c r="K138" s="492">
        <v>307</v>
      </c>
    </row>
    <row r="139" spans="1:11" ht="14.45" customHeight="1" x14ac:dyDescent="0.2">
      <c r="A139" s="486" t="s">
        <v>437</v>
      </c>
      <c r="B139" s="487" t="s">
        <v>438</v>
      </c>
      <c r="C139" s="488" t="s">
        <v>451</v>
      </c>
      <c r="D139" s="489" t="s">
        <v>452</v>
      </c>
      <c r="E139" s="488" t="s">
        <v>761</v>
      </c>
      <c r="F139" s="489" t="s">
        <v>762</v>
      </c>
      <c r="G139" s="488" t="s">
        <v>818</v>
      </c>
      <c r="H139" s="488" t="s">
        <v>906</v>
      </c>
      <c r="I139" s="491">
        <v>3.0999999046325684</v>
      </c>
      <c r="J139" s="491">
        <v>10</v>
      </c>
      <c r="K139" s="492">
        <v>31</v>
      </c>
    </row>
    <row r="140" spans="1:11" ht="14.45" customHeight="1" x14ac:dyDescent="0.2">
      <c r="A140" s="486" t="s">
        <v>437</v>
      </c>
      <c r="B140" s="487" t="s">
        <v>438</v>
      </c>
      <c r="C140" s="488" t="s">
        <v>451</v>
      </c>
      <c r="D140" s="489" t="s">
        <v>452</v>
      </c>
      <c r="E140" s="488" t="s">
        <v>761</v>
      </c>
      <c r="F140" s="489" t="s">
        <v>762</v>
      </c>
      <c r="G140" s="488" t="s">
        <v>825</v>
      </c>
      <c r="H140" s="488" t="s">
        <v>826</v>
      </c>
      <c r="I140" s="491">
        <v>2.1700000762939453</v>
      </c>
      <c r="J140" s="491">
        <v>5</v>
      </c>
      <c r="K140" s="492">
        <v>10.850000381469727</v>
      </c>
    </row>
    <row r="141" spans="1:11" ht="14.45" customHeight="1" x14ac:dyDescent="0.2">
      <c r="A141" s="486" t="s">
        <v>437</v>
      </c>
      <c r="B141" s="487" t="s">
        <v>438</v>
      </c>
      <c r="C141" s="488" t="s">
        <v>451</v>
      </c>
      <c r="D141" s="489" t="s">
        <v>452</v>
      </c>
      <c r="E141" s="488" t="s">
        <v>761</v>
      </c>
      <c r="F141" s="489" t="s">
        <v>762</v>
      </c>
      <c r="G141" s="488" t="s">
        <v>825</v>
      </c>
      <c r="H141" s="488" t="s">
        <v>827</v>
      </c>
      <c r="I141" s="491">
        <v>2.1700000762939453</v>
      </c>
      <c r="J141" s="491">
        <v>15</v>
      </c>
      <c r="K141" s="492">
        <v>32.55000114440918</v>
      </c>
    </row>
    <row r="142" spans="1:11" ht="14.45" customHeight="1" x14ac:dyDescent="0.2">
      <c r="A142" s="486" t="s">
        <v>437</v>
      </c>
      <c r="B142" s="487" t="s">
        <v>438</v>
      </c>
      <c r="C142" s="488" t="s">
        <v>451</v>
      </c>
      <c r="D142" s="489" t="s">
        <v>452</v>
      </c>
      <c r="E142" s="488" t="s">
        <v>761</v>
      </c>
      <c r="F142" s="489" t="s">
        <v>762</v>
      </c>
      <c r="G142" s="488" t="s">
        <v>838</v>
      </c>
      <c r="H142" s="488" t="s">
        <v>907</v>
      </c>
      <c r="I142" s="491">
        <v>2</v>
      </c>
      <c r="J142" s="491">
        <v>5</v>
      </c>
      <c r="K142" s="492">
        <v>10</v>
      </c>
    </row>
    <row r="143" spans="1:11" ht="14.45" customHeight="1" x14ac:dyDescent="0.2">
      <c r="A143" s="486" t="s">
        <v>437</v>
      </c>
      <c r="B143" s="487" t="s">
        <v>438</v>
      </c>
      <c r="C143" s="488" t="s">
        <v>451</v>
      </c>
      <c r="D143" s="489" t="s">
        <v>452</v>
      </c>
      <c r="E143" s="488" t="s">
        <v>761</v>
      </c>
      <c r="F143" s="489" t="s">
        <v>762</v>
      </c>
      <c r="G143" s="488" t="s">
        <v>830</v>
      </c>
      <c r="H143" s="488" t="s">
        <v>908</v>
      </c>
      <c r="I143" s="491">
        <v>21.239999771118164</v>
      </c>
      <c r="J143" s="491">
        <v>5</v>
      </c>
      <c r="K143" s="492">
        <v>106.19999694824219</v>
      </c>
    </row>
    <row r="144" spans="1:11" ht="14.45" customHeight="1" x14ac:dyDescent="0.2">
      <c r="A144" s="486" t="s">
        <v>437</v>
      </c>
      <c r="B144" s="487" t="s">
        <v>438</v>
      </c>
      <c r="C144" s="488" t="s">
        <v>451</v>
      </c>
      <c r="D144" s="489" t="s">
        <v>452</v>
      </c>
      <c r="E144" s="488" t="s">
        <v>761</v>
      </c>
      <c r="F144" s="489" t="s">
        <v>762</v>
      </c>
      <c r="G144" s="488" t="s">
        <v>828</v>
      </c>
      <c r="H144" s="488" t="s">
        <v>829</v>
      </c>
      <c r="I144" s="491">
        <v>2.5133333206176758</v>
      </c>
      <c r="J144" s="491">
        <v>350</v>
      </c>
      <c r="K144" s="492">
        <v>879.5</v>
      </c>
    </row>
    <row r="145" spans="1:11" ht="14.45" customHeight="1" x14ac:dyDescent="0.2">
      <c r="A145" s="486" t="s">
        <v>437</v>
      </c>
      <c r="B145" s="487" t="s">
        <v>438</v>
      </c>
      <c r="C145" s="488" t="s">
        <v>451</v>
      </c>
      <c r="D145" s="489" t="s">
        <v>452</v>
      </c>
      <c r="E145" s="488" t="s">
        <v>761</v>
      </c>
      <c r="F145" s="489" t="s">
        <v>762</v>
      </c>
      <c r="G145" s="488" t="s">
        <v>828</v>
      </c>
      <c r="H145" s="488" t="s">
        <v>832</v>
      </c>
      <c r="I145" s="491">
        <v>2.5199999809265137</v>
      </c>
      <c r="J145" s="491">
        <v>50</v>
      </c>
      <c r="K145" s="492">
        <v>126</v>
      </c>
    </row>
    <row r="146" spans="1:11" ht="14.45" customHeight="1" x14ac:dyDescent="0.2">
      <c r="A146" s="486" t="s">
        <v>437</v>
      </c>
      <c r="B146" s="487" t="s">
        <v>438</v>
      </c>
      <c r="C146" s="488" t="s">
        <v>451</v>
      </c>
      <c r="D146" s="489" t="s">
        <v>452</v>
      </c>
      <c r="E146" s="488" t="s">
        <v>761</v>
      </c>
      <c r="F146" s="489" t="s">
        <v>762</v>
      </c>
      <c r="G146" s="488" t="s">
        <v>833</v>
      </c>
      <c r="H146" s="488" t="s">
        <v>834</v>
      </c>
      <c r="I146" s="491">
        <v>4.625</v>
      </c>
      <c r="J146" s="491">
        <v>10</v>
      </c>
      <c r="K146" s="492">
        <v>46.25</v>
      </c>
    </row>
    <row r="147" spans="1:11" ht="14.45" customHeight="1" x14ac:dyDescent="0.2">
      <c r="A147" s="486" t="s">
        <v>437</v>
      </c>
      <c r="B147" s="487" t="s">
        <v>438</v>
      </c>
      <c r="C147" s="488" t="s">
        <v>451</v>
      </c>
      <c r="D147" s="489" t="s">
        <v>452</v>
      </c>
      <c r="E147" s="488" t="s">
        <v>761</v>
      </c>
      <c r="F147" s="489" t="s">
        <v>762</v>
      </c>
      <c r="G147" s="488" t="s">
        <v>835</v>
      </c>
      <c r="H147" s="488" t="s">
        <v>837</v>
      </c>
      <c r="I147" s="491">
        <v>21.239999771118164</v>
      </c>
      <c r="J147" s="491">
        <v>10</v>
      </c>
      <c r="K147" s="492">
        <v>212.39999389648438</v>
      </c>
    </row>
    <row r="148" spans="1:11" ht="14.45" customHeight="1" x14ac:dyDescent="0.2">
      <c r="A148" s="486" t="s">
        <v>437</v>
      </c>
      <c r="B148" s="487" t="s">
        <v>438</v>
      </c>
      <c r="C148" s="488" t="s">
        <v>451</v>
      </c>
      <c r="D148" s="489" t="s">
        <v>452</v>
      </c>
      <c r="E148" s="488" t="s">
        <v>761</v>
      </c>
      <c r="F148" s="489" t="s">
        <v>762</v>
      </c>
      <c r="G148" s="488" t="s">
        <v>842</v>
      </c>
      <c r="H148" s="488" t="s">
        <v>843</v>
      </c>
      <c r="I148" s="491">
        <v>2.5199999809265137</v>
      </c>
      <c r="J148" s="491">
        <v>5</v>
      </c>
      <c r="K148" s="492">
        <v>12.600000381469727</v>
      </c>
    </row>
    <row r="149" spans="1:11" ht="14.45" customHeight="1" x14ac:dyDescent="0.2">
      <c r="A149" s="486" t="s">
        <v>437</v>
      </c>
      <c r="B149" s="487" t="s">
        <v>438</v>
      </c>
      <c r="C149" s="488" t="s">
        <v>451</v>
      </c>
      <c r="D149" s="489" t="s">
        <v>452</v>
      </c>
      <c r="E149" s="488" t="s">
        <v>761</v>
      </c>
      <c r="F149" s="489" t="s">
        <v>762</v>
      </c>
      <c r="G149" s="488" t="s">
        <v>840</v>
      </c>
      <c r="H149" s="488" t="s">
        <v>909</v>
      </c>
      <c r="I149" s="491">
        <v>3.1450001001358032</v>
      </c>
      <c r="J149" s="491">
        <v>10</v>
      </c>
      <c r="K149" s="492">
        <v>31.449999809265137</v>
      </c>
    </row>
    <row r="150" spans="1:11" ht="14.45" customHeight="1" x14ac:dyDescent="0.2">
      <c r="A150" s="486" t="s">
        <v>437</v>
      </c>
      <c r="B150" s="487" t="s">
        <v>438</v>
      </c>
      <c r="C150" s="488" t="s">
        <v>451</v>
      </c>
      <c r="D150" s="489" t="s">
        <v>452</v>
      </c>
      <c r="E150" s="488" t="s">
        <v>761</v>
      </c>
      <c r="F150" s="489" t="s">
        <v>762</v>
      </c>
      <c r="G150" s="488" t="s">
        <v>842</v>
      </c>
      <c r="H150" s="488" t="s">
        <v>910</v>
      </c>
      <c r="I150" s="491">
        <v>2.5299999713897705</v>
      </c>
      <c r="J150" s="491">
        <v>5</v>
      </c>
      <c r="K150" s="492">
        <v>12.649999618530273</v>
      </c>
    </row>
    <row r="151" spans="1:11" ht="14.45" customHeight="1" x14ac:dyDescent="0.2">
      <c r="A151" s="486" t="s">
        <v>437</v>
      </c>
      <c r="B151" s="487" t="s">
        <v>438</v>
      </c>
      <c r="C151" s="488" t="s">
        <v>451</v>
      </c>
      <c r="D151" s="489" t="s">
        <v>452</v>
      </c>
      <c r="E151" s="488" t="s">
        <v>844</v>
      </c>
      <c r="F151" s="489" t="s">
        <v>845</v>
      </c>
      <c r="G151" s="488" t="s">
        <v>846</v>
      </c>
      <c r="H151" s="488" t="s">
        <v>847</v>
      </c>
      <c r="I151" s="491">
        <v>10.163333257039389</v>
      </c>
      <c r="J151" s="491">
        <v>150</v>
      </c>
      <c r="K151" s="492">
        <v>1524.7000122070313</v>
      </c>
    </row>
    <row r="152" spans="1:11" ht="14.45" customHeight="1" x14ac:dyDescent="0.2">
      <c r="A152" s="486" t="s">
        <v>437</v>
      </c>
      <c r="B152" s="487" t="s">
        <v>438</v>
      </c>
      <c r="C152" s="488" t="s">
        <v>451</v>
      </c>
      <c r="D152" s="489" t="s">
        <v>452</v>
      </c>
      <c r="E152" s="488" t="s">
        <v>844</v>
      </c>
      <c r="F152" s="489" t="s">
        <v>845</v>
      </c>
      <c r="G152" s="488" t="s">
        <v>846</v>
      </c>
      <c r="H152" s="488" t="s">
        <v>848</v>
      </c>
      <c r="I152" s="491">
        <v>10.164999961853027</v>
      </c>
      <c r="J152" s="491">
        <v>100</v>
      </c>
      <c r="K152" s="492">
        <v>1016.5</v>
      </c>
    </row>
    <row r="153" spans="1:11" ht="14.45" customHeight="1" x14ac:dyDescent="0.2">
      <c r="A153" s="486" t="s">
        <v>437</v>
      </c>
      <c r="B153" s="487" t="s">
        <v>438</v>
      </c>
      <c r="C153" s="488" t="s">
        <v>451</v>
      </c>
      <c r="D153" s="489" t="s">
        <v>452</v>
      </c>
      <c r="E153" s="488" t="s">
        <v>849</v>
      </c>
      <c r="F153" s="489" t="s">
        <v>850</v>
      </c>
      <c r="G153" s="488" t="s">
        <v>911</v>
      </c>
      <c r="H153" s="488" t="s">
        <v>912</v>
      </c>
      <c r="I153" s="491">
        <v>0.47999998927116394</v>
      </c>
      <c r="J153" s="491">
        <v>10</v>
      </c>
      <c r="K153" s="492">
        <v>4.8000001907348633</v>
      </c>
    </row>
    <row r="154" spans="1:11" ht="14.45" customHeight="1" x14ac:dyDescent="0.2">
      <c r="A154" s="486" t="s">
        <v>437</v>
      </c>
      <c r="B154" s="487" t="s">
        <v>438</v>
      </c>
      <c r="C154" s="488" t="s">
        <v>451</v>
      </c>
      <c r="D154" s="489" t="s">
        <v>452</v>
      </c>
      <c r="E154" s="488" t="s">
        <v>849</v>
      </c>
      <c r="F154" s="489" t="s">
        <v>850</v>
      </c>
      <c r="G154" s="488" t="s">
        <v>913</v>
      </c>
      <c r="H154" s="488" t="s">
        <v>914</v>
      </c>
      <c r="I154" s="491">
        <v>0.30000001192092896</v>
      </c>
      <c r="J154" s="491">
        <v>10</v>
      </c>
      <c r="K154" s="492">
        <v>3</v>
      </c>
    </row>
    <row r="155" spans="1:11" ht="14.45" customHeight="1" x14ac:dyDescent="0.2">
      <c r="A155" s="486" t="s">
        <v>437</v>
      </c>
      <c r="B155" s="487" t="s">
        <v>438</v>
      </c>
      <c r="C155" s="488" t="s">
        <v>451</v>
      </c>
      <c r="D155" s="489" t="s">
        <v>452</v>
      </c>
      <c r="E155" s="488" t="s">
        <v>849</v>
      </c>
      <c r="F155" s="489" t="s">
        <v>850</v>
      </c>
      <c r="G155" s="488" t="s">
        <v>915</v>
      </c>
      <c r="H155" s="488" t="s">
        <v>916</v>
      </c>
      <c r="I155" s="491">
        <v>0.30000001192092896</v>
      </c>
      <c r="J155" s="491">
        <v>10</v>
      </c>
      <c r="K155" s="492">
        <v>3</v>
      </c>
    </row>
    <row r="156" spans="1:11" ht="14.45" customHeight="1" x14ac:dyDescent="0.2">
      <c r="A156" s="486" t="s">
        <v>437</v>
      </c>
      <c r="B156" s="487" t="s">
        <v>438</v>
      </c>
      <c r="C156" s="488" t="s">
        <v>451</v>
      </c>
      <c r="D156" s="489" t="s">
        <v>452</v>
      </c>
      <c r="E156" s="488" t="s">
        <v>849</v>
      </c>
      <c r="F156" s="489" t="s">
        <v>850</v>
      </c>
      <c r="G156" s="488" t="s">
        <v>851</v>
      </c>
      <c r="H156" s="488" t="s">
        <v>852</v>
      </c>
      <c r="I156" s="491">
        <v>0.54000002145767212</v>
      </c>
      <c r="J156" s="491">
        <v>400</v>
      </c>
      <c r="K156" s="492">
        <v>216</v>
      </c>
    </row>
    <row r="157" spans="1:11" ht="14.45" customHeight="1" x14ac:dyDescent="0.2">
      <c r="A157" s="486" t="s">
        <v>437</v>
      </c>
      <c r="B157" s="487" t="s">
        <v>438</v>
      </c>
      <c r="C157" s="488" t="s">
        <v>451</v>
      </c>
      <c r="D157" s="489" t="s">
        <v>452</v>
      </c>
      <c r="E157" s="488" t="s">
        <v>849</v>
      </c>
      <c r="F157" s="489" t="s">
        <v>850</v>
      </c>
      <c r="G157" s="488" t="s">
        <v>854</v>
      </c>
      <c r="H157" s="488" t="s">
        <v>855</v>
      </c>
      <c r="I157" s="491">
        <v>0.96600000858306889</v>
      </c>
      <c r="J157" s="491">
        <v>1500</v>
      </c>
      <c r="K157" s="492">
        <v>1448</v>
      </c>
    </row>
    <row r="158" spans="1:11" ht="14.45" customHeight="1" x14ac:dyDescent="0.2">
      <c r="A158" s="486" t="s">
        <v>437</v>
      </c>
      <c r="B158" s="487" t="s">
        <v>438</v>
      </c>
      <c r="C158" s="488" t="s">
        <v>451</v>
      </c>
      <c r="D158" s="489" t="s">
        <v>452</v>
      </c>
      <c r="E158" s="488" t="s">
        <v>849</v>
      </c>
      <c r="F158" s="489" t="s">
        <v>850</v>
      </c>
      <c r="G158" s="488" t="s">
        <v>854</v>
      </c>
      <c r="H158" s="488" t="s">
        <v>856</v>
      </c>
      <c r="I158" s="491">
        <v>0.97000002861022949</v>
      </c>
      <c r="J158" s="491">
        <v>1200</v>
      </c>
      <c r="K158" s="492">
        <v>1164</v>
      </c>
    </row>
    <row r="159" spans="1:11" ht="14.45" customHeight="1" x14ac:dyDescent="0.2">
      <c r="A159" s="486" t="s">
        <v>437</v>
      </c>
      <c r="B159" s="487" t="s">
        <v>438</v>
      </c>
      <c r="C159" s="488" t="s">
        <v>451</v>
      </c>
      <c r="D159" s="489" t="s">
        <v>452</v>
      </c>
      <c r="E159" s="488" t="s">
        <v>849</v>
      </c>
      <c r="F159" s="489" t="s">
        <v>850</v>
      </c>
      <c r="G159" s="488" t="s">
        <v>857</v>
      </c>
      <c r="H159" s="488" t="s">
        <v>858</v>
      </c>
      <c r="I159" s="491">
        <v>1.8049999475479126</v>
      </c>
      <c r="J159" s="491">
        <v>600</v>
      </c>
      <c r="K159" s="492">
        <v>1083</v>
      </c>
    </row>
    <row r="160" spans="1:11" ht="14.45" customHeight="1" x14ac:dyDescent="0.2">
      <c r="A160" s="486" t="s">
        <v>437</v>
      </c>
      <c r="B160" s="487" t="s">
        <v>438</v>
      </c>
      <c r="C160" s="488" t="s">
        <v>451</v>
      </c>
      <c r="D160" s="489" t="s">
        <v>452</v>
      </c>
      <c r="E160" s="488" t="s">
        <v>849</v>
      </c>
      <c r="F160" s="489" t="s">
        <v>850</v>
      </c>
      <c r="G160" s="488" t="s">
        <v>857</v>
      </c>
      <c r="H160" s="488" t="s">
        <v>859</v>
      </c>
      <c r="I160" s="491">
        <v>1.803999948501587</v>
      </c>
      <c r="J160" s="491">
        <v>600</v>
      </c>
      <c r="K160" s="492">
        <v>1083</v>
      </c>
    </row>
    <row r="161" spans="1:11" ht="14.45" customHeight="1" x14ac:dyDescent="0.2">
      <c r="A161" s="486" t="s">
        <v>437</v>
      </c>
      <c r="B161" s="487" t="s">
        <v>438</v>
      </c>
      <c r="C161" s="488" t="s">
        <v>451</v>
      </c>
      <c r="D161" s="489" t="s">
        <v>452</v>
      </c>
      <c r="E161" s="488" t="s">
        <v>860</v>
      </c>
      <c r="F161" s="489" t="s">
        <v>861</v>
      </c>
      <c r="G161" s="488" t="s">
        <v>862</v>
      </c>
      <c r="H161" s="488" t="s">
        <v>863</v>
      </c>
      <c r="I161" s="491">
        <v>0.62999999523162842</v>
      </c>
      <c r="J161" s="491">
        <v>1800</v>
      </c>
      <c r="K161" s="492">
        <v>1134</v>
      </c>
    </row>
    <row r="162" spans="1:11" ht="14.45" customHeight="1" x14ac:dyDescent="0.2">
      <c r="A162" s="486" t="s">
        <v>437</v>
      </c>
      <c r="B162" s="487" t="s">
        <v>438</v>
      </c>
      <c r="C162" s="488" t="s">
        <v>451</v>
      </c>
      <c r="D162" s="489" t="s">
        <v>452</v>
      </c>
      <c r="E162" s="488" t="s">
        <v>860</v>
      </c>
      <c r="F162" s="489" t="s">
        <v>861</v>
      </c>
      <c r="G162" s="488" t="s">
        <v>864</v>
      </c>
      <c r="H162" s="488" t="s">
        <v>865</v>
      </c>
      <c r="I162" s="491">
        <v>0.74000000953674316</v>
      </c>
      <c r="J162" s="491">
        <v>400</v>
      </c>
      <c r="K162" s="492">
        <v>296</v>
      </c>
    </row>
    <row r="163" spans="1:11" ht="14.45" customHeight="1" thickBot="1" x14ac:dyDescent="0.25">
      <c r="A163" s="493" t="s">
        <v>437</v>
      </c>
      <c r="B163" s="494" t="s">
        <v>438</v>
      </c>
      <c r="C163" s="495" t="s">
        <v>451</v>
      </c>
      <c r="D163" s="496" t="s">
        <v>452</v>
      </c>
      <c r="E163" s="495" t="s">
        <v>860</v>
      </c>
      <c r="F163" s="496" t="s">
        <v>861</v>
      </c>
      <c r="G163" s="495" t="s">
        <v>862</v>
      </c>
      <c r="H163" s="495" t="s">
        <v>866</v>
      </c>
      <c r="I163" s="498">
        <v>0.62999999523162842</v>
      </c>
      <c r="J163" s="498">
        <v>800</v>
      </c>
      <c r="K163" s="499">
        <v>504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1FC2D66A-CE28-4432-9269-6DB9BC30D439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459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12.15</v>
      </c>
      <c r="D6" s="308"/>
      <c r="E6" s="308"/>
      <c r="F6" s="307"/>
      <c r="G6" s="309">
        <f ca="1">SUM(Tabulka[05 h_vram])/2</f>
        <v>8980</v>
      </c>
      <c r="H6" s="308">
        <f ca="1">SUM(Tabulka[06 h_naduv])/2</f>
        <v>0</v>
      </c>
      <c r="I6" s="308">
        <f ca="1">SUM(Tabulka[07 h_nadzk])/2</f>
        <v>0</v>
      </c>
      <c r="J6" s="307">
        <f ca="1">SUM(Tabulka[08 h_oon])/2</f>
        <v>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145171</v>
      </c>
      <c r="N6" s="308">
        <f ca="1">SUM(Tabulka[12 m_oc])/2</f>
        <v>145171</v>
      </c>
      <c r="O6" s="307">
        <f ca="1">SUM(Tabulka[13 m_sk])/2</f>
        <v>2985074</v>
      </c>
      <c r="P6" s="306">
        <f ca="1">SUM(Tabulka[14_vzsk])/2</f>
        <v>0</v>
      </c>
      <c r="Q6" s="306">
        <f ca="1">SUM(Tabulka[15_vzpl])/2</f>
        <v>6344.69696969697</v>
      </c>
      <c r="R6" s="305">
        <f ca="1">IF(Q6=0,0,P6/Q6)</f>
        <v>0</v>
      </c>
      <c r="S6" s="304">
        <f ca="1">Q6-P6</f>
        <v>6344.69696969697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4.6500000000000004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82172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82172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1601336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5511.363636363636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5511.363636363636</v>
      </c>
    </row>
    <row r="9" spans="1:19" x14ac:dyDescent="0.25">
      <c r="A9" s="286">
        <v>99</v>
      </c>
      <c r="B9" s="285" t="s">
        <v>926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34535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5511.363636363636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5511.363636363636</v>
      </c>
    </row>
    <row r="10" spans="1:19" x14ac:dyDescent="0.25">
      <c r="A10" s="286">
        <v>101</v>
      </c>
      <c r="B10" s="285" t="s">
        <v>927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4.45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3340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81172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81172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1566801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 t="s">
        <v>918</v>
      </c>
      <c r="B11" s="285"/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4140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46999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46999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1107862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833.33333333333326</v>
      </c>
      <c r="R11" s="288">
        <f ca="1">IF(Tabulka[[#This Row],[15_vzpl]]=0,"",Tabulka[[#This Row],[14_vzsk]]/Tabulka[[#This Row],[15_vzpl]])</f>
        <v>0</v>
      </c>
      <c r="S11" s="287">
        <f ca="1">IF(Tabulka[[#This Row],[15_vzpl]]-Tabulka[[#This Row],[14_vzsk]]=0,"",Tabulka[[#This Row],[15_vzpl]]-Tabulka[[#This Row],[14_vzsk]])</f>
        <v>833.33333333333326</v>
      </c>
    </row>
    <row r="12" spans="1:19" x14ac:dyDescent="0.25">
      <c r="A12" s="286">
        <v>303</v>
      </c>
      <c r="B12" s="285" t="s">
        <v>928</v>
      </c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10979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10979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191474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833.33333333333326</v>
      </c>
      <c r="R12" s="288">
        <f ca="1">IF(Tabulka[[#This Row],[15_vzpl]]=0,"",Tabulka[[#This Row],[14_vzsk]]/Tabulka[[#This Row],[15_vzpl]])</f>
        <v>0</v>
      </c>
      <c r="S12" s="287">
        <f ca="1">IF(Tabulka[[#This Row],[15_vzpl]]-Tabulka[[#This Row],[14_vzsk]]=0,"",Tabulka[[#This Row],[15_vzpl]]-Tabulka[[#This Row],[14_vzsk]])</f>
        <v>833.33333333333326</v>
      </c>
    </row>
    <row r="13" spans="1:19" x14ac:dyDescent="0.25">
      <c r="A13" s="286">
        <v>304</v>
      </c>
      <c r="B13" s="285" t="s">
        <v>929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2344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28020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28020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609667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88" t="str">
        <f ca="1">IF(Tabulka[[#This Row],[15_vzpl]]=0,"",Tabulka[[#This Row],[14_vzsk]]/Tabulka[[#This Row],[15_vzpl]])</f>
        <v/>
      </c>
      <c r="S13" s="287" t="str">
        <f ca="1">IF(Tabulka[[#This Row],[15_vzpl]]-Tabulka[[#This Row],[14_vzsk]]=0,"",Tabulka[[#This Row],[15_vzpl]]-Tabulka[[#This Row],[14_vzsk]])</f>
        <v/>
      </c>
    </row>
    <row r="14" spans="1:19" x14ac:dyDescent="0.25">
      <c r="A14" s="286">
        <v>305</v>
      </c>
      <c r="B14" s="285" t="s">
        <v>930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784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270651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>
        <v>424</v>
      </c>
      <c r="B15" s="285" t="s">
        <v>931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36070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88" t="str">
        <f ca="1">IF(Tabulka[[#This Row],[15_vzpl]]=0,"",Tabulka[[#This Row],[14_vzsk]]/Tabulka[[#This Row],[15_vzpl]])</f>
        <v/>
      </c>
      <c r="S15" s="287" t="str">
        <f ca="1">IF(Tabulka[[#This Row],[15_vzpl]]-Tabulka[[#This Row],[14_vzsk]]=0,"",Tabulka[[#This Row],[15_vzpl]]-Tabulka[[#This Row],[14_vzsk]])</f>
        <v/>
      </c>
    </row>
    <row r="16" spans="1:19" x14ac:dyDescent="0.25">
      <c r="A16" s="286" t="s">
        <v>919</v>
      </c>
      <c r="B16" s="285"/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1332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275876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30</v>
      </c>
      <c r="B17" s="285" t="s">
        <v>932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1332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275876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244</v>
      </c>
    </row>
    <row r="19" spans="1:19" x14ac:dyDescent="0.25">
      <c r="A19" s="113" t="s">
        <v>160</v>
      </c>
    </row>
    <row r="20" spans="1:19" x14ac:dyDescent="0.25">
      <c r="A20" s="114" t="s">
        <v>214</v>
      </c>
    </row>
    <row r="21" spans="1:19" x14ac:dyDescent="0.25">
      <c r="A21" s="278" t="s">
        <v>213</v>
      </c>
    </row>
    <row r="22" spans="1:19" x14ac:dyDescent="0.25">
      <c r="A22" s="235" t="s">
        <v>189</v>
      </c>
    </row>
    <row r="23" spans="1:19" x14ac:dyDescent="0.25">
      <c r="A23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7">
    <cfRule type="cellIs" dxfId="4" priority="3" operator="lessThan">
      <formula>0</formula>
    </cfRule>
  </conditionalFormatting>
  <conditionalFormatting sqref="R6:R17">
    <cfRule type="cellIs" dxfId="3" priority="4" operator="greaterThan">
      <formula>1</formula>
    </cfRule>
  </conditionalFormatting>
  <conditionalFormatting sqref="A8:S17">
    <cfRule type="expression" dxfId="2" priority="2">
      <formula>$B8=""</formula>
    </cfRule>
  </conditionalFormatting>
  <conditionalFormatting sqref="P8:S1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08D9F98-0287-4E58-8CF3-E927F63AA5E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459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5282.7066299999997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205.70696000000001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0.85062377125729005</v>
      </c>
      <c r="E11" s="165">
        <f t="shared" si="0"/>
        <v>1.4177062854288167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1</v>
      </c>
      <c r="E12" s="165">
        <f t="shared" si="0"/>
        <v>1.25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45.692869999999992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4044.7242500000002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1253.5463300000001</v>
      </c>
      <c r="D18" s="183">
        <f ca="1">IF(ISERROR(VLOOKUP("Výnosy celkem",INDIRECT("HI!$A:$G"),5,0)),0,VLOOKUP("Výnosy celkem",INDIRECT("HI!$A:$G"),5,0))</f>
        <v>1157.05033</v>
      </c>
      <c r="E18" s="184">
        <f t="shared" ref="E18:E23" ca="1" si="1">IF(C18=0,0,D18/C18)</f>
        <v>0.92302159266821826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1253.5463300000001</v>
      </c>
      <c r="D19" s="164">
        <f ca="1">IF(ISERROR(VLOOKUP("Ambulance *",INDIRECT("HI!$A:$G"),5,0)),0,VLOOKUP("Ambulance *",INDIRECT("HI!$A:$G"),5,0))</f>
        <v>1157.05033</v>
      </c>
      <c r="E19" s="165">
        <f t="shared" ca="1" si="1"/>
        <v>0.92302159266821826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0.92302159266821837</v>
      </c>
      <c r="E20" s="165">
        <f t="shared" si="1"/>
        <v>0.92302159266821837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0.92302159266821837</v>
      </c>
      <c r="E21" s="165">
        <f t="shared" si="1"/>
        <v>0.92302159266821837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 t="str">
        <f>IF(ISERROR(VLOOKUP("Celkem:",'ZV Vykáz.-H'!$A:$S,7,0)),"",VLOOKUP("Celkem:",'ZV Vykáz.-H'!$A:$S,7,0))</f>
        <v/>
      </c>
      <c r="E23" s="165" t="e">
        <f t="shared" si="1"/>
        <v>#VALUE!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2136EC9-84A2-4A58-ACAC-5E6E27CC9A73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925</v>
      </c>
    </row>
    <row r="2" spans="1:19" x14ac:dyDescent="0.25">
      <c r="A2" s="459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4.6500000000000004</v>
      </c>
      <c r="F4" s="315"/>
      <c r="G4" s="315"/>
      <c r="H4" s="315"/>
      <c r="I4" s="315">
        <v>842</v>
      </c>
      <c r="J4" s="315"/>
      <c r="K4" s="315"/>
      <c r="L4" s="315"/>
      <c r="M4" s="315"/>
      <c r="N4" s="315"/>
      <c r="O4" s="315"/>
      <c r="P4" s="315"/>
      <c r="Q4" s="315">
        <v>314722</v>
      </c>
      <c r="R4" s="315"/>
      <c r="S4" s="315">
        <v>1102.2727272727273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0.2</v>
      </c>
      <c r="I5">
        <v>32</v>
      </c>
      <c r="Q5">
        <v>6799</v>
      </c>
      <c r="S5">
        <v>1102.2727272727273</v>
      </c>
    </row>
    <row r="6" spans="1:19" x14ac:dyDescent="0.25">
      <c r="A6" s="322" t="s">
        <v>169</v>
      </c>
      <c r="B6" s="321">
        <v>3</v>
      </c>
      <c r="C6">
        <v>1</v>
      </c>
      <c r="D6">
        <v>101</v>
      </c>
      <c r="E6">
        <v>4.45</v>
      </c>
      <c r="I6">
        <v>810</v>
      </c>
      <c r="Q6">
        <v>307923</v>
      </c>
    </row>
    <row r="7" spans="1:19" x14ac:dyDescent="0.25">
      <c r="A7" s="320" t="s">
        <v>170</v>
      </c>
      <c r="B7" s="319">
        <v>4</v>
      </c>
      <c r="C7">
        <v>1</v>
      </c>
      <c r="D7" t="s">
        <v>918</v>
      </c>
      <c r="E7">
        <v>5.5</v>
      </c>
      <c r="I7">
        <v>948</v>
      </c>
      <c r="Q7">
        <v>218588</v>
      </c>
      <c r="S7">
        <v>166.66666666666666</v>
      </c>
    </row>
    <row r="8" spans="1:19" x14ac:dyDescent="0.25">
      <c r="A8" s="322" t="s">
        <v>171</v>
      </c>
      <c r="B8" s="321">
        <v>5</v>
      </c>
      <c r="C8">
        <v>1</v>
      </c>
      <c r="D8">
        <v>303</v>
      </c>
      <c r="E8">
        <v>1</v>
      </c>
      <c r="I8">
        <v>184</v>
      </c>
      <c r="Q8">
        <v>35950</v>
      </c>
      <c r="S8">
        <v>166.66666666666666</v>
      </c>
    </row>
    <row r="9" spans="1:19" x14ac:dyDescent="0.25">
      <c r="A9" s="320" t="s">
        <v>172</v>
      </c>
      <c r="B9" s="319">
        <v>6</v>
      </c>
      <c r="C9">
        <v>1</v>
      </c>
      <c r="D9">
        <v>304</v>
      </c>
      <c r="E9">
        <v>3</v>
      </c>
      <c r="I9">
        <v>504</v>
      </c>
      <c r="Q9">
        <v>116787</v>
      </c>
    </row>
    <row r="10" spans="1:19" x14ac:dyDescent="0.25">
      <c r="A10" s="322" t="s">
        <v>173</v>
      </c>
      <c r="B10" s="321">
        <v>7</v>
      </c>
      <c r="C10">
        <v>1</v>
      </c>
      <c r="D10">
        <v>305</v>
      </c>
      <c r="E10">
        <v>1</v>
      </c>
      <c r="I10">
        <v>176</v>
      </c>
      <c r="Q10">
        <v>52466</v>
      </c>
    </row>
    <row r="11" spans="1:19" x14ac:dyDescent="0.25">
      <c r="A11" s="320" t="s">
        <v>174</v>
      </c>
      <c r="B11" s="319">
        <v>8</v>
      </c>
      <c r="C11">
        <v>1</v>
      </c>
      <c r="D11">
        <v>424</v>
      </c>
      <c r="E11">
        <v>0.5</v>
      </c>
      <c r="I11">
        <v>84</v>
      </c>
      <c r="Q11">
        <v>13385</v>
      </c>
    </row>
    <row r="12" spans="1:19" x14ac:dyDescent="0.25">
      <c r="A12" s="322" t="s">
        <v>175</v>
      </c>
      <c r="B12" s="321">
        <v>9</v>
      </c>
      <c r="C12">
        <v>1</v>
      </c>
      <c r="D12" t="s">
        <v>919</v>
      </c>
      <c r="E12">
        <v>2</v>
      </c>
      <c r="I12">
        <v>304</v>
      </c>
      <c r="Q12">
        <v>54907</v>
      </c>
    </row>
    <row r="13" spans="1:19" x14ac:dyDescent="0.25">
      <c r="A13" s="320" t="s">
        <v>176</v>
      </c>
      <c r="B13" s="319">
        <v>10</v>
      </c>
      <c r="C13">
        <v>1</v>
      </c>
      <c r="D13">
        <v>30</v>
      </c>
      <c r="E13">
        <v>2</v>
      </c>
      <c r="I13">
        <v>304</v>
      </c>
      <c r="Q13">
        <v>54907</v>
      </c>
    </row>
    <row r="14" spans="1:19" x14ac:dyDescent="0.25">
      <c r="A14" s="322" t="s">
        <v>177</v>
      </c>
      <c r="B14" s="321">
        <v>11</v>
      </c>
      <c r="C14" t="s">
        <v>920</v>
      </c>
      <c r="E14">
        <v>12.15</v>
      </c>
      <c r="I14">
        <v>2094</v>
      </c>
      <c r="Q14">
        <v>588217</v>
      </c>
      <c r="S14">
        <v>1268.939393939394</v>
      </c>
    </row>
    <row r="15" spans="1:19" x14ac:dyDescent="0.25">
      <c r="A15" s="320" t="s">
        <v>178</v>
      </c>
      <c r="B15" s="319">
        <v>12</v>
      </c>
      <c r="C15">
        <v>2</v>
      </c>
      <c r="D15" t="s">
        <v>215</v>
      </c>
      <c r="E15">
        <v>4.6500000000000004</v>
      </c>
      <c r="I15">
        <v>692</v>
      </c>
      <c r="Q15">
        <v>313366</v>
      </c>
      <c r="S15">
        <v>1102.2727272727273</v>
      </c>
    </row>
    <row r="16" spans="1:19" x14ac:dyDescent="0.25">
      <c r="A16" s="318" t="s">
        <v>166</v>
      </c>
      <c r="B16" s="317">
        <v>2020</v>
      </c>
      <c r="C16">
        <v>2</v>
      </c>
      <c r="D16">
        <v>99</v>
      </c>
      <c r="E16">
        <v>0.2</v>
      </c>
      <c r="I16">
        <v>32</v>
      </c>
      <c r="Q16">
        <v>6684</v>
      </c>
      <c r="S16">
        <v>1102.2727272727273</v>
      </c>
    </row>
    <row r="17" spans="3:19" x14ac:dyDescent="0.25">
      <c r="C17">
        <v>2</v>
      </c>
      <c r="D17">
        <v>101</v>
      </c>
      <c r="E17">
        <v>4.45</v>
      </c>
      <c r="I17">
        <v>660</v>
      </c>
      <c r="Q17">
        <v>306682</v>
      </c>
    </row>
    <row r="18" spans="3:19" x14ac:dyDescent="0.25">
      <c r="C18">
        <v>2</v>
      </c>
      <c r="D18" t="s">
        <v>918</v>
      </c>
      <c r="E18">
        <v>5.5</v>
      </c>
      <c r="I18">
        <v>832</v>
      </c>
      <c r="Q18">
        <v>217181</v>
      </c>
      <c r="S18">
        <v>166.66666666666666</v>
      </c>
    </row>
    <row r="19" spans="3:19" x14ac:dyDescent="0.25">
      <c r="C19">
        <v>2</v>
      </c>
      <c r="D19">
        <v>303</v>
      </c>
      <c r="E19">
        <v>1</v>
      </c>
      <c r="I19">
        <v>160</v>
      </c>
      <c r="Q19">
        <v>35950</v>
      </c>
      <c r="S19">
        <v>166.66666666666666</v>
      </c>
    </row>
    <row r="20" spans="3:19" x14ac:dyDescent="0.25">
      <c r="C20">
        <v>2</v>
      </c>
      <c r="D20">
        <v>304</v>
      </c>
      <c r="E20">
        <v>3</v>
      </c>
      <c r="I20">
        <v>456</v>
      </c>
      <c r="Q20">
        <v>115472</v>
      </c>
    </row>
    <row r="21" spans="3:19" x14ac:dyDescent="0.25">
      <c r="C21">
        <v>2</v>
      </c>
      <c r="D21">
        <v>305</v>
      </c>
      <c r="E21">
        <v>1</v>
      </c>
      <c r="I21">
        <v>136</v>
      </c>
      <c r="Q21">
        <v>52359</v>
      </c>
    </row>
    <row r="22" spans="3:19" x14ac:dyDescent="0.25">
      <c r="C22">
        <v>2</v>
      </c>
      <c r="D22">
        <v>424</v>
      </c>
      <c r="E22">
        <v>0.5</v>
      </c>
      <c r="I22">
        <v>80</v>
      </c>
      <c r="Q22">
        <v>13400</v>
      </c>
    </row>
    <row r="23" spans="3:19" x14ac:dyDescent="0.25">
      <c r="C23">
        <v>2</v>
      </c>
      <c r="D23" t="s">
        <v>919</v>
      </c>
      <c r="E23">
        <v>2</v>
      </c>
      <c r="I23">
        <v>276</v>
      </c>
      <c r="Q23">
        <v>57935</v>
      </c>
    </row>
    <row r="24" spans="3:19" x14ac:dyDescent="0.25">
      <c r="C24">
        <v>2</v>
      </c>
      <c r="D24">
        <v>30</v>
      </c>
      <c r="E24">
        <v>2</v>
      </c>
      <c r="I24">
        <v>276</v>
      </c>
      <c r="Q24">
        <v>57935</v>
      </c>
    </row>
    <row r="25" spans="3:19" x14ac:dyDescent="0.25">
      <c r="C25" t="s">
        <v>921</v>
      </c>
      <c r="E25">
        <v>12.15</v>
      </c>
      <c r="I25">
        <v>1800</v>
      </c>
      <c r="Q25">
        <v>588482</v>
      </c>
      <c r="S25">
        <v>1268.939393939394</v>
      </c>
    </row>
    <row r="26" spans="3:19" x14ac:dyDescent="0.25">
      <c r="C26">
        <v>3</v>
      </c>
      <c r="D26" t="s">
        <v>215</v>
      </c>
      <c r="E26">
        <v>4.6500000000000004</v>
      </c>
      <c r="I26">
        <v>720</v>
      </c>
      <c r="Q26">
        <v>306994</v>
      </c>
      <c r="S26">
        <v>1102.2727272727273</v>
      </c>
    </row>
    <row r="27" spans="3:19" x14ac:dyDescent="0.25">
      <c r="C27">
        <v>3</v>
      </c>
      <c r="D27">
        <v>99</v>
      </c>
      <c r="E27">
        <v>0.2</v>
      </c>
      <c r="I27">
        <v>32</v>
      </c>
      <c r="Q27">
        <v>6684</v>
      </c>
      <c r="S27">
        <v>1102.2727272727273</v>
      </c>
    </row>
    <row r="28" spans="3:19" x14ac:dyDescent="0.25">
      <c r="C28">
        <v>3</v>
      </c>
      <c r="D28">
        <v>101</v>
      </c>
      <c r="E28">
        <v>4.45</v>
      </c>
      <c r="I28">
        <v>688</v>
      </c>
      <c r="Q28">
        <v>300310</v>
      </c>
    </row>
    <row r="29" spans="3:19" x14ac:dyDescent="0.25">
      <c r="C29">
        <v>3</v>
      </c>
      <c r="D29" t="s">
        <v>918</v>
      </c>
      <c r="E29">
        <v>5.5</v>
      </c>
      <c r="I29">
        <v>804</v>
      </c>
      <c r="Q29">
        <v>213174</v>
      </c>
      <c r="S29">
        <v>166.66666666666666</v>
      </c>
    </row>
    <row r="30" spans="3:19" x14ac:dyDescent="0.25">
      <c r="C30">
        <v>3</v>
      </c>
      <c r="D30">
        <v>303</v>
      </c>
      <c r="E30">
        <v>1</v>
      </c>
      <c r="I30">
        <v>160</v>
      </c>
      <c r="Q30">
        <v>36176</v>
      </c>
      <c r="S30">
        <v>166.66666666666666</v>
      </c>
    </row>
    <row r="31" spans="3:19" x14ac:dyDescent="0.25">
      <c r="C31">
        <v>3</v>
      </c>
      <c r="D31">
        <v>304</v>
      </c>
      <c r="E31">
        <v>3</v>
      </c>
      <c r="I31">
        <v>464</v>
      </c>
      <c r="Q31">
        <v>116560</v>
      </c>
    </row>
    <row r="32" spans="3:19" x14ac:dyDescent="0.25">
      <c r="C32">
        <v>3</v>
      </c>
      <c r="D32">
        <v>305</v>
      </c>
      <c r="E32">
        <v>1</v>
      </c>
      <c r="I32">
        <v>152</v>
      </c>
      <c r="Q32">
        <v>53068</v>
      </c>
    </row>
    <row r="33" spans="3:19" x14ac:dyDescent="0.25">
      <c r="C33">
        <v>3</v>
      </c>
      <c r="D33">
        <v>424</v>
      </c>
      <c r="E33">
        <v>0.5</v>
      </c>
      <c r="I33">
        <v>28</v>
      </c>
      <c r="Q33">
        <v>7370</v>
      </c>
    </row>
    <row r="34" spans="3:19" x14ac:dyDescent="0.25">
      <c r="C34">
        <v>3</v>
      </c>
      <c r="D34" t="s">
        <v>919</v>
      </c>
      <c r="E34">
        <v>2</v>
      </c>
      <c r="I34">
        <v>176</v>
      </c>
      <c r="Q34">
        <v>35238</v>
      </c>
    </row>
    <row r="35" spans="3:19" x14ac:dyDescent="0.25">
      <c r="C35">
        <v>3</v>
      </c>
      <c r="D35">
        <v>30</v>
      </c>
      <c r="E35">
        <v>2</v>
      </c>
      <c r="I35">
        <v>176</v>
      </c>
      <c r="Q35">
        <v>35238</v>
      </c>
    </row>
    <row r="36" spans="3:19" x14ac:dyDescent="0.25">
      <c r="C36" t="s">
        <v>922</v>
      </c>
      <c r="E36">
        <v>12.15</v>
      </c>
      <c r="I36">
        <v>1700</v>
      </c>
      <c r="Q36">
        <v>555406</v>
      </c>
      <c r="S36">
        <v>1268.939393939394</v>
      </c>
    </row>
    <row r="37" spans="3:19" x14ac:dyDescent="0.25">
      <c r="C37">
        <v>4</v>
      </c>
      <c r="D37" t="s">
        <v>215</v>
      </c>
      <c r="E37">
        <v>4.6500000000000004</v>
      </c>
      <c r="I37">
        <v>546</v>
      </c>
      <c r="O37">
        <v>54500</v>
      </c>
      <c r="P37">
        <v>54500</v>
      </c>
      <c r="Q37">
        <v>344366</v>
      </c>
      <c r="S37">
        <v>1102.2727272727273</v>
      </c>
    </row>
    <row r="38" spans="3:19" x14ac:dyDescent="0.25">
      <c r="C38">
        <v>4</v>
      </c>
      <c r="D38">
        <v>99</v>
      </c>
      <c r="E38">
        <v>0.2</v>
      </c>
      <c r="I38">
        <v>36</v>
      </c>
      <c r="O38">
        <v>1000</v>
      </c>
      <c r="P38">
        <v>1000</v>
      </c>
      <c r="Q38">
        <v>7684</v>
      </c>
      <c r="S38">
        <v>1102.2727272727273</v>
      </c>
    </row>
    <row r="39" spans="3:19" x14ac:dyDescent="0.25">
      <c r="C39">
        <v>4</v>
      </c>
      <c r="D39">
        <v>101</v>
      </c>
      <c r="E39">
        <v>4.45</v>
      </c>
      <c r="I39">
        <v>510</v>
      </c>
      <c r="O39">
        <v>53500</v>
      </c>
      <c r="P39">
        <v>53500</v>
      </c>
      <c r="Q39">
        <v>336682</v>
      </c>
    </row>
    <row r="40" spans="3:19" x14ac:dyDescent="0.25">
      <c r="C40">
        <v>4</v>
      </c>
      <c r="D40" t="s">
        <v>918</v>
      </c>
      <c r="E40">
        <v>5.5</v>
      </c>
      <c r="I40">
        <v>728</v>
      </c>
      <c r="O40">
        <v>46999</v>
      </c>
      <c r="P40">
        <v>46999</v>
      </c>
      <c r="Q40">
        <v>253282</v>
      </c>
      <c r="S40">
        <v>166.66666666666666</v>
      </c>
    </row>
    <row r="41" spans="3:19" x14ac:dyDescent="0.25">
      <c r="C41">
        <v>4</v>
      </c>
      <c r="D41">
        <v>303</v>
      </c>
      <c r="E41">
        <v>1</v>
      </c>
      <c r="I41">
        <v>144</v>
      </c>
      <c r="O41">
        <v>10979</v>
      </c>
      <c r="P41">
        <v>10979</v>
      </c>
      <c r="Q41">
        <v>47405</v>
      </c>
      <c r="S41">
        <v>166.66666666666666</v>
      </c>
    </row>
    <row r="42" spans="3:19" x14ac:dyDescent="0.25">
      <c r="C42">
        <v>4</v>
      </c>
      <c r="D42">
        <v>304</v>
      </c>
      <c r="E42">
        <v>3</v>
      </c>
      <c r="I42">
        <v>432</v>
      </c>
      <c r="O42">
        <v>28020</v>
      </c>
      <c r="P42">
        <v>28020</v>
      </c>
      <c r="Q42">
        <v>145129</v>
      </c>
    </row>
    <row r="43" spans="3:19" x14ac:dyDescent="0.25">
      <c r="C43">
        <v>4</v>
      </c>
      <c r="D43">
        <v>305</v>
      </c>
      <c r="E43">
        <v>1</v>
      </c>
      <c r="I43">
        <v>152</v>
      </c>
      <c r="O43">
        <v>8000</v>
      </c>
      <c r="P43">
        <v>8000</v>
      </c>
      <c r="Q43">
        <v>60748</v>
      </c>
    </row>
    <row r="44" spans="3:19" x14ac:dyDescent="0.25">
      <c r="C44">
        <v>4</v>
      </c>
      <c r="D44">
        <v>424</v>
      </c>
      <c r="E44">
        <v>0.5</v>
      </c>
    </row>
    <row r="45" spans="3:19" x14ac:dyDescent="0.25">
      <c r="C45">
        <v>4</v>
      </c>
      <c r="D45" t="s">
        <v>919</v>
      </c>
      <c r="E45">
        <v>2</v>
      </c>
      <c r="I45">
        <v>264</v>
      </c>
      <c r="O45">
        <v>16000</v>
      </c>
      <c r="P45">
        <v>16000</v>
      </c>
      <c r="Q45">
        <v>66484</v>
      </c>
    </row>
    <row r="46" spans="3:19" x14ac:dyDescent="0.25">
      <c r="C46">
        <v>4</v>
      </c>
      <c r="D46">
        <v>30</v>
      </c>
      <c r="E46">
        <v>2</v>
      </c>
      <c r="I46">
        <v>264</v>
      </c>
      <c r="O46">
        <v>16000</v>
      </c>
      <c r="P46">
        <v>16000</v>
      </c>
      <c r="Q46">
        <v>66484</v>
      </c>
    </row>
    <row r="47" spans="3:19" x14ac:dyDescent="0.25">
      <c r="C47" t="s">
        <v>923</v>
      </c>
      <c r="E47">
        <v>12.15</v>
      </c>
      <c r="I47">
        <v>1538</v>
      </c>
      <c r="O47">
        <v>117499</v>
      </c>
      <c r="P47">
        <v>117499</v>
      </c>
      <c r="Q47">
        <v>664132</v>
      </c>
      <c r="S47">
        <v>1268.939393939394</v>
      </c>
    </row>
    <row r="48" spans="3:19" x14ac:dyDescent="0.25">
      <c r="C48">
        <v>5</v>
      </c>
      <c r="D48" t="s">
        <v>215</v>
      </c>
      <c r="E48">
        <v>4.6500000000000004</v>
      </c>
      <c r="I48">
        <v>708</v>
      </c>
      <c r="O48">
        <v>27672</v>
      </c>
      <c r="P48">
        <v>27672</v>
      </c>
      <c r="Q48">
        <v>321888</v>
      </c>
      <c r="S48">
        <v>1102.2727272727273</v>
      </c>
    </row>
    <row r="49" spans="3:19" x14ac:dyDescent="0.25">
      <c r="C49">
        <v>5</v>
      </c>
      <c r="D49">
        <v>99</v>
      </c>
      <c r="E49">
        <v>0.2</v>
      </c>
      <c r="I49">
        <v>36</v>
      </c>
      <c r="Q49">
        <v>6684</v>
      </c>
      <c r="S49">
        <v>1102.2727272727273</v>
      </c>
    </row>
    <row r="50" spans="3:19" x14ac:dyDescent="0.25">
      <c r="C50">
        <v>5</v>
      </c>
      <c r="D50">
        <v>101</v>
      </c>
      <c r="E50">
        <v>4.45</v>
      </c>
      <c r="I50">
        <v>672</v>
      </c>
      <c r="O50">
        <v>27672</v>
      </c>
      <c r="P50">
        <v>27672</v>
      </c>
      <c r="Q50">
        <v>315204</v>
      </c>
    </row>
    <row r="51" spans="3:19" x14ac:dyDescent="0.25">
      <c r="C51">
        <v>5</v>
      </c>
      <c r="D51" t="s">
        <v>918</v>
      </c>
      <c r="E51">
        <v>5.5</v>
      </c>
      <c r="I51">
        <v>828</v>
      </c>
      <c r="Q51">
        <v>205637</v>
      </c>
      <c r="S51">
        <v>166.66666666666666</v>
      </c>
    </row>
    <row r="52" spans="3:19" x14ac:dyDescent="0.25">
      <c r="C52">
        <v>5</v>
      </c>
      <c r="D52">
        <v>303</v>
      </c>
      <c r="E52">
        <v>1</v>
      </c>
      <c r="I52">
        <v>160</v>
      </c>
      <c r="Q52">
        <v>35993</v>
      </c>
      <c r="S52">
        <v>166.66666666666666</v>
      </c>
    </row>
    <row r="53" spans="3:19" x14ac:dyDescent="0.25">
      <c r="C53">
        <v>5</v>
      </c>
      <c r="D53">
        <v>304</v>
      </c>
      <c r="E53">
        <v>3</v>
      </c>
      <c r="I53">
        <v>488</v>
      </c>
      <c r="Q53">
        <v>115719</v>
      </c>
    </row>
    <row r="54" spans="3:19" x14ac:dyDescent="0.25">
      <c r="C54">
        <v>5</v>
      </c>
      <c r="D54">
        <v>305</v>
      </c>
      <c r="E54">
        <v>1</v>
      </c>
      <c r="I54">
        <v>168</v>
      </c>
      <c r="Q54">
        <v>52010</v>
      </c>
    </row>
    <row r="55" spans="3:19" x14ac:dyDescent="0.25">
      <c r="C55">
        <v>5</v>
      </c>
      <c r="D55">
        <v>424</v>
      </c>
      <c r="E55">
        <v>0.5</v>
      </c>
      <c r="I55">
        <v>12</v>
      </c>
      <c r="Q55">
        <v>1915</v>
      </c>
    </row>
    <row r="56" spans="3:19" x14ac:dyDescent="0.25">
      <c r="C56">
        <v>5</v>
      </c>
      <c r="D56" t="s">
        <v>919</v>
      </c>
      <c r="E56">
        <v>2</v>
      </c>
      <c r="I56">
        <v>312</v>
      </c>
      <c r="Q56">
        <v>61312</v>
      </c>
    </row>
    <row r="57" spans="3:19" x14ac:dyDescent="0.25">
      <c r="C57">
        <v>5</v>
      </c>
      <c r="D57">
        <v>30</v>
      </c>
      <c r="E57">
        <v>2</v>
      </c>
      <c r="I57">
        <v>312</v>
      </c>
      <c r="Q57">
        <v>61312</v>
      </c>
    </row>
    <row r="58" spans="3:19" x14ac:dyDescent="0.25">
      <c r="C58" t="s">
        <v>924</v>
      </c>
      <c r="E58">
        <v>12.15</v>
      </c>
      <c r="I58">
        <v>1848</v>
      </c>
      <c r="O58">
        <v>27672</v>
      </c>
      <c r="P58">
        <v>27672</v>
      </c>
      <c r="Q58">
        <v>588837</v>
      </c>
      <c r="S58">
        <v>1268.939393939394</v>
      </c>
    </row>
  </sheetData>
  <hyperlinks>
    <hyperlink ref="A2" location="Obsah!A1" display="Zpět na Obsah  KL 01  1.-4.měsíc" xr:uid="{F8C128AB-A5E9-4650-883B-F517DF26B833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936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1229939.9899999998</v>
      </c>
      <c r="C3" s="222">
        <f t="shared" ref="C3:Z3" si="0">SUBTOTAL(9,C6:C1048576)</f>
        <v>8</v>
      </c>
      <c r="D3" s="222"/>
      <c r="E3" s="222">
        <f>SUBTOTAL(9,E6:E1048576)/4</f>
        <v>1253546.33</v>
      </c>
      <c r="F3" s="222"/>
      <c r="G3" s="222">
        <f t="shared" si="0"/>
        <v>8</v>
      </c>
      <c r="H3" s="222">
        <f>SUBTOTAL(9,H6:H1048576)/4</f>
        <v>1157050.33</v>
      </c>
      <c r="I3" s="225">
        <f>IF(B3&lt;&gt;0,H3/B3,"")</f>
        <v>0.94073722247213076</v>
      </c>
      <c r="J3" s="223">
        <f>IF(E3&lt;&gt;0,H3/E3,"")</f>
        <v>0.92302159266821837</v>
      </c>
      <c r="K3" s="224">
        <f t="shared" si="0"/>
        <v>47593.919999999998</v>
      </c>
      <c r="L3" s="224"/>
      <c r="M3" s="222">
        <f t="shared" si="0"/>
        <v>2.9013606437454285</v>
      </c>
      <c r="N3" s="222">
        <f t="shared" si="0"/>
        <v>32807.999999999993</v>
      </c>
      <c r="O3" s="222"/>
      <c r="P3" s="222">
        <f t="shared" si="0"/>
        <v>2</v>
      </c>
      <c r="Q3" s="222">
        <f t="shared" si="0"/>
        <v>31197.059999999998</v>
      </c>
      <c r="R3" s="225">
        <f>IF(K3&lt;&gt;0,Q3/K3,"")</f>
        <v>0.65548414587409487</v>
      </c>
      <c r="S3" s="225">
        <f>IF(N3&lt;&gt;0,Q3/N3,"")</f>
        <v>0.95089795171909308</v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85"/>
      <c r="B5" s="586">
        <v>2018</v>
      </c>
      <c r="C5" s="587"/>
      <c r="D5" s="587"/>
      <c r="E5" s="587">
        <v>2019</v>
      </c>
      <c r="F5" s="587"/>
      <c r="G5" s="587"/>
      <c r="H5" s="587">
        <v>2020</v>
      </c>
      <c r="I5" s="588" t="s">
        <v>269</v>
      </c>
      <c r="J5" s="589" t="s">
        <v>2</v>
      </c>
      <c r="K5" s="586">
        <v>2015</v>
      </c>
      <c r="L5" s="587"/>
      <c r="M5" s="587"/>
      <c r="N5" s="587">
        <v>2019</v>
      </c>
      <c r="O5" s="587"/>
      <c r="P5" s="587"/>
      <c r="Q5" s="587">
        <v>2020</v>
      </c>
      <c r="R5" s="588" t="s">
        <v>269</v>
      </c>
      <c r="S5" s="589" t="s">
        <v>2</v>
      </c>
      <c r="T5" s="586">
        <v>2015</v>
      </c>
      <c r="U5" s="587"/>
      <c r="V5" s="587"/>
      <c r="W5" s="587">
        <v>2019</v>
      </c>
      <c r="X5" s="587"/>
      <c r="Y5" s="587"/>
      <c r="Z5" s="587">
        <v>2020</v>
      </c>
      <c r="AA5" s="588" t="s">
        <v>269</v>
      </c>
      <c r="AB5" s="589" t="s">
        <v>2</v>
      </c>
    </row>
    <row r="6" spans="1:28" ht="14.45" customHeight="1" x14ac:dyDescent="0.25">
      <c r="A6" s="590" t="s">
        <v>933</v>
      </c>
      <c r="B6" s="591">
        <v>1229939.9899999998</v>
      </c>
      <c r="C6" s="592">
        <v>1</v>
      </c>
      <c r="D6" s="592">
        <v>0.98116835458327234</v>
      </c>
      <c r="E6" s="591">
        <v>1253546.33</v>
      </c>
      <c r="F6" s="592">
        <v>1.0191930827454438</v>
      </c>
      <c r="G6" s="592">
        <v>1</v>
      </c>
      <c r="H6" s="591">
        <v>1157050.33</v>
      </c>
      <c r="I6" s="592">
        <v>0.94073722247213076</v>
      </c>
      <c r="J6" s="592">
        <v>0.92302159266821837</v>
      </c>
      <c r="K6" s="591">
        <v>23796.959999999999</v>
      </c>
      <c r="L6" s="592">
        <v>1</v>
      </c>
      <c r="M6" s="592">
        <v>1.4506803218727142</v>
      </c>
      <c r="N6" s="591">
        <v>16403.999999999996</v>
      </c>
      <c r="O6" s="592">
        <v>0.68933174657603313</v>
      </c>
      <c r="P6" s="592">
        <v>1</v>
      </c>
      <c r="Q6" s="591">
        <v>15598.529999999999</v>
      </c>
      <c r="R6" s="592">
        <v>0.65548414587409487</v>
      </c>
      <c r="S6" s="592">
        <v>0.95089795171909308</v>
      </c>
      <c r="T6" s="591"/>
      <c r="U6" s="592"/>
      <c r="V6" s="592"/>
      <c r="W6" s="591"/>
      <c r="X6" s="592"/>
      <c r="Y6" s="592"/>
      <c r="Z6" s="591"/>
      <c r="AA6" s="592"/>
      <c r="AB6" s="593"/>
    </row>
    <row r="7" spans="1:28" ht="14.45" customHeight="1" x14ac:dyDescent="0.25">
      <c r="A7" s="600" t="s">
        <v>934</v>
      </c>
      <c r="B7" s="594">
        <v>1171257.9899999998</v>
      </c>
      <c r="C7" s="595">
        <v>1</v>
      </c>
      <c r="D7" s="595">
        <v>0.97638083963144318</v>
      </c>
      <c r="E7" s="594">
        <v>1199591.33</v>
      </c>
      <c r="F7" s="595">
        <v>1.0241905201432182</v>
      </c>
      <c r="G7" s="595">
        <v>1</v>
      </c>
      <c r="H7" s="594">
        <v>1114090.33</v>
      </c>
      <c r="I7" s="595">
        <v>0.95119123157486452</v>
      </c>
      <c r="J7" s="595">
        <v>0.92872489333513275</v>
      </c>
      <c r="K7" s="594">
        <v>23796.959999999999</v>
      </c>
      <c r="L7" s="595">
        <v>1</v>
      </c>
      <c r="M7" s="595">
        <v>1.4506803218727142</v>
      </c>
      <c r="N7" s="594">
        <v>16403.999999999996</v>
      </c>
      <c r="O7" s="595">
        <v>0.68933174657603313</v>
      </c>
      <c r="P7" s="595">
        <v>1</v>
      </c>
      <c r="Q7" s="594">
        <v>15598.529999999999</v>
      </c>
      <c r="R7" s="595">
        <v>0.65548414587409487</v>
      </c>
      <c r="S7" s="595">
        <v>0.95089795171909308</v>
      </c>
      <c r="T7" s="594"/>
      <c r="U7" s="595"/>
      <c r="V7" s="595"/>
      <c r="W7" s="594"/>
      <c r="X7" s="595"/>
      <c r="Y7" s="595"/>
      <c r="Z7" s="594"/>
      <c r="AA7" s="595"/>
      <c r="AB7" s="596"/>
    </row>
    <row r="8" spans="1:28" ht="14.45" customHeight="1" thickBot="1" x14ac:dyDescent="0.3">
      <c r="A8" s="601" t="s">
        <v>935</v>
      </c>
      <c r="B8" s="597">
        <v>58682</v>
      </c>
      <c r="C8" s="598">
        <v>1</v>
      </c>
      <c r="D8" s="598">
        <v>1.0876100454082105</v>
      </c>
      <c r="E8" s="597">
        <v>53955</v>
      </c>
      <c r="F8" s="598">
        <v>0.91944718993899321</v>
      </c>
      <c r="G8" s="598">
        <v>1</v>
      </c>
      <c r="H8" s="597">
        <v>42960</v>
      </c>
      <c r="I8" s="598">
        <v>0.73208138781909271</v>
      </c>
      <c r="J8" s="598">
        <v>0.79621907144842929</v>
      </c>
      <c r="K8" s="597"/>
      <c r="L8" s="598"/>
      <c r="M8" s="598"/>
      <c r="N8" s="597"/>
      <c r="O8" s="598"/>
      <c r="P8" s="598"/>
      <c r="Q8" s="597"/>
      <c r="R8" s="598"/>
      <c r="S8" s="598"/>
      <c r="T8" s="597"/>
      <c r="U8" s="598"/>
      <c r="V8" s="598"/>
      <c r="W8" s="597"/>
      <c r="X8" s="598"/>
      <c r="Y8" s="598"/>
      <c r="Z8" s="597"/>
      <c r="AA8" s="598"/>
      <c r="AB8" s="599"/>
    </row>
    <row r="9" spans="1:28" ht="14.45" customHeight="1" thickBot="1" x14ac:dyDescent="0.25"/>
    <row r="10" spans="1:28" ht="14.45" customHeight="1" x14ac:dyDescent="0.25">
      <c r="A10" s="590" t="s">
        <v>443</v>
      </c>
      <c r="B10" s="591">
        <v>1227705.9899999998</v>
      </c>
      <c r="C10" s="592">
        <v>1</v>
      </c>
      <c r="D10" s="592">
        <v>0.97950341852365197</v>
      </c>
      <c r="E10" s="591">
        <v>1253396.3300000003</v>
      </c>
      <c r="F10" s="592">
        <v>1.0209254823298537</v>
      </c>
      <c r="G10" s="592">
        <v>1</v>
      </c>
      <c r="H10" s="591">
        <v>1157050.3299999998</v>
      </c>
      <c r="I10" s="592">
        <v>0.94244903863342722</v>
      </c>
      <c r="J10" s="593">
        <v>0.92313205512577134</v>
      </c>
    </row>
    <row r="11" spans="1:28" ht="14.45" customHeight="1" x14ac:dyDescent="0.25">
      <c r="A11" s="600" t="s">
        <v>937</v>
      </c>
      <c r="B11" s="594">
        <v>173118</v>
      </c>
      <c r="C11" s="595">
        <v>1</v>
      </c>
      <c r="D11" s="595">
        <v>0.83525092989803473</v>
      </c>
      <c r="E11" s="594">
        <v>207264.66</v>
      </c>
      <c r="F11" s="595">
        <v>1.1972450005198767</v>
      </c>
      <c r="G11" s="595">
        <v>1</v>
      </c>
      <c r="H11" s="594">
        <v>257570.99999999997</v>
      </c>
      <c r="I11" s="595">
        <v>1.4878348871867741</v>
      </c>
      <c r="J11" s="596">
        <v>1.2427154730574907</v>
      </c>
    </row>
    <row r="12" spans="1:28" ht="14.45" customHeight="1" x14ac:dyDescent="0.25">
      <c r="A12" s="600" t="s">
        <v>938</v>
      </c>
      <c r="B12" s="594">
        <v>1054587.9899999998</v>
      </c>
      <c r="C12" s="595">
        <v>1</v>
      </c>
      <c r="D12" s="595">
        <v>1.0080834184094623</v>
      </c>
      <c r="E12" s="594">
        <v>1046131.6700000003</v>
      </c>
      <c r="F12" s="595">
        <v>0.99198139929509388</v>
      </c>
      <c r="G12" s="595">
        <v>1</v>
      </c>
      <c r="H12" s="594">
        <v>899479.33</v>
      </c>
      <c r="I12" s="595">
        <v>0.85292013424124069</v>
      </c>
      <c r="J12" s="596">
        <v>0.8598146445561673</v>
      </c>
    </row>
    <row r="13" spans="1:28" ht="14.45" customHeight="1" x14ac:dyDescent="0.25">
      <c r="A13" s="602" t="s">
        <v>448</v>
      </c>
      <c r="B13" s="603">
        <v>2234</v>
      </c>
      <c r="C13" s="604">
        <v>1</v>
      </c>
      <c r="D13" s="604">
        <v>14.893333333333333</v>
      </c>
      <c r="E13" s="603">
        <v>150</v>
      </c>
      <c r="F13" s="604">
        <v>6.714413607878246E-2</v>
      </c>
      <c r="G13" s="604">
        <v>1</v>
      </c>
      <c r="H13" s="603"/>
      <c r="I13" s="604"/>
      <c r="J13" s="605"/>
    </row>
    <row r="14" spans="1:28" ht="14.45" customHeight="1" x14ac:dyDescent="0.25">
      <c r="A14" s="600" t="s">
        <v>937</v>
      </c>
      <c r="B14" s="594"/>
      <c r="C14" s="595"/>
      <c r="D14" s="595"/>
      <c r="E14" s="594">
        <v>150</v>
      </c>
      <c r="F14" s="595"/>
      <c r="G14" s="595">
        <v>1</v>
      </c>
      <c r="H14" s="594"/>
      <c r="I14" s="595"/>
      <c r="J14" s="596"/>
    </row>
    <row r="15" spans="1:28" ht="14.45" customHeight="1" thickBot="1" x14ac:dyDescent="0.3">
      <c r="A15" s="601" t="s">
        <v>938</v>
      </c>
      <c r="B15" s="597">
        <v>2234</v>
      </c>
      <c r="C15" s="598">
        <v>1</v>
      </c>
      <c r="D15" s="598"/>
      <c r="E15" s="597"/>
      <c r="F15" s="598"/>
      <c r="G15" s="598"/>
      <c r="H15" s="597"/>
      <c r="I15" s="598"/>
      <c r="J15" s="599"/>
    </row>
    <row r="16" spans="1:28" ht="14.45" customHeight="1" x14ac:dyDescent="0.2">
      <c r="A16" s="544" t="s">
        <v>244</v>
      </c>
    </row>
    <row r="17" spans="1:1" ht="14.45" customHeight="1" x14ac:dyDescent="0.2">
      <c r="A17" s="545" t="s">
        <v>519</v>
      </c>
    </row>
    <row r="18" spans="1:1" ht="14.45" customHeight="1" x14ac:dyDescent="0.2">
      <c r="A18" s="544" t="s">
        <v>939</v>
      </c>
    </row>
    <row r="19" spans="1:1" ht="14.45" customHeight="1" x14ac:dyDescent="0.2">
      <c r="A19" s="544" t="s">
        <v>940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0218B2E-E438-4CA1-86AB-B1CD04E8A09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6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944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459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9450</v>
      </c>
      <c r="C3" s="260">
        <f t="shared" si="0"/>
        <v>9548</v>
      </c>
      <c r="D3" s="272">
        <f t="shared" si="0"/>
        <v>8612</v>
      </c>
      <c r="E3" s="224">
        <f t="shared" si="0"/>
        <v>1229939.99</v>
      </c>
      <c r="F3" s="222">
        <f t="shared" si="0"/>
        <v>1253546.33</v>
      </c>
      <c r="G3" s="261">
        <f t="shared" si="0"/>
        <v>1157050.3299999998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85"/>
      <c r="B5" s="586">
        <v>2018</v>
      </c>
      <c r="C5" s="587">
        <v>2019</v>
      </c>
      <c r="D5" s="606">
        <v>2020</v>
      </c>
      <c r="E5" s="586">
        <v>2018</v>
      </c>
      <c r="F5" s="587">
        <v>2019</v>
      </c>
      <c r="G5" s="606">
        <v>2020</v>
      </c>
    </row>
    <row r="6" spans="1:7" ht="14.45" customHeight="1" x14ac:dyDescent="0.2">
      <c r="A6" s="577" t="s">
        <v>937</v>
      </c>
      <c r="B6" s="116">
        <v>1789</v>
      </c>
      <c r="C6" s="116">
        <v>2075</v>
      </c>
      <c r="D6" s="116">
        <v>2326</v>
      </c>
      <c r="E6" s="607">
        <v>173118</v>
      </c>
      <c r="F6" s="607">
        <v>207414.66</v>
      </c>
      <c r="G6" s="608">
        <v>257570.99999999997</v>
      </c>
    </row>
    <row r="7" spans="1:7" ht="14.45" customHeight="1" x14ac:dyDescent="0.2">
      <c r="A7" s="573" t="s">
        <v>521</v>
      </c>
      <c r="B7" s="491">
        <v>3975</v>
      </c>
      <c r="C7" s="491">
        <v>3715</v>
      </c>
      <c r="D7" s="491">
        <v>3203</v>
      </c>
      <c r="E7" s="609">
        <v>440109.01000000007</v>
      </c>
      <c r="F7" s="609">
        <v>436603.34</v>
      </c>
      <c r="G7" s="610">
        <v>400338.33</v>
      </c>
    </row>
    <row r="8" spans="1:7" ht="14.45" customHeight="1" x14ac:dyDescent="0.2">
      <c r="A8" s="573" t="s">
        <v>522</v>
      </c>
      <c r="B8" s="491">
        <v>1234</v>
      </c>
      <c r="C8" s="491">
        <v>1417</v>
      </c>
      <c r="D8" s="491">
        <v>616</v>
      </c>
      <c r="E8" s="609">
        <v>202102.32</v>
      </c>
      <c r="F8" s="609">
        <v>225039.34000000003</v>
      </c>
      <c r="G8" s="610">
        <v>92829.32</v>
      </c>
    </row>
    <row r="9" spans="1:7" ht="14.45" customHeight="1" x14ac:dyDescent="0.2">
      <c r="A9" s="573" t="s">
        <v>941</v>
      </c>
      <c r="B9" s="491"/>
      <c r="C9" s="491"/>
      <c r="D9" s="491">
        <v>10</v>
      </c>
      <c r="E9" s="609"/>
      <c r="F9" s="609"/>
      <c r="G9" s="610">
        <v>1720</v>
      </c>
    </row>
    <row r="10" spans="1:7" ht="14.45" customHeight="1" x14ac:dyDescent="0.2">
      <c r="A10" s="573" t="s">
        <v>523</v>
      </c>
      <c r="B10" s="491">
        <v>109</v>
      </c>
      <c r="C10" s="491">
        <v>112</v>
      </c>
      <c r="D10" s="491">
        <v>137</v>
      </c>
      <c r="E10" s="609">
        <v>17839.34</v>
      </c>
      <c r="F10" s="609">
        <v>19826.989999999998</v>
      </c>
      <c r="G10" s="610">
        <v>22085</v>
      </c>
    </row>
    <row r="11" spans="1:7" ht="14.45" customHeight="1" x14ac:dyDescent="0.2">
      <c r="A11" s="573" t="s">
        <v>942</v>
      </c>
      <c r="B11" s="491">
        <v>1699</v>
      </c>
      <c r="C11" s="491">
        <v>1307</v>
      </c>
      <c r="D11" s="491">
        <v>797</v>
      </c>
      <c r="E11" s="609">
        <v>302581.67000000004</v>
      </c>
      <c r="F11" s="609">
        <v>228587.99999999997</v>
      </c>
      <c r="G11" s="610">
        <v>139386</v>
      </c>
    </row>
    <row r="12" spans="1:7" ht="14.45" customHeight="1" x14ac:dyDescent="0.2">
      <c r="A12" s="573" t="s">
        <v>943</v>
      </c>
      <c r="B12" s="491">
        <v>1</v>
      </c>
      <c r="C12" s="491">
        <v>128</v>
      </c>
      <c r="D12" s="491">
        <v>489</v>
      </c>
      <c r="E12" s="609">
        <v>37</v>
      </c>
      <c r="F12" s="609">
        <v>19871.330000000002</v>
      </c>
      <c r="G12" s="610">
        <v>80371.679999999993</v>
      </c>
    </row>
    <row r="13" spans="1:7" ht="14.45" customHeight="1" thickBot="1" x14ac:dyDescent="0.25">
      <c r="A13" s="613" t="s">
        <v>524</v>
      </c>
      <c r="B13" s="498">
        <v>643</v>
      </c>
      <c r="C13" s="498">
        <v>794</v>
      </c>
      <c r="D13" s="498">
        <v>1034</v>
      </c>
      <c r="E13" s="611">
        <v>94152.650000000009</v>
      </c>
      <c r="F13" s="611">
        <v>116202.67</v>
      </c>
      <c r="G13" s="612">
        <v>162749</v>
      </c>
    </row>
    <row r="14" spans="1:7" ht="14.45" customHeight="1" x14ac:dyDescent="0.2">
      <c r="A14" s="544" t="s">
        <v>244</v>
      </c>
    </row>
    <row r="15" spans="1:7" ht="14.45" customHeight="1" x14ac:dyDescent="0.2">
      <c r="A15" s="545" t="s">
        <v>519</v>
      </c>
    </row>
    <row r="16" spans="1:7" ht="14.45" customHeight="1" x14ac:dyDescent="0.2">
      <c r="A16" s="544" t="s">
        <v>939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094E1E5-AD06-4730-A2F4-BC620067080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4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1012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459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9877.25</v>
      </c>
      <c r="H3" s="103">
        <f t="shared" si="0"/>
        <v>1253736.95</v>
      </c>
      <c r="I3" s="74"/>
      <c r="J3" s="74"/>
      <c r="K3" s="103">
        <f t="shared" si="0"/>
        <v>9847.2000000000007</v>
      </c>
      <c r="L3" s="103">
        <f t="shared" si="0"/>
        <v>1269950.33</v>
      </c>
      <c r="M3" s="74"/>
      <c r="N3" s="74"/>
      <c r="O3" s="103">
        <f t="shared" si="0"/>
        <v>8838.4</v>
      </c>
      <c r="P3" s="103">
        <f t="shared" si="0"/>
        <v>1172648.8599999999</v>
      </c>
      <c r="Q3" s="75">
        <f>IF(L3=0,0,P3/L3)</f>
        <v>0.92338167273046012</v>
      </c>
      <c r="R3" s="104">
        <f>IF(O3=0,0,P3/O3)</f>
        <v>132.67659983707458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4"/>
      <c r="B5" s="614"/>
      <c r="C5" s="615"/>
      <c r="D5" s="616"/>
      <c r="E5" s="617"/>
      <c r="F5" s="618"/>
      <c r="G5" s="619" t="s">
        <v>71</v>
      </c>
      <c r="H5" s="620" t="s">
        <v>14</v>
      </c>
      <c r="I5" s="621"/>
      <c r="J5" s="621"/>
      <c r="K5" s="619" t="s">
        <v>71</v>
      </c>
      <c r="L5" s="620" t="s">
        <v>14</v>
      </c>
      <c r="M5" s="621"/>
      <c r="N5" s="621"/>
      <c r="O5" s="619" t="s">
        <v>71</v>
      </c>
      <c r="P5" s="620" t="s">
        <v>14</v>
      </c>
      <c r="Q5" s="622"/>
      <c r="R5" s="623"/>
    </row>
    <row r="6" spans="1:18" ht="14.45" customHeight="1" x14ac:dyDescent="0.2">
      <c r="A6" s="574" t="s">
        <v>945</v>
      </c>
      <c r="B6" s="580" t="s">
        <v>946</v>
      </c>
      <c r="C6" s="580" t="s">
        <v>443</v>
      </c>
      <c r="D6" s="580" t="s">
        <v>947</v>
      </c>
      <c r="E6" s="580" t="s">
        <v>948</v>
      </c>
      <c r="F6" s="580" t="s">
        <v>949</v>
      </c>
      <c r="G6" s="116">
        <v>264.2</v>
      </c>
      <c r="H6" s="116">
        <v>14293.219999999998</v>
      </c>
      <c r="I6" s="580">
        <v>1.2144473937321782</v>
      </c>
      <c r="J6" s="580">
        <v>54.099999999999994</v>
      </c>
      <c r="K6" s="116">
        <v>216.8</v>
      </c>
      <c r="L6" s="116">
        <v>11769.319999999998</v>
      </c>
      <c r="M6" s="580">
        <v>1</v>
      </c>
      <c r="N6" s="580">
        <v>54.286531365313643</v>
      </c>
      <c r="O6" s="116">
        <v>47.8</v>
      </c>
      <c r="P6" s="116">
        <v>2600.3500000000004</v>
      </c>
      <c r="Q6" s="575">
        <v>0.22094309611770271</v>
      </c>
      <c r="R6" s="576">
        <v>54.400627615062774</v>
      </c>
    </row>
    <row r="7" spans="1:18" ht="14.45" customHeight="1" x14ac:dyDescent="0.2">
      <c r="A7" s="486" t="s">
        <v>945</v>
      </c>
      <c r="B7" s="487" t="s">
        <v>946</v>
      </c>
      <c r="C7" s="487" t="s">
        <v>443</v>
      </c>
      <c r="D7" s="487" t="s">
        <v>947</v>
      </c>
      <c r="E7" s="487" t="s">
        <v>950</v>
      </c>
      <c r="F7" s="487" t="s">
        <v>471</v>
      </c>
      <c r="G7" s="491">
        <v>1.5</v>
      </c>
      <c r="H7" s="491">
        <v>207.29999999999998</v>
      </c>
      <c r="I7" s="487">
        <v>7.5934065934065922</v>
      </c>
      <c r="J7" s="487">
        <v>138.19999999999999</v>
      </c>
      <c r="K7" s="491">
        <v>0.2</v>
      </c>
      <c r="L7" s="491">
        <v>27.3</v>
      </c>
      <c r="M7" s="487">
        <v>1</v>
      </c>
      <c r="N7" s="487">
        <v>136.5</v>
      </c>
      <c r="O7" s="491">
        <v>1.3000000000000003</v>
      </c>
      <c r="P7" s="491">
        <v>177.32</v>
      </c>
      <c r="Q7" s="513">
        <v>6.4952380952380953</v>
      </c>
      <c r="R7" s="492">
        <v>136.39999999999998</v>
      </c>
    </row>
    <row r="8" spans="1:18" ht="14.45" customHeight="1" x14ac:dyDescent="0.2">
      <c r="A8" s="486" t="s">
        <v>945</v>
      </c>
      <c r="B8" s="487" t="s">
        <v>946</v>
      </c>
      <c r="C8" s="487" t="s">
        <v>443</v>
      </c>
      <c r="D8" s="487" t="s">
        <v>947</v>
      </c>
      <c r="E8" s="487" t="s">
        <v>951</v>
      </c>
      <c r="F8" s="487" t="s">
        <v>476</v>
      </c>
      <c r="G8" s="491">
        <v>22.900000000000002</v>
      </c>
      <c r="H8" s="491">
        <v>1406.0600000000002</v>
      </c>
      <c r="I8" s="487">
        <v>1.4845637300447676</v>
      </c>
      <c r="J8" s="487">
        <v>61.4</v>
      </c>
      <c r="K8" s="491">
        <v>18.7</v>
      </c>
      <c r="L8" s="491">
        <v>947.11999999999989</v>
      </c>
      <c r="M8" s="487">
        <v>1</v>
      </c>
      <c r="N8" s="487">
        <v>50.648128342245982</v>
      </c>
      <c r="O8" s="491">
        <v>14.299999999999999</v>
      </c>
      <c r="P8" s="491">
        <v>637.38</v>
      </c>
      <c r="Q8" s="513">
        <v>0.67296646676239558</v>
      </c>
      <c r="R8" s="492">
        <v>44.572027972027975</v>
      </c>
    </row>
    <row r="9" spans="1:18" ht="14.45" customHeight="1" x14ac:dyDescent="0.2">
      <c r="A9" s="486" t="s">
        <v>945</v>
      </c>
      <c r="B9" s="487" t="s">
        <v>946</v>
      </c>
      <c r="C9" s="487" t="s">
        <v>443</v>
      </c>
      <c r="D9" s="487" t="s">
        <v>947</v>
      </c>
      <c r="E9" s="487" t="s">
        <v>952</v>
      </c>
      <c r="F9" s="487" t="s">
        <v>953</v>
      </c>
      <c r="G9" s="491">
        <v>8.1999999999999993</v>
      </c>
      <c r="H9" s="491">
        <v>1451.4</v>
      </c>
      <c r="I9" s="487">
        <v>1.5471698113207546</v>
      </c>
      <c r="J9" s="487">
        <v>177.00000000000003</v>
      </c>
      <c r="K9" s="491">
        <v>5.3</v>
      </c>
      <c r="L9" s="491">
        <v>938.10000000000014</v>
      </c>
      <c r="M9" s="487">
        <v>1</v>
      </c>
      <c r="N9" s="487">
        <v>177.00000000000003</v>
      </c>
      <c r="O9" s="491">
        <v>3.5</v>
      </c>
      <c r="P9" s="491">
        <v>619.50000000000011</v>
      </c>
      <c r="Q9" s="513">
        <v>0.66037735849056611</v>
      </c>
      <c r="R9" s="492">
        <v>177.00000000000003</v>
      </c>
    </row>
    <row r="10" spans="1:18" ht="14.45" customHeight="1" x14ac:dyDescent="0.2">
      <c r="A10" s="486" t="s">
        <v>945</v>
      </c>
      <c r="B10" s="487" t="s">
        <v>946</v>
      </c>
      <c r="C10" s="487" t="s">
        <v>443</v>
      </c>
      <c r="D10" s="487" t="s">
        <v>947</v>
      </c>
      <c r="E10" s="487" t="s">
        <v>954</v>
      </c>
      <c r="F10" s="487"/>
      <c r="G10" s="491">
        <v>4</v>
      </c>
      <c r="H10" s="491">
        <v>24.36</v>
      </c>
      <c r="I10" s="487"/>
      <c r="J10" s="487">
        <v>6.09</v>
      </c>
      <c r="K10" s="491"/>
      <c r="L10" s="491"/>
      <c r="M10" s="487"/>
      <c r="N10" s="487"/>
      <c r="O10" s="491"/>
      <c r="P10" s="491"/>
      <c r="Q10" s="513"/>
      <c r="R10" s="492"/>
    </row>
    <row r="11" spans="1:18" ht="14.45" customHeight="1" x14ac:dyDescent="0.2">
      <c r="A11" s="486" t="s">
        <v>945</v>
      </c>
      <c r="B11" s="487" t="s">
        <v>946</v>
      </c>
      <c r="C11" s="487" t="s">
        <v>443</v>
      </c>
      <c r="D11" s="487" t="s">
        <v>947</v>
      </c>
      <c r="E11" s="487" t="s">
        <v>955</v>
      </c>
      <c r="F11" s="487" t="s">
        <v>459</v>
      </c>
      <c r="G11" s="491">
        <v>66.2</v>
      </c>
      <c r="H11" s="491">
        <v>317.75999999999993</v>
      </c>
      <c r="I11" s="487">
        <v>1.2014519056261339</v>
      </c>
      <c r="J11" s="487">
        <v>4.7999999999999989</v>
      </c>
      <c r="K11" s="491">
        <v>55.099999999999994</v>
      </c>
      <c r="L11" s="491">
        <v>264.48</v>
      </c>
      <c r="M11" s="487">
        <v>1</v>
      </c>
      <c r="N11" s="487">
        <v>4.8000000000000007</v>
      </c>
      <c r="O11" s="491">
        <v>38.65</v>
      </c>
      <c r="P11" s="491">
        <v>185.65999999999997</v>
      </c>
      <c r="Q11" s="513">
        <v>0.7019812462189956</v>
      </c>
      <c r="R11" s="492">
        <v>4.8036222509702453</v>
      </c>
    </row>
    <row r="12" spans="1:18" ht="14.45" customHeight="1" x14ac:dyDescent="0.2">
      <c r="A12" s="486" t="s">
        <v>945</v>
      </c>
      <c r="B12" s="487" t="s">
        <v>946</v>
      </c>
      <c r="C12" s="487" t="s">
        <v>443</v>
      </c>
      <c r="D12" s="487" t="s">
        <v>947</v>
      </c>
      <c r="E12" s="487" t="s">
        <v>956</v>
      </c>
      <c r="F12" s="487" t="s">
        <v>957</v>
      </c>
      <c r="G12" s="491">
        <v>57</v>
      </c>
      <c r="H12" s="491">
        <v>5953.08</v>
      </c>
      <c r="I12" s="487"/>
      <c r="J12" s="487">
        <v>104.44</v>
      </c>
      <c r="K12" s="491"/>
      <c r="L12" s="491"/>
      <c r="M12" s="487"/>
      <c r="N12" s="487"/>
      <c r="O12" s="491"/>
      <c r="P12" s="491"/>
      <c r="Q12" s="513"/>
      <c r="R12" s="492"/>
    </row>
    <row r="13" spans="1:18" ht="14.45" customHeight="1" x14ac:dyDescent="0.2">
      <c r="A13" s="486" t="s">
        <v>945</v>
      </c>
      <c r="B13" s="487" t="s">
        <v>946</v>
      </c>
      <c r="C13" s="487" t="s">
        <v>443</v>
      </c>
      <c r="D13" s="487" t="s">
        <v>947</v>
      </c>
      <c r="E13" s="487" t="s">
        <v>958</v>
      </c>
      <c r="F13" s="487" t="s">
        <v>957</v>
      </c>
      <c r="G13" s="491"/>
      <c r="H13" s="491"/>
      <c r="I13" s="487"/>
      <c r="J13" s="487"/>
      <c r="K13" s="491">
        <v>3.1</v>
      </c>
      <c r="L13" s="491">
        <v>2457.6799999999998</v>
      </c>
      <c r="M13" s="487">
        <v>1</v>
      </c>
      <c r="N13" s="487">
        <v>792.8</v>
      </c>
      <c r="O13" s="491">
        <v>6.2</v>
      </c>
      <c r="P13" s="491">
        <v>4915.3599999999997</v>
      </c>
      <c r="Q13" s="513">
        <v>2</v>
      </c>
      <c r="R13" s="492">
        <v>792.8</v>
      </c>
    </row>
    <row r="14" spans="1:18" ht="14.45" customHeight="1" x14ac:dyDescent="0.2">
      <c r="A14" s="486" t="s">
        <v>945</v>
      </c>
      <c r="B14" s="487" t="s">
        <v>946</v>
      </c>
      <c r="C14" s="487" t="s">
        <v>443</v>
      </c>
      <c r="D14" s="487" t="s">
        <v>947</v>
      </c>
      <c r="E14" s="487" t="s">
        <v>959</v>
      </c>
      <c r="F14" s="487" t="s">
        <v>960</v>
      </c>
      <c r="G14" s="491"/>
      <c r="H14" s="491"/>
      <c r="I14" s="487"/>
      <c r="J14" s="487"/>
      <c r="K14" s="491"/>
      <c r="L14" s="491"/>
      <c r="M14" s="487"/>
      <c r="N14" s="487"/>
      <c r="O14" s="491">
        <v>3.45</v>
      </c>
      <c r="P14" s="491">
        <v>413.68000000000006</v>
      </c>
      <c r="Q14" s="513"/>
      <c r="R14" s="492">
        <v>119.9072463768116</v>
      </c>
    </row>
    <row r="15" spans="1:18" ht="14.45" customHeight="1" x14ac:dyDescent="0.2">
      <c r="A15" s="486" t="s">
        <v>945</v>
      </c>
      <c r="B15" s="487" t="s">
        <v>946</v>
      </c>
      <c r="C15" s="487" t="s">
        <v>443</v>
      </c>
      <c r="D15" s="487" t="s">
        <v>947</v>
      </c>
      <c r="E15" s="487" t="s">
        <v>961</v>
      </c>
      <c r="F15" s="487" t="s">
        <v>962</v>
      </c>
      <c r="G15" s="491"/>
      <c r="H15" s="491"/>
      <c r="I15" s="487"/>
      <c r="J15" s="487"/>
      <c r="K15" s="491"/>
      <c r="L15" s="491"/>
      <c r="M15" s="487"/>
      <c r="N15" s="487"/>
      <c r="O15" s="491">
        <v>111.2</v>
      </c>
      <c r="P15" s="491">
        <v>6049.2800000000007</v>
      </c>
      <c r="Q15" s="513"/>
      <c r="R15" s="492">
        <v>54.400000000000006</v>
      </c>
    </row>
    <row r="16" spans="1:18" ht="14.45" customHeight="1" x14ac:dyDescent="0.2">
      <c r="A16" s="486" t="s">
        <v>945</v>
      </c>
      <c r="B16" s="487" t="s">
        <v>946</v>
      </c>
      <c r="C16" s="487" t="s">
        <v>443</v>
      </c>
      <c r="D16" s="487" t="s">
        <v>963</v>
      </c>
      <c r="E16" s="487" t="s">
        <v>964</v>
      </c>
      <c r="F16" s="487" t="s">
        <v>965</v>
      </c>
      <c r="G16" s="491">
        <v>67</v>
      </c>
      <c r="H16" s="491">
        <v>12328</v>
      </c>
      <c r="I16" s="487">
        <v>1.7536273115220484</v>
      </c>
      <c r="J16" s="487">
        <v>184</v>
      </c>
      <c r="K16" s="491">
        <v>38</v>
      </c>
      <c r="L16" s="491">
        <v>7030</v>
      </c>
      <c r="M16" s="487">
        <v>1</v>
      </c>
      <c r="N16" s="487">
        <v>185</v>
      </c>
      <c r="O16" s="491">
        <v>25</v>
      </c>
      <c r="P16" s="491">
        <v>4650</v>
      </c>
      <c r="Q16" s="513">
        <v>0.66145092460881938</v>
      </c>
      <c r="R16" s="492">
        <v>186</v>
      </c>
    </row>
    <row r="17" spans="1:18" ht="14.45" customHeight="1" x14ac:dyDescent="0.2">
      <c r="A17" s="486" t="s">
        <v>945</v>
      </c>
      <c r="B17" s="487" t="s">
        <v>946</v>
      </c>
      <c r="C17" s="487" t="s">
        <v>443</v>
      </c>
      <c r="D17" s="487" t="s">
        <v>963</v>
      </c>
      <c r="E17" s="487" t="s">
        <v>966</v>
      </c>
      <c r="F17" s="487" t="s">
        <v>967</v>
      </c>
      <c r="G17" s="491">
        <v>10</v>
      </c>
      <c r="H17" s="491">
        <v>1220</v>
      </c>
      <c r="I17" s="487">
        <v>0.76923076923076927</v>
      </c>
      <c r="J17" s="487">
        <v>122</v>
      </c>
      <c r="K17" s="491">
        <v>13</v>
      </c>
      <c r="L17" s="491">
        <v>1586</v>
      </c>
      <c r="M17" s="487">
        <v>1</v>
      </c>
      <c r="N17" s="487">
        <v>122</v>
      </c>
      <c r="O17" s="491">
        <v>174</v>
      </c>
      <c r="P17" s="491">
        <v>21402</v>
      </c>
      <c r="Q17" s="513">
        <v>13.494325346784363</v>
      </c>
      <c r="R17" s="492">
        <v>123</v>
      </c>
    </row>
    <row r="18" spans="1:18" ht="14.45" customHeight="1" x14ac:dyDescent="0.2">
      <c r="A18" s="486" t="s">
        <v>945</v>
      </c>
      <c r="B18" s="487" t="s">
        <v>946</v>
      </c>
      <c r="C18" s="487" t="s">
        <v>443</v>
      </c>
      <c r="D18" s="487" t="s">
        <v>963</v>
      </c>
      <c r="E18" s="487" t="s">
        <v>968</v>
      </c>
      <c r="F18" s="487" t="s">
        <v>969</v>
      </c>
      <c r="G18" s="491">
        <v>1792</v>
      </c>
      <c r="H18" s="491">
        <v>66304</v>
      </c>
      <c r="I18" s="487">
        <v>1.2643783371472159</v>
      </c>
      <c r="J18" s="487">
        <v>37</v>
      </c>
      <c r="K18" s="491">
        <v>1380</v>
      </c>
      <c r="L18" s="491">
        <v>52440</v>
      </c>
      <c r="M18" s="487">
        <v>1</v>
      </c>
      <c r="N18" s="487">
        <v>38</v>
      </c>
      <c r="O18" s="491">
        <v>1006</v>
      </c>
      <c r="P18" s="491">
        <v>38228</v>
      </c>
      <c r="Q18" s="513">
        <v>0.72898550724637678</v>
      </c>
      <c r="R18" s="492">
        <v>38</v>
      </c>
    </row>
    <row r="19" spans="1:18" ht="14.45" customHeight="1" x14ac:dyDescent="0.2">
      <c r="A19" s="486" t="s">
        <v>945</v>
      </c>
      <c r="B19" s="487" t="s">
        <v>946</v>
      </c>
      <c r="C19" s="487" t="s">
        <v>443</v>
      </c>
      <c r="D19" s="487" t="s">
        <v>963</v>
      </c>
      <c r="E19" s="487" t="s">
        <v>970</v>
      </c>
      <c r="F19" s="487" t="s">
        <v>971</v>
      </c>
      <c r="G19" s="491">
        <v>490</v>
      </c>
      <c r="H19" s="491">
        <v>4900</v>
      </c>
      <c r="I19" s="487">
        <v>0.73463268365817092</v>
      </c>
      <c r="J19" s="487">
        <v>10</v>
      </c>
      <c r="K19" s="491">
        <v>667</v>
      </c>
      <c r="L19" s="491">
        <v>6670</v>
      </c>
      <c r="M19" s="487">
        <v>1</v>
      </c>
      <c r="N19" s="487">
        <v>10</v>
      </c>
      <c r="O19" s="491">
        <v>622</v>
      </c>
      <c r="P19" s="491">
        <v>6220</v>
      </c>
      <c r="Q19" s="513">
        <v>0.93253373313343324</v>
      </c>
      <c r="R19" s="492">
        <v>10</v>
      </c>
    </row>
    <row r="20" spans="1:18" ht="14.45" customHeight="1" x14ac:dyDescent="0.2">
      <c r="A20" s="486" t="s">
        <v>945</v>
      </c>
      <c r="B20" s="487" t="s">
        <v>946</v>
      </c>
      <c r="C20" s="487" t="s">
        <v>443</v>
      </c>
      <c r="D20" s="487" t="s">
        <v>963</v>
      </c>
      <c r="E20" s="487" t="s">
        <v>972</v>
      </c>
      <c r="F20" s="487" t="s">
        <v>973</v>
      </c>
      <c r="G20" s="491">
        <v>65</v>
      </c>
      <c r="H20" s="491">
        <v>325</v>
      </c>
      <c r="I20" s="487">
        <v>1.2745098039215685</v>
      </c>
      <c r="J20" s="487">
        <v>5</v>
      </c>
      <c r="K20" s="491">
        <v>51</v>
      </c>
      <c r="L20" s="491">
        <v>255</v>
      </c>
      <c r="M20" s="487">
        <v>1</v>
      </c>
      <c r="N20" s="487">
        <v>5</v>
      </c>
      <c r="O20" s="491">
        <v>42</v>
      </c>
      <c r="P20" s="491">
        <v>210</v>
      </c>
      <c r="Q20" s="513">
        <v>0.82352941176470584</v>
      </c>
      <c r="R20" s="492">
        <v>5</v>
      </c>
    </row>
    <row r="21" spans="1:18" ht="14.45" customHeight="1" x14ac:dyDescent="0.2">
      <c r="A21" s="486" t="s">
        <v>945</v>
      </c>
      <c r="B21" s="487" t="s">
        <v>946</v>
      </c>
      <c r="C21" s="487" t="s">
        <v>443</v>
      </c>
      <c r="D21" s="487" t="s">
        <v>963</v>
      </c>
      <c r="E21" s="487" t="s">
        <v>974</v>
      </c>
      <c r="F21" s="487" t="s">
        <v>975</v>
      </c>
      <c r="G21" s="491">
        <v>18</v>
      </c>
      <c r="H21" s="491">
        <v>90</v>
      </c>
      <c r="I21" s="487">
        <v>1</v>
      </c>
      <c r="J21" s="487">
        <v>5</v>
      </c>
      <c r="K21" s="491">
        <v>18</v>
      </c>
      <c r="L21" s="491">
        <v>90</v>
      </c>
      <c r="M21" s="487">
        <v>1</v>
      </c>
      <c r="N21" s="487">
        <v>5</v>
      </c>
      <c r="O21" s="491">
        <v>29</v>
      </c>
      <c r="P21" s="491">
        <v>145</v>
      </c>
      <c r="Q21" s="513">
        <v>1.6111111111111112</v>
      </c>
      <c r="R21" s="492">
        <v>5</v>
      </c>
    </row>
    <row r="22" spans="1:18" ht="14.45" customHeight="1" x14ac:dyDescent="0.2">
      <c r="A22" s="486" t="s">
        <v>945</v>
      </c>
      <c r="B22" s="487" t="s">
        <v>946</v>
      </c>
      <c r="C22" s="487" t="s">
        <v>443</v>
      </c>
      <c r="D22" s="487" t="s">
        <v>963</v>
      </c>
      <c r="E22" s="487" t="s">
        <v>976</v>
      </c>
      <c r="F22" s="487" t="s">
        <v>977</v>
      </c>
      <c r="G22" s="491">
        <v>309</v>
      </c>
      <c r="H22" s="491">
        <v>22866</v>
      </c>
      <c r="I22" s="487">
        <v>0.91008955223880594</v>
      </c>
      <c r="J22" s="487">
        <v>74</v>
      </c>
      <c r="K22" s="491">
        <v>335</v>
      </c>
      <c r="L22" s="491">
        <v>25125</v>
      </c>
      <c r="M22" s="487">
        <v>1</v>
      </c>
      <c r="N22" s="487">
        <v>75</v>
      </c>
      <c r="O22" s="491">
        <v>391</v>
      </c>
      <c r="P22" s="491">
        <v>29716</v>
      </c>
      <c r="Q22" s="513">
        <v>1.182726368159204</v>
      </c>
      <c r="R22" s="492">
        <v>76</v>
      </c>
    </row>
    <row r="23" spans="1:18" ht="14.45" customHeight="1" x14ac:dyDescent="0.2">
      <c r="A23" s="486" t="s">
        <v>945</v>
      </c>
      <c r="B23" s="487" t="s">
        <v>946</v>
      </c>
      <c r="C23" s="487" t="s">
        <v>443</v>
      </c>
      <c r="D23" s="487" t="s">
        <v>963</v>
      </c>
      <c r="E23" s="487" t="s">
        <v>978</v>
      </c>
      <c r="F23" s="487" t="s">
        <v>979</v>
      </c>
      <c r="G23" s="491"/>
      <c r="H23" s="491"/>
      <c r="I23" s="487"/>
      <c r="J23" s="487"/>
      <c r="K23" s="491"/>
      <c r="L23" s="491"/>
      <c r="M23" s="487"/>
      <c r="N23" s="487"/>
      <c r="O23" s="491">
        <v>7</v>
      </c>
      <c r="P23" s="491">
        <v>861</v>
      </c>
      <c r="Q23" s="513"/>
      <c r="R23" s="492">
        <v>123</v>
      </c>
    </row>
    <row r="24" spans="1:18" ht="14.45" customHeight="1" x14ac:dyDescent="0.2">
      <c r="A24" s="486" t="s">
        <v>945</v>
      </c>
      <c r="B24" s="487" t="s">
        <v>946</v>
      </c>
      <c r="C24" s="487" t="s">
        <v>443</v>
      </c>
      <c r="D24" s="487" t="s">
        <v>963</v>
      </c>
      <c r="E24" s="487" t="s">
        <v>980</v>
      </c>
      <c r="F24" s="487" t="s">
        <v>981</v>
      </c>
      <c r="G24" s="491">
        <v>246</v>
      </c>
      <c r="H24" s="491">
        <v>43788</v>
      </c>
      <c r="I24" s="487">
        <v>0.82089160511416892</v>
      </c>
      <c r="J24" s="487">
        <v>178</v>
      </c>
      <c r="K24" s="491">
        <v>298</v>
      </c>
      <c r="L24" s="491">
        <v>53342</v>
      </c>
      <c r="M24" s="487">
        <v>1</v>
      </c>
      <c r="N24" s="487">
        <v>179</v>
      </c>
      <c r="O24" s="491">
        <v>176</v>
      </c>
      <c r="P24" s="491">
        <v>31680</v>
      </c>
      <c r="Q24" s="513">
        <v>0.59390349068276405</v>
      </c>
      <c r="R24" s="492">
        <v>180</v>
      </c>
    </row>
    <row r="25" spans="1:18" ht="14.45" customHeight="1" x14ac:dyDescent="0.2">
      <c r="A25" s="486" t="s">
        <v>945</v>
      </c>
      <c r="B25" s="487" t="s">
        <v>946</v>
      </c>
      <c r="C25" s="487" t="s">
        <v>443</v>
      </c>
      <c r="D25" s="487" t="s">
        <v>963</v>
      </c>
      <c r="E25" s="487" t="s">
        <v>982</v>
      </c>
      <c r="F25" s="487" t="s">
        <v>983</v>
      </c>
      <c r="G25" s="491">
        <v>159</v>
      </c>
      <c r="H25" s="491">
        <v>43248</v>
      </c>
      <c r="I25" s="487">
        <v>0.70780007201073614</v>
      </c>
      <c r="J25" s="487">
        <v>272</v>
      </c>
      <c r="K25" s="491">
        <v>223</v>
      </c>
      <c r="L25" s="491">
        <v>61102</v>
      </c>
      <c r="M25" s="487">
        <v>1</v>
      </c>
      <c r="N25" s="487">
        <v>274</v>
      </c>
      <c r="O25" s="491">
        <v>213</v>
      </c>
      <c r="P25" s="491">
        <v>58788</v>
      </c>
      <c r="Q25" s="513">
        <v>0.96212889921770151</v>
      </c>
      <c r="R25" s="492">
        <v>276</v>
      </c>
    </row>
    <row r="26" spans="1:18" ht="14.45" customHeight="1" x14ac:dyDescent="0.2">
      <c r="A26" s="486" t="s">
        <v>945</v>
      </c>
      <c r="B26" s="487" t="s">
        <v>946</v>
      </c>
      <c r="C26" s="487" t="s">
        <v>443</v>
      </c>
      <c r="D26" s="487" t="s">
        <v>963</v>
      </c>
      <c r="E26" s="487" t="s">
        <v>984</v>
      </c>
      <c r="F26" s="487" t="s">
        <v>985</v>
      </c>
      <c r="G26" s="491">
        <v>936</v>
      </c>
      <c r="H26" s="491">
        <v>31199.989999999998</v>
      </c>
      <c r="I26" s="487">
        <v>0.85635844980406706</v>
      </c>
      <c r="J26" s="487">
        <v>33.333322649572651</v>
      </c>
      <c r="K26" s="491">
        <v>1093</v>
      </c>
      <c r="L26" s="491">
        <v>36433.329999999987</v>
      </c>
      <c r="M26" s="487">
        <v>1</v>
      </c>
      <c r="N26" s="487">
        <v>33.333330283623042</v>
      </c>
      <c r="O26" s="491">
        <v>1054</v>
      </c>
      <c r="P26" s="491">
        <v>35133.33</v>
      </c>
      <c r="Q26" s="513">
        <v>0.96431838648841639</v>
      </c>
      <c r="R26" s="492">
        <v>33.333330170777991</v>
      </c>
    </row>
    <row r="27" spans="1:18" ht="14.45" customHeight="1" x14ac:dyDescent="0.2">
      <c r="A27" s="486" t="s">
        <v>945</v>
      </c>
      <c r="B27" s="487" t="s">
        <v>946</v>
      </c>
      <c r="C27" s="487" t="s">
        <v>443</v>
      </c>
      <c r="D27" s="487" t="s">
        <v>963</v>
      </c>
      <c r="E27" s="487" t="s">
        <v>986</v>
      </c>
      <c r="F27" s="487" t="s">
        <v>987</v>
      </c>
      <c r="G27" s="491">
        <v>292</v>
      </c>
      <c r="H27" s="491">
        <v>10804</v>
      </c>
      <c r="I27" s="487">
        <v>1.1193535018648986</v>
      </c>
      <c r="J27" s="487">
        <v>37</v>
      </c>
      <c r="K27" s="491">
        <v>254</v>
      </c>
      <c r="L27" s="491">
        <v>9652</v>
      </c>
      <c r="M27" s="487">
        <v>1</v>
      </c>
      <c r="N27" s="487">
        <v>38</v>
      </c>
      <c r="O27" s="491">
        <v>175</v>
      </c>
      <c r="P27" s="491">
        <v>6650</v>
      </c>
      <c r="Q27" s="513">
        <v>0.6889763779527559</v>
      </c>
      <c r="R27" s="492">
        <v>38</v>
      </c>
    </row>
    <row r="28" spans="1:18" ht="14.45" customHeight="1" x14ac:dyDescent="0.2">
      <c r="A28" s="486" t="s">
        <v>945</v>
      </c>
      <c r="B28" s="487" t="s">
        <v>946</v>
      </c>
      <c r="C28" s="487" t="s">
        <v>443</v>
      </c>
      <c r="D28" s="487" t="s">
        <v>963</v>
      </c>
      <c r="E28" s="487" t="s">
        <v>988</v>
      </c>
      <c r="F28" s="487" t="s">
        <v>989</v>
      </c>
      <c r="G28" s="491">
        <v>1403</v>
      </c>
      <c r="H28" s="491">
        <v>185196</v>
      </c>
      <c r="I28" s="487">
        <v>1.1846478602955286</v>
      </c>
      <c r="J28" s="487">
        <v>132</v>
      </c>
      <c r="K28" s="491">
        <v>1158</v>
      </c>
      <c r="L28" s="491">
        <v>156330</v>
      </c>
      <c r="M28" s="487">
        <v>1</v>
      </c>
      <c r="N28" s="487">
        <v>135</v>
      </c>
      <c r="O28" s="491">
        <v>864</v>
      </c>
      <c r="P28" s="491">
        <v>118368</v>
      </c>
      <c r="Q28" s="513">
        <v>0.7571675302245251</v>
      </c>
      <c r="R28" s="492">
        <v>137</v>
      </c>
    </row>
    <row r="29" spans="1:18" ht="14.45" customHeight="1" x14ac:dyDescent="0.2">
      <c r="A29" s="486" t="s">
        <v>945</v>
      </c>
      <c r="B29" s="487" t="s">
        <v>946</v>
      </c>
      <c r="C29" s="487" t="s">
        <v>443</v>
      </c>
      <c r="D29" s="487" t="s">
        <v>963</v>
      </c>
      <c r="E29" s="487" t="s">
        <v>990</v>
      </c>
      <c r="F29" s="487" t="s">
        <v>991</v>
      </c>
      <c r="G29" s="491">
        <v>531</v>
      </c>
      <c r="H29" s="491">
        <v>39294</v>
      </c>
      <c r="I29" s="487">
        <v>0.62820143884892088</v>
      </c>
      <c r="J29" s="487">
        <v>74</v>
      </c>
      <c r="K29" s="491">
        <v>834</v>
      </c>
      <c r="L29" s="491">
        <v>62550</v>
      </c>
      <c r="M29" s="487">
        <v>1</v>
      </c>
      <c r="N29" s="487">
        <v>75</v>
      </c>
      <c r="O29" s="491">
        <v>891</v>
      </c>
      <c r="P29" s="491">
        <v>67716</v>
      </c>
      <c r="Q29" s="513">
        <v>1.0825899280575539</v>
      </c>
      <c r="R29" s="492">
        <v>76</v>
      </c>
    </row>
    <row r="30" spans="1:18" ht="14.45" customHeight="1" x14ac:dyDescent="0.2">
      <c r="A30" s="486" t="s">
        <v>945</v>
      </c>
      <c r="B30" s="487" t="s">
        <v>946</v>
      </c>
      <c r="C30" s="487" t="s">
        <v>443</v>
      </c>
      <c r="D30" s="487" t="s">
        <v>963</v>
      </c>
      <c r="E30" s="487" t="s">
        <v>992</v>
      </c>
      <c r="F30" s="487" t="s">
        <v>993</v>
      </c>
      <c r="G30" s="491">
        <v>531</v>
      </c>
      <c r="H30" s="491">
        <v>188505</v>
      </c>
      <c r="I30" s="487">
        <v>0.79180493132272023</v>
      </c>
      <c r="J30" s="487">
        <v>355</v>
      </c>
      <c r="K30" s="491">
        <v>665</v>
      </c>
      <c r="L30" s="491">
        <v>238070</v>
      </c>
      <c r="M30" s="487">
        <v>1</v>
      </c>
      <c r="N30" s="487">
        <v>358</v>
      </c>
      <c r="O30" s="491">
        <v>792</v>
      </c>
      <c r="P30" s="491">
        <v>285120</v>
      </c>
      <c r="Q30" s="513">
        <v>1.1976309488805814</v>
      </c>
      <c r="R30" s="492">
        <v>360</v>
      </c>
    </row>
    <row r="31" spans="1:18" ht="14.45" customHeight="1" x14ac:dyDescent="0.2">
      <c r="A31" s="486" t="s">
        <v>945</v>
      </c>
      <c r="B31" s="487" t="s">
        <v>946</v>
      </c>
      <c r="C31" s="487" t="s">
        <v>443</v>
      </c>
      <c r="D31" s="487" t="s">
        <v>963</v>
      </c>
      <c r="E31" s="487" t="s">
        <v>994</v>
      </c>
      <c r="F31" s="487" t="s">
        <v>995</v>
      </c>
      <c r="G31" s="491">
        <v>807</v>
      </c>
      <c r="H31" s="491">
        <v>179961</v>
      </c>
      <c r="I31" s="487">
        <v>0.94909131182296669</v>
      </c>
      <c r="J31" s="487">
        <v>223</v>
      </c>
      <c r="K31" s="491">
        <v>839</v>
      </c>
      <c r="L31" s="491">
        <v>189614</v>
      </c>
      <c r="M31" s="487">
        <v>1</v>
      </c>
      <c r="N31" s="487">
        <v>226</v>
      </c>
      <c r="O31" s="491">
        <v>739</v>
      </c>
      <c r="P31" s="491">
        <v>168492</v>
      </c>
      <c r="Q31" s="513">
        <v>0.8886052717626336</v>
      </c>
      <c r="R31" s="492">
        <v>228</v>
      </c>
    </row>
    <row r="32" spans="1:18" ht="14.45" customHeight="1" x14ac:dyDescent="0.2">
      <c r="A32" s="486" t="s">
        <v>945</v>
      </c>
      <c r="B32" s="487" t="s">
        <v>946</v>
      </c>
      <c r="C32" s="487" t="s">
        <v>443</v>
      </c>
      <c r="D32" s="487" t="s">
        <v>963</v>
      </c>
      <c r="E32" s="487" t="s">
        <v>996</v>
      </c>
      <c r="F32" s="487" t="s">
        <v>997</v>
      </c>
      <c r="G32" s="491">
        <v>233</v>
      </c>
      <c r="H32" s="491">
        <v>17941</v>
      </c>
      <c r="I32" s="487">
        <v>0.79865562678062674</v>
      </c>
      <c r="J32" s="487">
        <v>77</v>
      </c>
      <c r="K32" s="491">
        <v>288</v>
      </c>
      <c r="L32" s="491">
        <v>22464</v>
      </c>
      <c r="M32" s="487">
        <v>1</v>
      </c>
      <c r="N32" s="487">
        <v>78</v>
      </c>
      <c r="O32" s="491">
        <v>325</v>
      </c>
      <c r="P32" s="491">
        <v>25675</v>
      </c>
      <c r="Q32" s="513">
        <v>1.1429398148148149</v>
      </c>
      <c r="R32" s="492">
        <v>79</v>
      </c>
    </row>
    <row r="33" spans="1:18" ht="14.45" customHeight="1" x14ac:dyDescent="0.2">
      <c r="A33" s="486" t="s">
        <v>945</v>
      </c>
      <c r="B33" s="487" t="s">
        <v>946</v>
      </c>
      <c r="C33" s="487" t="s">
        <v>443</v>
      </c>
      <c r="D33" s="487" t="s">
        <v>963</v>
      </c>
      <c r="E33" s="487" t="s">
        <v>998</v>
      </c>
      <c r="F33" s="487" t="s">
        <v>999</v>
      </c>
      <c r="G33" s="491">
        <v>54</v>
      </c>
      <c r="H33" s="491">
        <v>1512</v>
      </c>
      <c r="I33" s="487">
        <v>1.1849529780564263</v>
      </c>
      <c r="J33" s="487">
        <v>28</v>
      </c>
      <c r="K33" s="491">
        <v>44</v>
      </c>
      <c r="L33" s="491">
        <v>1276</v>
      </c>
      <c r="M33" s="487">
        <v>1</v>
      </c>
      <c r="N33" s="487">
        <v>29</v>
      </c>
      <c r="O33" s="491">
        <v>37</v>
      </c>
      <c r="P33" s="491">
        <v>1073</v>
      </c>
      <c r="Q33" s="513">
        <v>0.84090909090909094</v>
      </c>
      <c r="R33" s="492">
        <v>29</v>
      </c>
    </row>
    <row r="34" spans="1:18" ht="14.45" customHeight="1" x14ac:dyDescent="0.2">
      <c r="A34" s="486" t="s">
        <v>945</v>
      </c>
      <c r="B34" s="487" t="s">
        <v>946</v>
      </c>
      <c r="C34" s="487" t="s">
        <v>443</v>
      </c>
      <c r="D34" s="487" t="s">
        <v>963</v>
      </c>
      <c r="E34" s="487" t="s">
        <v>1000</v>
      </c>
      <c r="F34" s="487" t="s">
        <v>1001</v>
      </c>
      <c r="G34" s="491">
        <v>74</v>
      </c>
      <c r="H34" s="491">
        <v>4366</v>
      </c>
      <c r="I34" s="487">
        <v>1.0682652312209444</v>
      </c>
      <c r="J34" s="487">
        <v>59</v>
      </c>
      <c r="K34" s="491">
        <v>67</v>
      </c>
      <c r="L34" s="491">
        <v>4087</v>
      </c>
      <c r="M34" s="487">
        <v>1</v>
      </c>
      <c r="N34" s="487">
        <v>61</v>
      </c>
      <c r="O34" s="491">
        <v>35</v>
      </c>
      <c r="P34" s="491">
        <v>2170</v>
      </c>
      <c r="Q34" s="513">
        <v>0.53095179838512352</v>
      </c>
      <c r="R34" s="492">
        <v>62</v>
      </c>
    </row>
    <row r="35" spans="1:18" ht="14.45" customHeight="1" x14ac:dyDescent="0.2">
      <c r="A35" s="486" t="s">
        <v>945</v>
      </c>
      <c r="B35" s="487" t="s">
        <v>946</v>
      </c>
      <c r="C35" s="487" t="s">
        <v>443</v>
      </c>
      <c r="D35" s="487" t="s">
        <v>963</v>
      </c>
      <c r="E35" s="487" t="s">
        <v>1002</v>
      </c>
      <c r="F35" s="487" t="s">
        <v>1003</v>
      </c>
      <c r="G35" s="491">
        <v>179</v>
      </c>
      <c r="H35" s="491">
        <v>125658</v>
      </c>
      <c r="I35" s="487">
        <v>1.3567487610265934</v>
      </c>
      <c r="J35" s="487">
        <v>702</v>
      </c>
      <c r="K35" s="491">
        <v>131</v>
      </c>
      <c r="L35" s="491">
        <v>92617</v>
      </c>
      <c r="M35" s="487">
        <v>1</v>
      </c>
      <c r="N35" s="487">
        <v>707</v>
      </c>
      <c r="O35" s="491">
        <v>98</v>
      </c>
      <c r="P35" s="491">
        <v>69678</v>
      </c>
      <c r="Q35" s="513">
        <v>0.75232408737056911</v>
      </c>
      <c r="R35" s="492">
        <v>711</v>
      </c>
    </row>
    <row r="36" spans="1:18" ht="14.45" customHeight="1" x14ac:dyDescent="0.2">
      <c r="A36" s="486" t="s">
        <v>945</v>
      </c>
      <c r="B36" s="487" t="s">
        <v>946</v>
      </c>
      <c r="C36" s="487" t="s">
        <v>443</v>
      </c>
      <c r="D36" s="487" t="s">
        <v>963</v>
      </c>
      <c r="E36" s="487" t="s">
        <v>1004</v>
      </c>
      <c r="F36" s="487" t="s">
        <v>1005</v>
      </c>
      <c r="G36" s="491">
        <v>680</v>
      </c>
      <c r="H36" s="491">
        <v>157760</v>
      </c>
      <c r="I36" s="487">
        <v>1.044878927568484</v>
      </c>
      <c r="J36" s="487">
        <v>232</v>
      </c>
      <c r="K36" s="491">
        <v>648</v>
      </c>
      <c r="L36" s="491">
        <v>150984</v>
      </c>
      <c r="M36" s="487">
        <v>1</v>
      </c>
      <c r="N36" s="487">
        <v>233</v>
      </c>
      <c r="O36" s="491">
        <v>533</v>
      </c>
      <c r="P36" s="491">
        <v>125255</v>
      </c>
      <c r="Q36" s="513">
        <v>0.82959121496317489</v>
      </c>
      <c r="R36" s="492">
        <v>235</v>
      </c>
    </row>
    <row r="37" spans="1:18" ht="14.45" customHeight="1" x14ac:dyDescent="0.2">
      <c r="A37" s="486" t="s">
        <v>945</v>
      </c>
      <c r="B37" s="487" t="s">
        <v>946</v>
      </c>
      <c r="C37" s="487" t="s">
        <v>443</v>
      </c>
      <c r="D37" s="487" t="s">
        <v>963</v>
      </c>
      <c r="E37" s="487" t="s">
        <v>1006</v>
      </c>
      <c r="F37" s="487" t="s">
        <v>1007</v>
      </c>
      <c r="G37" s="491">
        <v>67</v>
      </c>
      <c r="H37" s="491">
        <v>31758</v>
      </c>
      <c r="I37" s="487">
        <v>1.1455056990333286</v>
      </c>
      <c r="J37" s="487">
        <v>474</v>
      </c>
      <c r="K37" s="491">
        <v>58</v>
      </c>
      <c r="L37" s="491">
        <v>27724</v>
      </c>
      <c r="M37" s="487">
        <v>1</v>
      </c>
      <c r="N37" s="487">
        <v>478</v>
      </c>
      <c r="O37" s="491">
        <v>32</v>
      </c>
      <c r="P37" s="491">
        <v>15424</v>
      </c>
      <c r="Q37" s="513">
        <v>0.55634107632376284</v>
      </c>
      <c r="R37" s="492">
        <v>482</v>
      </c>
    </row>
    <row r="38" spans="1:18" ht="14.45" customHeight="1" x14ac:dyDescent="0.2">
      <c r="A38" s="486" t="s">
        <v>945</v>
      </c>
      <c r="B38" s="487" t="s">
        <v>946</v>
      </c>
      <c r="C38" s="487" t="s">
        <v>443</v>
      </c>
      <c r="D38" s="487" t="s">
        <v>963</v>
      </c>
      <c r="E38" s="487" t="s">
        <v>1008</v>
      </c>
      <c r="F38" s="487" t="s">
        <v>1009</v>
      </c>
      <c r="G38" s="491"/>
      <c r="H38" s="491"/>
      <c r="I38" s="487"/>
      <c r="J38" s="487"/>
      <c r="K38" s="491"/>
      <c r="L38" s="491"/>
      <c r="M38" s="487"/>
      <c r="N38" s="487"/>
      <c r="O38" s="491">
        <v>1</v>
      </c>
      <c r="P38" s="491">
        <v>1436</v>
      </c>
      <c r="Q38" s="513"/>
      <c r="R38" s="492">
        <v>1436</v>
      </c>
    </row>
    <row r="39" spans="1:18" ht="14.45" customHeight="1" x14ac:dyDescent="0.2">
      <c r="A39" s="486" t="s">
        <v>945</v>
      </c>
      <c r="B39" s="487" t="s">
        <v>946</v>
      </c>
      <c r="C39" s="487" t="s">
        <v>448</v>
      </c>
      <c r="D39" s="487" t="s">
        <v>947</v>
      </c>
      <c r="E39" s="487" t="s">
        <v>948</v>
      </c>
      <c r="F39" s="487" t="s">
        <v>949</v>
      </c>
      <c r="G39" s="491">
        <v>2.5999999999999996</v>
      </c>
      <c r="H39" s="491">
        <v>140.66</v>
      </c>
      <c r="I39" s="487"/>
      <c r="J39" s="487">
        <v>54.100000000000009</v>
      </c>
      <c r="K39" s="491"/>
      <c r="L39" s="491"/>
      <c r="M39" s="487"/>
      <c r="N39" s="487"/>
      <c r="O39" s="491"/>
      <c r="P39" s="491"/>
      <c r="Q39" s="513"/>
      <c r="R39" s="492"/>
    </row>
    <row r="40" spans="1:18" ht="14.45" customHeight="1" x14ac:dyDescent="0.2">
      <c r="A40" s="486" t="s">
        <v>945</v>
      </c>
      <c r="B40" s="487" t="s">
        <v>946</v>
      </c>
      <c r="C40" s="487" t="s">
        <v>448</v>
      </c>
      <c r="D40" s="487" t="s">
        <v>947</v>
      </c>
      <c r="E40" s="487" t="s">
        <v>955</v>
      </c>
      <c r="F40" s="487" t="s">
        <v>459</v>
      </c>
      <c r="G40" s="491">
        <v>0.64999999999999991</v>
      </c>
      <c r="H40" s="491">
        <v>3.12</v>
      </c>
      <c r="I40" s="487"/>
      <c r="J40" s="487">
        <v>4.8000000000000007</v>
      </c>
      <c r="K40" s="491"/>
      <c r="L40" s="491"/>
      <c r="M40" s="487"/>
      <c r="N40" s="487"/>
      <c r="O40" s="491"/>
      <c r="P40" s="491"/>
      <c r="Q40" s="513"/>
      <c r="R40" s="492"/>
    </row>
    <row r="41" spans="1:18" ht="14.45" customHeight="1" x14ac:dyDescent="0.2">
      <c r="A41" s="486" t="s">
        <v>945</v>
      </c>
      <c r="B41" s="487" t="s">
        <v>946</v>
      </c>
      <c r="C41" s="487" t="s">
        <v>448</v>
      </c>
      <c r="D41" s="487" t="s">
        <v>963</v>
      </c>
      <c r="E41" s="487" t="s">
        <v>968</v>
      </c>
      <c r="F41" s="487" t="s">
        <v>969</v>
      </c>
      <c r="G41" s="491">
        <v>12</v>
      </c>
      <c r="H41" s="491">
        <v>444</v>
      </c>
      <c r="I41" s="487"/>
      <c r="J41" s="487">
        <v>37</v>
      </c>
      <c r="K41" s="491"/>
      <c r="L41" s="491"/>
      <c r="M41" s="487"/>
      <c r="N41" s="487"/>
      <c r="O41" s="491"/>
      <c r="P41" s="491"/>
      <c r="Q41" s="513"/>
      <c r="R41" s="492"/>
    </row>
    <row r="42" spans="1:18" ht="14.45" customHeight="1" x14ac:dyDescent="0.2">
      <c r="A42" s="486" t="s">
        <v>945</v>
      </c>
      <c r="B42" s="487" t="s">
        <v>946</v>
      </c>
      <c r="C42" s="487" t="s">
        <v>448</v>
      </c>
      <c r="D42" s="487" t="s">
        <v>963</v>
      </c>
      <c r="E42" s="487" t="s">
        <v>988</v>
      </c>
      <c r="F42" s="487" t="s">
        <v>989</v>
      </c>
      <c r="G42" s="491">
        <v>13</v>
      </c>
      <c r="H42" s="491">
        <v>1716</v>
      </c>
      <c r="I42" s="487"/>
      <c r="J42" s="487">
        <v>132</v>
      </c>
      <c r="K42" s="491"/>
      <c r="L42" s="491"/>
      <c r="M42" s="487"/>
      <c r="N42" s="487"/>
      <c r="O42" s="491"/>
      <c r="P42" s="491"/>
      <c r="Q42" s="513"/>
      <c r="R42" s="492"/>
    </row>
    <row r="43" spans="1:18" ht="14.45" customHeight="1" x14ac:dyDescent="0.2">
      <c r="A43" s="486" t="s">
        <v>945</v>
      </c>
      <c r="B43" s="487" t="s">
        <v>946</v>
      </c>
      <c r="C43" s="487" t="s">
        <v>448</v>
      </c>
      <c r="D43" s="487" t="s">
        <v>963</v>
      </c>
      <c r="E43" s="487" t="s">
        <v>990</v>
      </c>
      <c r="F43" s="487" t="s">
        <v>991</v>
      </c>
      <c r="G43" s="491">
        <v>1</v>
      </c>
      <c r="H43" s="491">
        <v>74</v>
      </c>
      <c r="I43" s="487">
        <v>0.49333333333333335</v>
      </c>
      <c r="J43" s="487">
        <v>74</v>
      </c>
      <c r="K43" s="491">
        <v>2</v>
      </c>
      <c r="L43" s="491">
        <v>150</v>
      </c>
      <c r="M43" s="487">
        <v>1</v>
      </c>
      <c r="N43" s="487">
        <v>75</v>
      </c>
      <c r="O43" s="491"/>
      <c r="P43" s="491"/>
      <c r="Q43" s="513"/>
      <c r="R43" s="492"/>
    </row>
    <row r="44" spans="1:18" ht="14.45" customHeight="1" x14ac:dyDescent="0.2">
      <c r="A44" s="486" t="s">
        <v>1010</v>
      </c>
      <c r="B44" s="487" t="s">
        <v>1011</v>
      </c>
      <c r="C44" s="487" t="s">
        <v>443</v>
      </c>
      <c r="D44" s="487" t="s">
        <v>963</v>
      </c>
      <c r="E44" s="487" t="s">
        <v>968</v>
      </c>
      <c r="F44" s="487" t="s">
        <v>969</v>
      </c>
      <c r="G44" s="491"/>
      <c r="H44" s="491"/>
      <c r="I44" s="487"/>
      <c r="J44" s="487"/>
      <c r="K44" s="491">
        <v>3</v>
      </c>
      <c r="L44" s="491">
        <v>114</v>
      </c>
      <c r="M44" s="487">
        <v>1</v>
      </c>
      <c r="N44" s="487">
        <v>38</v>
      </c>
      <c r="O44" s="491">
        <v>3</v>
      </c>
      <c r="P44" s="491">
        <v>114</v>
      </c>
      <c r="Q44" s="513">
        <v>1</v>
      </c>
      <c r="R44" s="492">
        <v>38</v>
      </c>
    </row>
    <row r="45" spans="1:18" ht="14.45" customHeight="1" x14ac:dyDescent="0.2">
      <c r="A45" s="486" t="s">
        <v>1010</v>
      </c>
      <c r="B45" s="487" t="s">
        <v>1011</v>
      </c>
      <c r="C45" s="487" t="s">
        <v>443</v>
      </c>
      <c r="D45" s="487" t="s">
        <v>963</v>
      </c>
      <c r="E45" s="487" t="s">
        <v>978</v>
      </c>
      <c r="F45" s="487" t="s">
        <v>979</v>
      </c>
      <c r="G45" s="491">
        <v>481</v>
      </c>
      <c r="H45" s="491">
        <v>58682</v>
      </c>
      <c r="I45" s="487">
        <v>1.0981735159817352</v>
      </c>
      <c r="J45" s="487">
        <v>122</v>
      </c>
      <c r="K45" s="491">
        <v>438</v>
      </c>
      <c r="L45" s="491">
        <v>53436</v>
      </c>
      <c r="M45" s="487">
        <v>1</v>
      </c>
      <c r="N45" s="487">
        <v>122</v>
      </c>
      <c r="O45" s="491">
        <v>345</v>
      </c>
      <c r="P45" s="491">
        <v>42435</v>
      </c>
      <c r="Q45" s="513">
        <v>0.79412755445766903</v>
      </c>
      <c r="R45" s="492">
        <v>123</v>
      </c>
    </row>
    <row r="46" spans="1:18" ht="14.45" customHeight="1" thickBot="1" x14ac:dyDescent="0.25">
      <c r="A46" s="493" t="s">
        <v>1010</v>
      </c>
      <c r="B46" s="494" t="s">
        <v>1011</v>
      </c>
      <c r="C46" s="494" t="s">
        <v>443</v>
      </c>
      <c r="D46" s="494" t="s">
        <v>963</v>
      </c>
      <c r="E46" s="494" t="s">
        <v>988</v>
      </c>
      <c r="F46" s="494" t="s">
        <v>989</v>
      </c>
      <c r="G46" s="498"/>
      <c r="H46" s="498"/>
      <c r="I46" s="494"/>
      <c r="J46" s="494"/>
      <c r="K46" s="498">
        <v>3</v>
      </c>
      <c r="L46" s="498">
        <v>405</v>
      </c>
      <c r="M46" s="494">
        <v>1</v>
      </c>
      <c r="N46" s="494">
        <v>135</v>
      </c>
      <c r="O46" s="498">
        <v>3</v>
      </c>
      <c r="P46" s="498">
        <v>411</v>
      </c>
      <c r="Q46" s="506">
        <v>1.0148148148148148</v>
      </c>
      <c r="R46" s="499">
        <v>137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544573C8-DF90-4695-836D-D3B0399D7160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8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1013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459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9877.2500000000018</v>
      </c>
      <c r="I3" s="103">
        <f t="shared" si="0"/>
        <v>1253736.9499999997</v>
      </c>
      <c r="J3" s="74"/>
      <c r="K3" s="74"/>
      <c r="L3" s="103">
        <f t="shared" si="0"/>
        <v>9847.1999999999989</v>
      </c>
      <c r="M3" s="103">
        <f t="shared" si="0"/>
        <v>1269950.3299999998</v>
      </c>
      <c r="N3" s="74"/>
      <c r="O3" s="74"/>
      <c r="P3" s="103">
        <f t="shared" si="0"/>
        <v>8838.4000000000033</v>
      </c>
      <c r="Q3" s="103">
        <f t="shared" si="0"/>
        <v>1172648.8600000001</v>
      </c>
      <c r="R3" s="75">
        <f>IF(M3=0,0,Q3/M3)</f>
        <v>0.92338167273046046</v>
      </c>
      <c r="S3" s="104">
        <f>IF(P3=0,0,Q3/P3)</f>
        <v>132.67659983707455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4"/>
      <c r="B5" s="614"/>
      <c r="C5" s="615"/>
      <c r="D5" s="624"/>
      <c r="E5" s="616"/>
      <c r="F5" s="617"/>
      <c r="G5" s="618"/>
      <c r="H5" s="619" t="s">
        <v>71</v>
      </c>
      <c r="I5" s="620" t="s">
        <v>14</v>
      </c>
      <c r="J5" s="621"/>
      <c r="K5" s="621"/>
      <c r="L5" s="619" t="s">
        <v>71</v>
      </c>
      <c r="M5" s="620" t="s">
        <v>14</v>
      </c>
      <c r="N5" s="621"/>
      <c r="O5" s="621"/>
      <c r="P5" s="619" t="s">
        <v>71</v>
      </c>
      <c r="Q5" s="620" t="s">
        <v>14</v>
      </c>
      <c r="R5" s="622"/>
      <c r="S5" s="623"/>
    </row>
    <row r="6" spans="1:19" ht="14.45" customHeight="1" x14ac:dyDescent="0.2">
      <c r="A6" s="574" t="s">
        <v>945</v>
      </c>
      <c r="B6" s="580" t="s">
        <v>946</v>
      </c>
      <c r="C6" s="580" t="s">
        <v>443</v>
      </c>
      <c r="D6" s="580" t="s">
        <v>937</v>
      </c>
      <c r="E6" s="580" t="s">
        <v>947</v>
      </c>
      <c r="F6" s="580" t="s">
        <v>948</v>
      </c>
      <c r="G6" s="580" t="s">
        <v>949</v>
      </c>
      <c r="H6" s="116">
        <v>5.2000000000000011</v>
      </c>
      <c r="I6" s="116">
        <v>281.32</v>
      </c>
      <c r="J6" s="580">
        <v>0.86236282263503161</v>
      </c>
      <c r="K6" s="580">
        <v>54.099999999999987</v>
      </c>
      <c r="L6" s="116">
        <v>6</v>
      </c>
      <c r="M6" s="116">
        <v>326.21999999999997</v>
      </c>
      <c r="N6" s="580">
        <v>1</v>
      </c>
      <c r="O6" s="580">
        <v>54.37</v>
      </c>
      <c r="P6" s="116">
        <v>1.4</v>
      </c>
      <c r="Q6" s="116">
        <v>76.19</v>
      </c>
      <c r="R6" s="575">
        <v>0.2335540432836736</v>
      </c>
      <c r="S6" s="576">
        <v>54.421428571428571</v>
      </c>
    </row>
    <row r="7" spans="1:19" ht="14.45" customHeight="1" x14ac:dyDescent="0.2">
      <c r="A7" s="486" t="s">
        <v>945</v>
      </c>
      <c r="B7" s="487" t="s">
        <v>946</v>
      </c>
      <c r="C7" s="487" t="s">
        <v>443</v>
      </c>
      <c r="D7" s="487" t="s">
        <v>937</v>
      </c>
      <c r="E7" s="487" t="s">
        <v>947</v>
      </c>
      <c r="F7" s="487" t="s">
        <v>950</v>
      </c>
      <c r="G7" s="487" t="s">
        <v>471</v>
      </c>
      <c r="H7" s="491"/>
      <c r="I7" s="491"/>
      <c r="J7" s="487"/>
      <c r="K7" s="487"/>
      <c r="L7" s="491"/>
      <c r="M7" s="491"/>
      <c r="N7" s="487"/>
      <c r="O7" s="487"/>
      <c r="P7" s="491">
        <v>0.2</v>
      </c>
      <c r="Q7" s="491">
        <v>27.28</v>
      </c>
      <c r="R7" s="513"/>
      <c r="S7" s="492">
        <v>136.4</v>
      </c>
    </row>
    <row r="8" spans="1:19" ht="14.45" customHeight="1" x14ac:dyDescent="0.2">
      <c r="A8" s="486" t="s">
        <v>945</v>
      </c>
      <c r="B8" s="487" t="s">
        <v>946</v>
      </c>
      <c r="C8" s="487" t="s">
        <v>443</v>
      </c>
      <c r="D8" s="487" t="s">
        <v>937</v>
      </c>
      <c r="E8" s="487" t="s">
        <v>947</v>
      </c>
      <c r="F8" s="487" t="s">
        <v>951</v>
      </c>
      <c r="G8" s="487" t="s">
        <v>476</v>
      </c>
      <c r="H8" s="491">
        <v>0.7</v>
      </c>
      <c r="I8" s="491">
        <v>42.980000000000004</v>
      </c>
      <c r="J8" s="487">
        <v>1.415678524374177</v>
      </c>
      <c r="K8" s="487">
        <v>61.400000000000013</v>
      </c>
      <c r="L8" s="491">
        <v>0.6</v>
      </c>
      <c r="M8" s="491">
        <v>30.359999999999996</v>
      </c>
      <c r="N8" s="487">
        <v>1</v>
      </c>
      <c r="O8" s="487">
        <v>50.599999999999994</v>
      </c>
      <c r="P8" s="491">
        <v>2.4000000000000004</v>
      </c>
      <c r="Q8" s="491">
        <v>104.49</v>
      </c>
      <c r="R8" s="513">
        <v>3.4416996047430835</v>
      </c>
      <c r="S8" s="492">
        <v>43.537499999999994</v>
      </c>
    </row>
    <row r="9" spans="1:19" ht="14.45" customHeight="1" x14ac:dyDescent="0.2">
      <c r="A9" s="486" t="s">
        <v>945</v>
      </c>
      <c r="B9" s="487" t="s">
        <v>946</v>
      </c>
      <c r="C9" s="487" t="s">
        <v>443</v>
      </c>
      <c r="D9" s="487" t="s">
        <v>937</v>
      </c>
      <c r="E9" s="487" t="s">
        <v>947</v>
      </c>
      <c r="F9" s="487" t="s">
        <v>952</v>
      </c>
      <c r="G9" s="487" t="s">
        <v>953</v>
      </c>
      <c r="H9" s="491">
        <v>0.2</v>
      </c>
      <c r="I9" s="491">
        <v>35.4</v>
      </c>
      <c r="J9" s="487">
        <v>2</v>
      </c>
      <c r="K9" s="487">
        <v>176.99999999999997</v>
      </c>
      <c r="L9" s="491">
        <v>0.1</v>
      </c>
      <c r="M9" s="491">
        <v>17.7</v>
      </c>
      <c r="N9" s="487">
        <v>1</v>
      </c>
      <c r="O9" s="487">
        <v>176.99999999999997</v>
      </c>
      <c r="P9" s="491">
        <v>0.1</v>
      </c>
      <c r="Q9" s="491">
        <v>17.7</v>
      </c>
      <c r="R9" s="513">
        <v>1</v>
      </c>
      <c r="S9" s="492">
        <v>176.99999999999997</v>
      </c>
    </row>
    <row r="10" spans="1:19" ht="14.45" customHeight="1" x14ac:dyDescent="0.2">
      <c r="A10" s="486" t="s">
        <v>945</v>
      </c>
      <c r="B10" s="487" t="s">
        <v>946</v>
      </c>
      <c r="C10" s="487" t="s">
        <v>443</v>
      </c>
      <c r="D10" s="487" t="s">
        <v>937</v>
      </c>
      <c r="E10" s="487" t="s">
        <v>947</v>
      </c>
      <c r="F10" s="487" t="s">
        <v>955</v>
      </c>
      <c r="G10" s="487" t="s">
        <v>459</v>
      </c>
      <c r="H10" s="491">
        <v>1.25</v>
      </c>
      <c r="I10" s="491">
        <v>6</v>
      </c>
      <c r="J10" s="487">
        <v>0.83333333333333326</v>
      </c>
      <c r="K10" s="487">
        <v>4.8</v>
      </c>
      <c r="L10" s="491">
        <v>1.5</v>
      </c>
      <c r="M10" s="491">
        <v>7.2000000000000011</v>
      </c>
      <c r="N10" s="487">
        <v>1</v>
      </c>
      <c r="O10" s="487">
        <v>4.8000000000000007</v>
      </c>
      <c r="P10" s="491">
        <v>2.0499999999999998</v>
      </c>
      <c r="Q10" s="491">
        <v>9.84</v>
      </c>
      <c r="R10" s="513">
        <v>1.3666666666666665</v>
      </c>
      <c r="S10" s="492">
        <v>4.8000000000000007</v>
      </c>
    </row>
    <row r="11" spans="1:19" ht="14.45" customHeight="1" x14ac:dyDescent="0.2">
      <c r="A11" s="486" t="s">
        <v>945</v>
      </c>
      <c r="B11" s="487" t="s">
        <v>946</v>
      </c>
      <c r="C11" s="487" t="s">
        <v>443</v>
      </c>
      <c r="D11" s="487" t="s">
        <v>937</v>
      </c>
      <c r="E11" s="487" t="s">
        <v>947</v>
      </c>
      <c r="F11" s="487" t="s">
        <v>958</v>
      </c>
      <c r="G11" s="487" t="s">
        <v>957</v>
      </c>
      <c r="H11" s="491"/>
      <c r="I11" s="491"/>
      <c r="J11" s="487"/>
      <c r="K11" s="487"/>
      <c r="L11" s="491"/>
      <c r="M11" s="491"/>
      <c r="N11" s="487"/>
      <c r="O11" s="487"/>
      <c r="P11" s="491">
        <v>0.7</v>
      </c>
      <c r="Q11" s="491">
        <v>554.96</v>
      </c>
      <c r="R11" s="513"/>
      <c r="S11" s="492">
        <v>792.80000000000007</v>
      </c>
    </row>
    <row r="12" spans="1:19" ht="14.45" customHeight="1" x14ac:dyDescent="0.2">
      <c r="A12" s="486" t="s">
        <v>945</v>
      </c>
      <c r="B12" s="487" t="s">
        <v>946</v>
      </c>
      <c r="C12" s="487" t="s">
        <v>443</v>
      </c>
      <c r="D12" s="487" t="s">
        <v>937</v>
      </c>
      <c r="E12" s="487" t="s">
        <v>947</v>
      </c>
      <c r="F12" s="487" t="s">
        <v>959</v>
      </c>
      <c r="G12" s="487" t="s">
        <v>960</v>
      </c>
      <c r="H12" s="491"/>
      <c r="I12" s="491"/>
      <c r="J12" s="487"/>
      <c r="K12" s="487"/>
      <c r="L12" s="491"/>
      <c r="M12" s="491"/>
      <c r="N12" s="487"/>
      <c r="O12" s="487"/>
      <c r="P12" s="491">
        <v>0.5</v>
      </c>
      <c r="Q12" s="491">
        <v>54.96</v>
      </c>
      <c r="R12" s="513"/>
      <c r="S12" s="492">
        <v>109.92</v>
      </c>
    </row>
    <row r="13" spans="1:19" ht="14.45" customHeight="1" x14ac:dyDescent="0.2">
      <c r="A13" s="486" t="s">
        <v>945</v>
      </c>
      <c r="B13" s="487" t="s">
        <v>946</v>
      </c>
      <c r="C13" s="487" t="s">
        <v>443</v>
      </c>
      <c r="D13" s="487" t="s">
        <v>937</v>
      </c>
      <c r="E13" s="487" t="s">
        <v>947</v>
      </c>
      <c r="F13" s="487" t="s">
        <v>961</v>
      </c>
      <c r="G13" s="487" t="s">
        <v>962</v>
      </c>
      <c r="H13" s="491"/>
      <c r="I13" s="491"/>
      <c r="J13" s="487"/>
      <c r="K13" s="487"/>
      <c r="L13" s="491"/>
      <c r="M13" s="491"/>
      <c r="N13" s="487"/>
      <c r="O13" s="487"/>
      <c r="P13" s="491">
        <v>9</v>
      </c>
      <c r="Q13" s="491">
        <v>489.6</v>
      </c>
      <c r="R13" s="513"/>
      <c r="S13" s="492">
        <v>54.400000000000006</v>
      </c>
    </row>
    <row r="14" spans="1:19" ht="14.45" customHeight="1" x14ac:dyDescent="0.2">
      <c r="A14" s="486" t="s">
        <v>945</v>
      </c>
      <c r="B14" s="487" t="s">
        <v>946</v>
      </c>
      <c r="C14" s="487" t="s">
        <v>443</v>
      </c>
      <c r="D14" s="487" t="s">
        <v>937</v>
      </c>
      <c r="E14" s="487" t="s">
        <v>963</v>
      </c>
      <c r="F14" s="487" t="s">
        <v>964</v>
      </c>
      <c r="G14" s="487" t="s">
        <v>965</v>
      </c>
      <c r="H14" s="491">
        <v>67</v>
      </c>
      <c r="I14" s="491">
        <v>12328</v>
      </c>
      <c r="J14" s="487">
        <v>1.7536273115220484</v>
      </c>
      <c r="K14" s="487">
        <v>184</v>
      </c>
      <c r="L14" s="491">
        <v>38</v>
      </c>
      <c r="M14" s="491">
        <v>7030</v>
      </c>
      <c r="N14" s="487">
        <v>1</v>
      </c>
      <c r="O14" s="487">
        <v>185</v>
      </c>
      <c r="P14" s="491">
        <v>24</v>
      </c>
      <c r="Q14" s="491">
        <v>4464</v>
      </c>
      <c r="R14" s="513">
        <v>0.6349928876244666</v>
      </c>
      <c r="S14" s="492">
        <v>186</v>
      </c>
    </row>
    <row r="15" spans="1:19" ht="14.45" customHeight="1" x14ac:dyDescent="0.2">
      <c r="A15" s="486" t="s">
        <v>945</v>
      </c>
      <c r="B15" s="487" t="s">
        <v>946</v>
      </c>
      <c r="C15" s="487" t="s">
        <v>443</v>
      </c>
      <c r="D15" s="487" t="s">
        <v>937</v>
      </c>
      <c r="E15" s="487" t="s">
        <v>963</v>
      </c>
      <c r="F15" s="487" t="s">
        <v>966</v>
      </c>
      <c r="G15" s="487" t="s">
        <v>967</v>
      </c>
      <c r="H15" s="491">
        <v>8</v>
      </c>
      <c r="I15" s="491">
        <v>976</v>
      </c>
      <c r="J15" s="487">
        <v>0.72727272727272729</v>
      </c>
      <c r="K15" s="487">
        <v>122</v>
      </c>
      <c r="L15" s="491">
        <v>11</v>
      </c>
      <c r="M15" s="491">
        <v>1342</v>
      </c>
      <c r="N15" s="487">
        <v>1</v>
      </c>
      <c r="O15" s="487">
        <v>122</v>
      </c>
      <c r="P15" s="491">
        <v>157</v>
      </c>
      <c r="Q15" s="491">
        <v>19311</v>
      </c>
      <c r="R15" s="513">
        <v>14.389716840536513</v>
      </c>
      <c r="S15" s="492">
        <v>123</v>
      </c>
    </row>
    <row r="16" spans="1:19" ht="14.45" customHeight="1" x14ac:dyDescent="0.2">
      <c r="A16" s="486" t="s">
        <v>945</v>
      </c>
      <c r="B16" s="487" t="s">
        <v>946</v>
      </c>
      <c r="C16" s="487" t="s">
        <v>443</v>
      </c>
      <c r="D16" s="487" t="s">
        <v>937</v>
      </c>
      <c r="E16" s="487" t="s">
        <v>963</v>
      </c>
      <c r="F16" s="487" t="s">
        <v>968</v>
      </c>
      <c r="G16" s="487" t="s">
        <v>969</v>
      </c>
      <c r="H16" s="491">
        <v>332</v>
      </c>
      <c r="I16" s="491">
        <v>12284</v>
      </c>
      <c r="J16" s="487">
        <v>1.1797925470610833</v>
      </c>
      <c r="K16" s="487">
        <v>37</v>
      </c>
      <c r="L16" s="491">
        <v>274</v>
      </c>
      <c r="M16" s="491">
        <v>10412</v>
      </c>
      <c r="N16" s="487">
        <v>1</v>
      </c>
      <c r="O16" s="487">
        <v>38</v>
      </c>
      <c r="P16" s="491">
        <v>211</v>
      </c>
      <c r="Q16" s="491">
        <v>8018</v>
      </c>
      <c r="R16" s="513">
        <v>0.77007299270072993</v>
      </c>
      <c r="S16" s="492">
        <v>38</v>
      </c>
    </row>
    <row r="17" spans="1:19" ht="14.45" customHeight="1" x14ac:dyDescent="0.2">
      <c r="A17" s="486" t="s">
        <v>945</v>
      </c>
      <c r="B17" s="487" t="s">
        <v>946</v>
      </c>
      <c r="C17" s="487" t="s">
        <v>443</v>
      </c>
      <c r="D17" s="487" t="s">
        <v>937</v>
      </c>
      <c r="E17" s="487" t="s">
        <v>963</v>
      </c>
      <c r="F17" s="487" t="s">
        <v>970</v>
      </c>
      <c r="G17" s="487" t="s">
        <v>971</v>
      </c>
      <c r="H17" s="491"/>
      <c r="I17" s="491"/>
      <c r="J17" s="487"/>
      <c r="K17" s="487"/>
      <c r="L17" s="491"/>
      <c r="M17" s="491"/>
      <c r="N17" s="487"/>
      <c r="O17" s="487"/>
      <c r="P17" s="491">
        <v>2</v>
      </c>
      <c r="Q17" s="491">
        <v>20</v>
      </c>
      <c r="R17" s="513"/>
      <c r="S17" s="492">
        <v>10</v>
      </c>
    </row>
    <row r="18" spans="1:19" ht="14.45" customHeight="1" x14ac:dyDescent="0.2">
      <c r="A18" s="486" t="s">
        <v>945</v>
      </c>
      <c r="B18" s="487" t="s">
        <v>946</v>
      </c>
      <c r="C18" s="487" t="s">
        <v>443</v>
      </c>
      <c r="D18" s="487" t="s">
        <v>937</v>
      </c>
      <c r="E18" s="487" t="s">
        <v>963</v>
      </c>
      <c r="F18" s="487" t="s">
        <v>972</v>
      </c>
      <c r="G18" s="487" t="s">
        <v>973</v>
      </c>
      <c r="H18" s="491">
        <v>18</v>
      </c>
      <c r="I18" s="491">
        <v>90</v>
      </c>
      <c r="J18" s="487">
        <v>0.72</v>
      </c>
      <c r="K18" s="487">
        <v>5</v>
      </c>
      <c r="L18" s="491">
        <v>25</v>
      </c>
      <c r="M18" s="491">
        <v>125</v>
      </c>
      <c r="N18" s="487">
        <v>1</v>
      </c>
      <c r="O18" s="487">
        <v>5</v>
      </c>
      <c r="P18" s="491">
        <v>21</v>
      </c>
      <c r="Q18" s="491">
        <v>105</v>
      </c>
      <c r="R18" s="513">
        <v>0.84</v>
      </c>
      <c r="S18" s="492">
        <v>5</v>
      </c>
    </row>
    <row r="19" spans="1:19" ht="14.45" customHeight="1" x14ac:dyDescent="0.2">
      <c r="A19" s="486" t="s">
        <v>945</v>
      </c>
      <c r="B19" s="487" t="s">
        <v>946</v>
      </c>
      <c r="C19" s="487" t="s">
        <v>443</v>
      </c>
      <c r="D19" s="487" t="s">
        <v>937</v>
      </c>
      <c r="E19" s="487" t="s">
        <v>963</v>
      </c>
      <c r="F19" s="487" t="s">
        <v>974</v>
      </c>
      <c r="G19" s="487" t="s">
        <v>975</v>
      </c>
      <c r="H19" s="491">
        <v>1</v>
      </c>
      <c r="I19" s="491">
        <v>5</v>
      </c>
      <c r="J19" s="487">
        <v>0.5</v>
      </c>
      <c r="K19" s="487">
        <v>5</v>
      </c>
      <c r="L19" s="491">
        <v>2</v>
      </c>
      <c r="M19" s="491">
        <v>10</v>
      </c>
      <c r="N19" s="487">
        <v>1</v>
      </c>
      <c r="O19" s="487">
        <v>5</v>
      </c>
      <c r="P19" s="491">
        <v>15</v>
      </c>
      <c r="Q19" s="491">
        <v>75</v>
      </c>
      <c r="R19" s="513">
        <v>7.5</v>
      </c>
      <c r="S19" s="492">
        <v>5</v>
      </c>
    </row>
    <row r="20" spans="1:19" ht="14.45" customHeight="1" x14ac:dyDescent="0.2">
      <c r="A20" s="486" t="s">
        <v>945</v>
      </c>
      <c r="B20" s="487" t="s">
        <v>946</v>
      </c>
      <c r="C20" s="487" t="s">
        <v>443</v>
      </c>
      <c r="D20" s="487" t="s">
        <v>937</v>
      </c>
      <c r="E20" s="487" t="s">
        <v>963</v>
      </c>
      <c r="F20" s="487" t="s">
        <v>976</v>
      </c>
      <c r="G20" s="487" t="s">
        <v>977</v>
      </c>
      <c r="H20" s="491"/>
      <c r="I20" s="491"/>
      <c r="J20" s="487"/>
      <c r="K20" s="487"/>
      <c r="L20" s="491">
        <v>1</v>
      </c>
      <c r="M20" s="491">
        <v>75</v>
      </c>
      <c r="N20" s="487">
        <v>1</v>
      </c>
      <c r="O20" s="487">
        <v>75</v>
      </c>
      <c r="P20" s="491">
        <v>2</v>
      </c>
      <c r="Q20" s="491">
        <v>152</v>
      </c>
      <c r="R20" s="513">
        <v>2.0266666666666668</v>
      </c>
      <c r="S20" s="492">
        <v>76</v>
      </c>
    </row>
    <row r="21" spans="1:19" ht="14.45" customHeight="1" x14ac:dyDescent="0.2">
      <c r="A21" s="486" t="s">
        <v>945</v>
      </c>
      <c r="B21" s="487" t="s">
        <v>946</v>
      </c>
      <c r="C21" s="487" t="s">
        <v>443</v>
      </c>
      <c r="D21" s="487" t="s">
        <v>937</v>
      </c>
      <c r="E21" s="487" t="s">
        <v>963</v>
      </c>
      <c r="F21" s="487" t="s">
        <v>980</v>
      </c>
      <c r="G21" s="487" t="s">
        <v>981</v>
      </c>
      <c r="H21" s="491"/>
      <c r="I21" s="491"/>
      <c r="J21" s="487"/>
      <c r="K21" s="487"/>
      <c r="L21" s="491"/>
      <c r="M21" s="491"/>
      <c r="N21" s="487"/>
      <c r="O21" s="487"/>
      <c r="P21" s="491">
        <v>1</v>
      </c>
      <c r="Q21" s="491">
        <v>180</v>
      </c>
      <c r="R21" s="513"/>
      <c r="S21" s="492">
        <v>180</v>
      </c>
    </row>
    <row r="22" spans="1:19" ht="14.45" customHeight="1" x14ac:dyDescent="0.2">
      <c r="A22" s="486" t="s">
        <v>945</v>
      </c>
      <c r="B22" s="487" t="s">
        <v>946</v>
      </c>
      <c r="C22" s="487" t="s">
        <v>443</v>
      </c>
      <c r="D22" s="487" t="s">
        <v>937</v>
      </c>
      <c r="E22" s="487" t="s">
        <v>963</v>
      </c>
      <c r="F22" s="487" t="s">
        <v>982</v>
      </c>
      <c r="G22" s="487" t="s">
        <v>983</v>
      </c>
      <c r="H22" s="491">
        <v>158</v>
      </c>
      <c r="I22" s="491">
        <v>42976</v>
      </c>
      <c r="J22" s="487">
        <v>0.70334849923079445</v>
      </c>
      <c r="K22" s="487">
        <v>272</v>
      </c>
      <c r="L22" s="491">
        <v>223</v>
      </c>
      <c r="M22" s="491">
        <v>61102</v>
      </c>
      <c r="N22" s="487">
        <v>1</v>
      </c>
      <c r="O22" s="487">
        <v>274</v>
      </c>
      <c r="P22" s="491">
        <v>204</v>
      </c>
      <c r="Q22" s="491">
        <v>56304</v>
      </c>
      <c r="R22" s="513">
        <v>0.92147556544793952</v>
      </c>
      <c r="S22" s="492">
        <v>276</v>
      </c>
    </row>
    <row r="23" spans="1:19" ht="14.45" customHeight="1" x14ac:dyDescent="0.2">
      <c r="A23" s="486" t="s">
        <v>945</v>
      </c>
      <c r="B23" s="487" t="s">
        <v>946</v>
      </c>
      <c r="C23" s="487" t="s">
        <v>443</v>
      </c>
      <c r="D23" s="487" t="s">
        <v>937</v>
      </c>
      <c r="E23" s="487" t="s">
        <v>963</v>
      </c>
      <c r="F23" s="487" t="s">
        <v>984</v>
      </c>
      <c r="G23" s="487" t="s">
        <v>985</v>
      </c>
      <c r="H23" s="491"/>
      <c r="I23" s="491"/>
      <c r="J23" s="487"/>
      <c r="K23" s="487"/>
      <c r="L23" s="491">
        <v>2</v>
      </c>
      <c r="M23" s="491">
        <v>66.66</v>
      </c>
      <c r="N23" s="487">
        <v>1</v>
      </c>
      <c r="O23" s="487">
        <v>33.33</v>
      </c>
      <c r="P23" s="491">
        <v>129</v>
      </c>
      <c r="Q23" s="491">
        <v>4300</v>
      </c>
      <c r="R23" s="513">
        <v>64.506450645064504</v>
      </c>
      <c r="S23" s="492">
        <v>33.333333333333336</v>
      </c>
    </row>
    <row r="24" spans="1:19" ht="14.45" customHeight="1" x14ac:dyDescent="0.2">
      <c r="A24" s="486" t="s">
        <v>945</v>
      </c>
      <c r="B24" s="487" t="s">
        <v>946</v>
      </c>
      <c r="C24" s="487" t="s">
        <v>443</v>
      </c>
      <c r="D24" s="487" t="s">
        <v>937</v>
      </c>
      <c r="E24" s="487" t="s">
        <v>963</v>
      </c>
      <c r="F24" s="487" t="s">
        <v>986</v>
      </c>
      <c r="G24" s="487" t="s">
        <v>987</v>
      </c>
      <c r="H24" s="491">
        <v>284</v>
      </c>
      <c r="I24" s="491">
        <v>10508</v>
      </c>
      <c r="J24" s="487">
        <v>1.0886862826357231</v>
      </c>
      <c r="K24" s="487">
        <v>37</v>
      </c>
      <c r="L24" s="491">
        <v>254</v>
      </c>
      <c r="M24" s="491">
        <v>9652</v>
      </c>
      <c r="N24" s="487">
        <v>1</v>
      </c>
      <c r="O24" s="487">
        <v>38</v>
      </c>
      <c r="P24" s="491">
        <v>174</v>
      </c>
      <c r="Q24" s="491">
        <v>6612</v>
      </c>
      <c r="R24" s="513">
        <v>0.68503937007874016</v>
      </c>
      <c r="S24" s="492">
        <v>38</v>
      </c>
    </row>
    <row r="25" spans="1:19" ht="14.45" customHeight="1" x14ac:dyDescent="0.2">
      <c r="A25" s="486" t="s">
        <v>945</v>
      </c>
      <c r="B25" s="487" t="s">
        <v>946</v>
      </c>
      <c r="C25" s="487" t="s">
        <v>443</v>
      </c>
      <c r="D25" s="487" t="s">
        <v>937</v>
      </c>
      <c r="E25" s="487" t="s">
        <v>963</v>
      </c>
      <c r="F25" s="487" t="s">
        <v>988</v>
      </c>
      <c r="G25" s="487" t="s">
        <v>989</v>
      </c>
      <c r="H25" s="491">
        <v>24</v>
      </c>
      <c r="I25" s="491">
        <v>3168</v>
      </c>
      <c r="J25" s="487">
        <v>1.9555555555555555</v>
      </c>
      <c r="K25" s="487">
        <v>132</v>
      </c>
      <c r="L25" s="491">
        <v>12</v>
      </c>
      <c r="M25" s="491">
        <v>1620</v>
      </c>
      <c r="N25" s="487">
        <v>1</v>
      </c>
      <c r="O25" s="487">
        <v>135</v>
      </c>
      <c r="P25" s="491">
        <v>50</v>
      </c>
      <c r="Q25" s="491">
        <v>6850</v>
      </c>
      <c r="R25" s="513">
        <v>4.2283950617283947</v>
      </c>
      <c r="S25" s="492">
        <v>137</v>
      </c>
    </row>
    <row r="26" spans="1:19" ht="14.45" customHeight="1" x14ac:dyDescent="0.2">
      <c r="A26" s="486" t="s">
        <v>945</v>
      </c>
      <c r="B26" s="487" t="s">
        <v>946</v>
      </c>
      <c r="C26" s="487" t="s">
        <v>443</v>
      </c>
      <c r="D26" s="487" t="s">
        <v>937</v>
      </c>
      <c r="E26" s="487" t="s">
        <v>963</v>
      </c>
      <c r="F26" s="487" t="s">
        <v>990</v>
      </c>
      <c r="G26" s="487" t="s">
        <v>991</v>
      </c>
      <c r="H26" s="491">
        <v>468</v>
      </c>
      <c r="I26" s="491">
        <v>34632</v>
      </c>
      <c r="J26" s="487">
        <v>0.60281984334203653</v>
      </c>
      <c r="K26" s="487">
        <v>74</v>
      </c>
      <c r="L26" s="491">
        <v>766</v>
      </c>
      <c r="M26" s="491">
        <v>57450</v>
      </c>
      <c r="N26" s="487">
        <v>1</v>
      </c>
      <c r="O26" s="487">
        <v>75</v>
      </c>
      <c r="P26" s="491">
        <v>779</v>
      </c>
      <c r="Q26" s="491">
        <v>59204</v>
      </c>
      <c r="R26" s="513">
        <v>1.0305308964316797</v>
      </c>
      <c r="S26" s="492">
        <v>76</v>
      </c>
    </row>
    <row r="27" spans="1:19" ht="14.45" customHeight="1" x14ac:dyDescent="0.2">
      <c r="A27" s="486" t="s">
        <v>945</v>
      </c>
      <c r="B27" s="487" t="s">
        <v>946</v>
      </c>
      <c r="C27" s="487" t="s">
        <v>443</v>
      </c>
      <c r="D27" s="487" t="s">
        <v>937</v>
      </c>
      <c r="E27" s="487" t="s">
        <v>963</v>
      </c>
      <c r="F27" s="487" t="s">
        <v>992</v>
      </c>
      <c r="G27" s="487" t="s">
        <v>993</v>
      </c>
      <c r="H27" s="491"/>
      <c r="I27" s="491"/>
      <c r="J27" s="487"/>
      <c r="K27" s="487"/>
      <c r="L27" s="491"/>
      <c r="M27" s="491"/>
      <c r="N27" s="487"/>
      <c r="O27" s="487"/>
      <c r="P27" s="491">
        <v>127</v>
      </c>
      <c r="Q27" s="491">
        <v>45720</v>
      </c>
      <c r="R27" s="513"/>
      <c r="S27" s="492">
        <v>360</v>
      </c>
    </row>
    <row r="28" spans="1:19" ht="14.45" customHeight="1" x14ac:dyDescent="0.2">
      <c r="A28" s="486" t="s">
        <v>945</v>
      </c>
      <c r="B28" s="487" t="s">
        <v>946</v>
      </c>
      <c r="C28" s="487" t="s">
        <v>443</v>
      </c>
      <c r="D28" s="487" t="s">
        <v>937</v>
      </c>
      <c r="E28" s="487" t="s">
        <v>963</v>
      </c>
      <c r="F28" s="487" t="s">
        <v>994</v>
      </c>
      <c r="G28" s="487" t="s">
        <v>995</v>
      </c>
      <c r="H28" s="491">
        <v>4</v>
      </c>
      <c r="I28" s="491">
        <v>892</v>
      </c>
      <c r="J28" s="487">
        <v>1.3156342182890854</v>
      </c>
      <c r="K28" s="487">
        <v>223</v>
      </c>
      <c r="L28" s="491">
        <v>3</v>
      </c>
      <c r="M28" s="491">
        <v>678</v>
      </c>
      <c r="N28" s="487">
        <v>1</v>
      </c>
      <c r="O28" s="487">
        <v>226</v>
      </c>
      <c r="P28" s="491">
        <v>5</v>
      </c>
      <c r="Q28" s="491">
        <v>1140</v>
      </c>
      <c r="R28" s="513">
        <v>1.6814159292035398</v>
      </c>
      <c r="S28" s="492">
        <v>228</v>
      </c>
    </row>
    <row r="29" spans="1:19" ht="14.45" customHeight="1" x14ac:dyDescent="0.2">
      <c r="A29" s="486" t="s">
        <v>945</v>
      </c>
      <c r="B29" s="487" t="s">
        <v>946</v>
      </c>
      <c r="C29" s="487" t="s">
        <v>443</v>
      </c>
      <c r="D29" s="487" t="s">
        <v>937</v>
      </c>
      <c r="E29" s="487" t="s">
        <v>963</v>
      </c>
      <c r="F29" s="487" t="s">
        <v>996</v>
      </c>
      <c r="G29" s="487" t="s">
        <v>997</v>
      </c>
      <c r="H29" s="491">
        <v>229</v>
      </c>
      <c r="I29" s="491">
        <v>17633</v>
      </c>
      <c r="J29" s="487">
        <v>0.79043392504930965</v>
      </c>
      <c r="K29" s="487">
        <v>77</v>
      </c>
      <c r="L29" s="491">
        <v>286</v>
      </c>
      <c r="M29" s="491">
        <v>22308</v>
      </c>
      <c r="N29" s="487">
        <v>1</v>
      </c>
      <c r="O29" s="487">
        <v>78</v>
      </c>
      <c r="P29" s="491">
        <v>306</v>
      </c>
      <c r="Q29" s="491">
        <v>24174</v>
      </c>
      <c r="R29" s="513">
        <v>1.0836471221086605</v>
      </c>
      <c r="S29" s="492">
        <v>79</v>
      </c>
    </row>
    <row r="30" spans="1:19" ht="14.45" customHeight="1" x14ac:dyDescent="0.2">
      <c r="A30" s="486" t="s">
        <v>945</v>
      </c>
      <c r="B30" s="487" t="s">
        <v>946</v>
      </c>
      <c r="C30" s="487" t="s">
        <v>443</v>
      </c>
      <c r="D30" s="487" t="s">
        <v>937</v>
      </c>
      <c r="E30" s="487" t="s">
        <v>963</v>
      </c>
      <c r="F30" s="487" t="s">
        <v>998</v>
      </c>
      <c r="G30" s="487" t="s">
        <v>999</v>
      </c>
      <c r="H30" s="491">
        <v>54</v>
      </c>
      <c r="I30" s="491">
        <v>1512</v>
      </c>
      <c r="J30" s="487">
        <v>1.1849529780564263</v>
      </c>
      <c r="K30" s="487">
        <v>28</v>
      </c>
      <c r="L30" s="491">
        <v>44</v>
      </c>
      <c r="M30" s="491">
        <v>1276</v>
      </c>
      <c r="N30" s="487">
        <v>1</v>
      </c>
      <c r="O30" s="487">
        <v>29</v>
      </c>
      <c r="P30" s="491">
        <v>37</v>
      </c>
      <c r="Q30" s="491">
        <v>1073</v>
      </c>
      <c r="R30" s="513">
        <v>0.84090909090909094</v>
      </c>
      <c r="S30" s="492">
        <v>29</v>
      </c>
    </row>
    <row r="31" spans="1:19" ht="14.45" customHeight="1" x14ac:dyDescent="0.2">
      <c r="A31" s="486" t="s">
        <v>945</v>
      </c>
      <c r="B31" s="487" t="s">
        <v>946</v>
      </c>
      <c r="C31" s="487" t="s">
        <v>443</v>
      </c>
      <c r="D31" s="487" t="s">
        <v>937</v>
      </c>
      <c r="E31" s="487" t="s">
        <v>963</v>
      </c>
      <c r="F31" s="487" t="s">
        <v>1000</v>
      </c>
      <c r="G31" s="487" t="s">
        <v>1001</v>
      </c>
      <c r="H31" s="491">
        <v>74</v>
      </c>
      <c r="I31" s="491">
        <v>4366</v>
      </c>
      <c r="J31" s="487">
        <v>1.0844510680576254</v>
      </c>
      <c r="K31" s="487">
        <v>59</v>
      </c>
      <c r="L31" s="491">
        <v>66</v>
      </c>
      <c r="M31" s="491">
        <v>4026</v>
      </c>
      <c r="N31" s="487">
        <v>1</v>
      </c>
      <c r="O31" s="487">
        <v>61</v>
      </c>
      <c r="P31" s="491">
        <v>35</v>
      </c>
      <c r="Q31" s="491">
        <v>2170</v>
      </c>
      <c r="R31" s="513">
        <v>0.53899652260307995</v>
      </c>
      <c r="S31" s="492">
        <v>62</v>
      </c>
    </row>
    <row r="32" spans="1:19" ht="14.45" customHeight="1" x14ac:dyDescent="0.2">
      <c r="A32" s="486" t="s">
        <v>945</v>
      </c>
      <c r="B32" s="487" t="s">
        <v>946</v>
      </c>
      <c r="C32" s="487" t="s">
        <v>443</v>
      </c>
      <c r="D32" s="487" t="s">
        <v>937</v>
      </c>
      <c r="E32" s="487" t="s">
        <v>963</v>
      </c>
      <c r="F32" s="487" t="s">
        <v>1002</v>
      </c>
      <c r="G32" s="487" t="s">
        <v>1003</v>
      </c>
      <c r="H32" s="491"/>
      <c r="I32" s="491"/>
      <c r="J32" s="487"/>
      <c r="K32" s="487"/>
      <c r="L32" s="491">
        <v>2</v>
      </c>
      <c r="M32" s="491">
        <v>1414</v>
      </c>
      <c r="N32" s="487">
        <v>1</v>
      </c>
      <c r="O32" s="487">
        <v>707</v>
      </c>
      <c r="P32" s="491">
        <v>1</v>
      </c>
      <c r="Q32" s="491">
        <v>711</v>
      </c>
      <c r="R32" s="513">
        <v>0.50282885431400282</v>
      </c>
      <c r="S32" s="492">
        <v>711</v>
      </c>
    </row>
    <row r="33" spans="1:19" ht="14.45" customHeight="1" x14ac:dyDescent="0.2">
      <c r="A33" s="486" t="s">
        <v>945</v>
      </c>
      <c r="B33" s="487" t="s">
        <v>946</v>
      </c>
      <c r="C33" s="487" t="s">
        <v>443</v>
      </c>
      <c r="D33" s="487" t="s">
        <v>937</v>
      </c>
      <c r="E33" s="487" t="s">
        <v>963</v>
      </c>
      <c r="F33" s="487" t="s">
        <v>1004</v>
      </c>
      <c r="G33" s="487" t="s">
        <v>1005</v>
      </c>
      <c r="H33" s="491">
        <v>2</v>
      </c>
      <c r="I33" s="491">
        <v>464</v>
      </c>
      <c r="J33" s="487">
        <v>0.99570815450643779</v>
      </c>
      <c r="K33" s="487">
        <v>232</v>
      </c>
      <c r="L33" s="491">
        <v>2</v>
      </c>
      <c r="M33" s="491">
        <v>466</v>
      </c>
      <c r="N33" s="487">
        <v>1</v>
      </c>
      <c r="O33" s="487">
        <v>233</v>
      </c>
      <c r="P33" s="491">
        <v>5</v>
      </c>
      <c r="Q33" s="491">
        <v>1175</v>
      </c>
      <c r="R33" s="513">
        <v>2.5214592274678114</v>
      </c>
      <c r="S33" s="492">
        <v>235</v>
      </c>
    </row>
    <row r="34" spans="1:19" ht="14.45" customHeight="1" x14ac:dyDescent="0.2">
      <c r="A34" s="486" t="s">
        <v>945</v>
      </c>
      <c r="B34" s="487" t="s">
        <v>946</v>
      </c>
      <c r="C34" s="487" t="s">
        <v>443</v>
      </c>
      <c r="D34" s="487" t="s">
        <v>937</v>
      </c>
      <c r="E34" s="487" t="s">
        <v>963</v>
      </c>
      <c r="F34" s="487" t="s">
        <v>1006</v>
      </c>
      <c r="G34" s="487" t="s">
        <v>1007</v>
      </c>
      <c r="H34" s="491">
        <v>66</v>
      </c>
      <c r="I34" s="491">
        <v>31284</v>
      </c>
      <c r="J34" s="487">
        <v>1.1284085990477564</v>
      </c>
      <c r="K34" s="487">
        <v>474</v>
      </c>
      <c r="L34" s="491">
        <v>58</v>
      </c>
      <c r="M34" s="491">
        <v>27724</v>
      </c>
      <c r="N34" s="487">
        <v>1</v>
      </c>
      <c r="O34" s="487">
        <v>478</v>
      </c>
      <c r="P34" s="491">
        <v>30</v>
      </c>
      <c r="Q34" s="491">
        <v>14460</v>
      </c>
      <c r="R34" s="513">
        <v>0.52156975905352765</v>
      </c>
      <c r="S34" s="492">
        <v>482</v>
      </c>
    </row>
    <row r="35" spans="1:19" ht="14.45" customHeight="1" x14ac:dyDescent="0.2">
      <c r="A35" s="486" t="s">
        <v>945</v>
      </c>
      <c r="B35" s="487" t="s">
        <v>946</v>
      </c>
      <c r="C35" s="487" t="s">
        <v>443</v>
      </c>
      <c r="D35" s="487" t="s">
        <v>521</v>
      </c>
      <c r="E35" s="487" t="s">
        <v>947</v>
      </c>
      <c r="F35" s="487" t="s">
        <v>948</v>
      </c>
      <c r="G35" s="487" t="s">
        <v>949</v>
      </c>
      <c r="H35" s="491">
        <v>229.2</v>
      </c>
      <c r="I35" s="491">
        <v>12399.720000000001</v>
      </c>
      <c r="J35" s="487">
        <v>1.2240181474659291</v>
      </c>
      <c r="K35" s="487">
        <v>54.100000000000009</v>
      </c>
      <c r="L35" s="491">
        <v>186.6</v>
      </c>
      <c r="M35" s="491">
        <v>10130.34</v>
      </c>
      <c r="N35" s="487">
        <v>1</v>
      </c>
      <c r="O35" s="487">
        <v>54.289067524115758</v>
      </c>
      <c r="P35" s="491">
        <v>43</v>
      </c>
      <c r="Q35" s="491">
        <v>2339.1999999999998</v>
      </c>
      <c r="R35" s="513">
        <v>0.2309103149548781</v>
      </c>
      <c r="S35" s="492">
        <v>54.4</v>
      </c>
    </row>
    <row r="36" spans="1:19" ht="14.45" customHeight="1" x14ac:dyDescent="0.2">
      <c r="A36" s="486" t="s">
        <v>945</v>
      </c>
      <c r="B36" s="487" t="s">
        <v>946</v>
      </c>
      <c r="C36" s="487" t="s">
        <v>443</v>
      </c>
      <c r="D36" s="487" t="s">
        <v>521</v>
      </c>
      <c r="E36" s="487" t="s">
        <v>947</v>
      </c>
      <c r="F36" s="487" t="s">
        <v>950</v>
      </c>
      <c r="G36" s="487" t="s">
        <v>471</v>
      </c>
      <c r="H36" s="491">
        <v>1.3</v>
      </c>
      <c r="I36" s="491">
        <v>179.66</v>
      </c>
      <c r="J36" s="487">
        <v>6.5809523809523807</v>
      </c>
      <c r="K36" s="487">
        <v>138.19999999999999</v>
      </c>
      <c r="L36" s="491">
        <v>0.2</v>
      </c>
      <c r="M36" s="491">
        <v>27.3</v>
      </c>
      <c r="N36" s="487">
        <v>1</v>
      </c>
      <c r="O36" s="487">
        <v>136.5</v>
      </c>
      <c r="P36" s="491">
        <v>1.1000000000000001</v>
      </c>
      <c r="Q36" s="491">
        <v>150.04000000000002</v>
      </c>
      <c r="R36" s="513">
        <v>5.4959706959706969</v>
      </c>
      <c r="S36" s="492">
        <v>136.4</v>
      </c>
    </row>
    <row r="37" spans="1:19" ht="14.45" customHeight="1" x14ac:dyDescent="0.2">
      <c r="A37" s="486" t="s">
        <v>945</v>
      </c>
      <c r="B37" s="487" t="s">
        <v>946</v>
      </c>
      <c r="C37" s="487" t="s">
        <v>443</v>
      </c>
      <c r="D37" s="487" t="s">
        <v>521</v>
      </c>
      <c r="E37" s="487" t="s">
        <v>947</v>
      </c>
      <c r="F37" s="487" t="s">
        <v>951</v>
      </c>
      <c r="G37" s="487" t="s">
        <v>476</v>
      </c>
      <c r="H37" s="491">
        <v>19.8</v>
      </c>
      <c r="I37" s="491">
        <v>1215.72</v>
      </c>
      <c r="J37" s="487">
        <v>1.4726182544970019</v>
      </c>
      <c r="K37" s="487">
        <v>61.4</v>
      </c>
      <c r="L37" s="491">
        <v>16.3</v>
      </c>
      <c r="M37" s="491">
        <v>825.55000000000007</v>
      </c>
      <c r="N37" s="487">
        <v>1</v>
      </c>
      <c r="O37" s="487">
        <v>50.647239263803684</v>
      </c>
      <c r="P37" s="491">
        <v>11.2</v>
      </c>
      <c r="Q37" s="491">
        <v>500.54999999999995</v>
      </c>
      <c r="R37" s="513">
        <v>0.60632305735570213</v>
      </c>
      <c r="S37" s="492">
        <v>44.691964285714285</v>
      </c>
    </row>
    <row r="38" spans="1:19" ht="14.45" customHeight="1" x14ac:dyDescent="0.2">
      <c r="A38" s="486" t="s">
        <v>945</v>
      </c>
      <c r="B38" s="487" t="s">
        <v>946</v>
      </c>
      <c r="C38" s="487" t="s">
        <v>443</v>
      </c>
      <c r="D38" s="487" t="s">
        <v>521</v>
      </c>
      <c r="E38" s="487" t="s">
        <v>947</v>
      </c>
      <c r="F38" s="487" t="s">
        <v>952</v>
      </c>
      <c r="G38" s="487" t="s">
        <v>953</v>
      </c>
      <c r="H38" s="491">
        <v>7.3</v>
      </c>
      <c r="I38" s="491">
        <v>1292.0999999999999</v>
      </c>
      <c r="J38" s="487">
        <v>1.46</v>
      </c>
      <c r="K38" s="487">
        <v>177</v>
      </c>
      <c r="L38" s="491">
        <v>5</v>
      </c>
      <c r="M38" s="491">
        <v>885</v>
      </c>
      <c r="N38" s="487">
        <v>1</v>
      </c>
      <c r="O38" s="487">
        <v>177</v>
      </c>
      <c r="P38" s="491">
        <v>3.3</v>
      </c>
      <c r="Q38" s="491">
        <v>584.1</v>
      </c>
      <c r="R38" s="513">
        <v>0.66</v>
      </c>
      <c r="S38" s="492">
        <v>177.00000000000003</v>
      </c>
    </row>
    <row r="39" spans="1:19" ht="14.45" customHeight="1" x14ac:dyDescent="0.2">
      <c r="A39" s="486" t="s">
        <v>945</v>
      </c>
      <c r="B39" s="487" t="s">
        <v>946</v>
      </c>
      <c r="C39" s="487" t="s">
        <v>443</v>
      </c>
      <c r="D39" s="487" t="s">
        <v>521</v>
      </c>
      <c r="E39" s="487" t="s">
        <v>947</v>
      </c>
      <c r="F39" s="487" t="s">
        <v>954</v>
      </c>
      <c r="G39" s="487"/>
      <c r="H39" s="491">
        <v>4</v>
      </c>
      <c r="I39" s="491">
        <v>24.36</v>
      </c>
      <c r="J39" s="487"/>
      <c r="K39" s="487">
        <v>6.09</v>
      </c>
      <c r="L39" s="491"/>
      <c r="M39" s="491"/>
      <c r="N39" s="487"/>
      <c r="O39" s="487"/>
      <c r="P39" s="491"/>
      <c r="Q39" s="491"/>
      <c r="R39" s="513"/>
      <c r="S39" s="492"/>
    </row>
    <row r="40" spans="1:19" ht="14.45" customHeight="1" x14ac:dyDescent="0.2">
      <c r="A40" s="486" t="s">
        <v>945</v>
      </c>
      <c r="B40" s="487" t="s">
        <v>946</v>
      </c>
      <c r="C40" s="487" t="s">
        <v>443</v>
      </c>
      <c r="D40" s="487" t="s">
        <v>521</v>
      </c>
      <c r="E40" s="487" t="s">
        <v>947</v>
      </c>
      <c r="F40" s="487" t="s">
        <v>955</v>
      </c>
      <c r="G40" s="487" t="s">
        <v>459</v>
      </c>
      <c r="H40" s="491">
        <v>57.65</v>
      </c>
      <c r="I40" s="491">
        <v>276.72000000000003</v>
      </c>
      <c r="J40" s="487">
        <v>1.2265957446808513</v>
      </c>
      <c r="K40" s="487">
        <v>4.8000000000000007</v>
      </c>
      <c r="L40" s="491">
        <v>47</v>
      </c>
      <c r="M40" s="491">
        <v>225.6</v>
      </c>
      <c r="N40" s="487">
        <v>1</v>
      </c>
      <c r="O40" s="487">
        <v>4.8</v>
      </c>
      <c r="P40" s="491">
        <v>31</v>
      </c>
      <c r="Q40" s="491">
        <v>148.80000000000001</v>
      </c>
      <c r="R40" s="513">
        <v>0.65957446808510645</v>
      </c>
      <c r="S40" s="492">
        <v>4.8000000000000007</v>
      </c>
    </row>
    <row r="41" spans="1:19" ht="14.45" customHeight="1" x14ac:dyDescent="0.2">
      <c r="A41" s="486" t="s">
        <v>945</v>
      </c>
      <c r="B41" s="487" t="s">
        <v>946</v>
      </c>
      <c r="C41" s="487" t="s">
        <v>443</v>
      </c>
      <c r="D41" s="487" t="s">
        <v>521</v>
      </c>
      <c r="E41" s="487" t="s">
        <v>947</v>
      </c>
      <c r="F41" s="487" t="s">
        <v>956</v>
      </c>
      <c r="G41" s="487" t="s">
        <v>957</v>
      </c>
      <c r="H41" s="491">
        <v>48</v>
      </c>
      <c r="I41" s="491">
        <v>5013.12</v>
      </c>
      <c r="J41" s="487"/>
      <c r="K41" s="487">
        <v>104.44</v>
      </c>
      <c r="L41" s="491"/>
      <c r="M41" s="491"/>
      <c r="N41" s="487"/>
      <c r="O41" s="487"/>
      <c r="P41" s="491"/>
      <c r="Q41" s="491"/>
      <c r="R41" s="513"/>
      <c r="S41" s="492"/>
    </row>
    <row r="42" spans="1:19" ht="14.45" customHeight="1" x14ac:dyDescent="0.2">
      <c r="A42" s="486" t="s">
        <v>945</v>
      </c>
      <c r="B42" s="487" t="s">
        <v>946</v>
      </c>
      <c r="C42" s="487" t="s">
        <v>443</v>
      </c>
      <c r="D42" s="487" t="s">
        <v>521</v>
      </c>
      <c r="E42" s="487" t="s">
        <v>947</v>
      </c>
      <c r="F42" s="487" t="s">
        <v>958</v>
      </c>
      <c r="G42" s="487" t="s">
        <v>957</v>
      </c>
      <c r="H42" s="491"/>
      <c r="I42" s="491"/>
      <c r="J42" s="487"/>
      <c r="K42" s="487"/>
      <c r="L42" s="491">
        <v>3</v>
      </c>
      <c r="M42" s="491">
        <v>2378.4</v>
      </c>
      <c r="N42" s="487">
        <v>1</v>
      </c>
      <c r="O42" s="487">
        <v>792.80000000000007</v>
      </c>
      <c r="P42" s="491">
        <v>5</v>
      </c>
      <c r="Q42" s="491">
        <v>3964</v>
      </c>
      <c r="R42" s="513">
        <v>1.6666666666666665</v>
      </c>
      <c r="S42" s="492">
        <v>792.8</v>
      </c>
    </row>
    <row r="43" spans="1:19" ht="14.45" customHeight="1" x14ac:dyDescent="0.2">
      <c r="A43" s="486" t="s">
        <v>945</v>
      </c>
      <c r="B43" s="487" t="s">
        <v>946</v>
      </c>
      <c r="C43" s="487" t="s">
        <v>443</v>
      </c>
      <c r="D43" s="487" t="s">
        <v>521</v>
      </c>
      <c r="E43" s="487" t="s">
        <v>947</v>
      </c>
      <c r="F43" s="487" t="s">
        <v>959</v>
      </c>
      <c r="G43" s="487" t="s">
        <v>960</v>
      </c>
      <c r="H43" s="491"/>
      <c r="I43" s="491"/>
      <c r="J43" s="487"/>
      <c r="K43" s="487"/>
      <c r="L43" s="491"/>
      <c r="M43" s="491"/>
      <c r="N43" s="487"/>
      <c r="O43" s="487"/>
      <c r="P43" s="491">
        <v>2.8</v>
      </c>
      <c r="Q43" s="491">
        <v>340.48</v>
      </c>
      <c r="R43" s="513"/>
      <c r="S43" s="492">
        <v>121.60000000000001</v>
      </c>
    </row>
    <row r="44" spans="1:19" ht="14.45" customHeight="1" x14ac:dyDescent="0.2">
      <c r="A44" s="486" t="s">
        <v>945</v>
      </c>
      <c r="B44" s="487" t="s">
        <v>946</v>
      </c>
      <c r="C44" s="487" t="s">
        <v>443</v>
      </c>
      <c r="D44" s="487" t="s">
        <v>521</v>
      </c>
      <c r="E44" s="487" t="s">
        <v>947</v>
      </c>
      <c r="F44" s="487" t="s">
        <v>961</v>
      </c>
      <c r="G44" s="487" t="s">
        <v>962</v>
      </c>
      <c r="H44" s="491"/>
      <c r="I44" s="491"/>
      <c r="J44" s="487"/>
      <c r="K44" s="487"/>
      <c r="L44" s="491"/>
      <c r="M44" s="491"/>
      <c r="N44" s="487"/>
      <c r="O44" s="487"/>
      <c r="P44" s="491">
        <v>90.199999999999989</v>
      </c>
      <c r="Q44" s="491">
        <v>4906.88</v>
      </c>
      <c r="R44" s="513"/>
      <c r="S44" s="492">
        <v>54.400000000000006</v>
      </c>
    </row>
    <row r="45" spans="1:19" ht="14.45" customHeight="1" x14ac:dyDescent="0.2">
      <c r="A45" s="486" t="s">
        <v>945</v>
      </c>
      <c r="B45" s="487" t="s">
        <v>946</v>
      </c>
      <c r="C45" s="487" t="s">
        <v>443</v>
      </c>
      <c r="D45" s="487" t="s">
        <v>521</v>
      </c>
      <c r="E45" s="487" t="s">
        <v>963</v>
      </c>
      <c r="F45" s="487" t="s">
        <v>966</v>
      </c>
      <c r="G45" s="487" t="s">
        <v>967</v>
      </c>
      <c r="H45" s="491">
        <v>2</v>
      </c>
      <c r="I45" s="491">
        <v>244</v>
      </c>
      <c r="J45" s="487">
        <v>1</v>
      </c>
      <c r="K45" s="487">
        <v>122</v>
      </c>
      <c r="L45" s="491">
        <v>2</v>
      </c>
      <c r="M45" s="491">
        <v>244</v>
      </c>
      <c r="N45" s="487">
        <v>1</v>
      </c>
      <c r="O45" s="487">
        <v>122</v>
      </c>
      <c r="P45" s="491">
        <v>13</v>
      </c>
      <c r="Q45" s="491">
        <v>1599</v>
      </c>
      <c r="R45" s="513">
        <v>6.5532786885245899</v>
      </c>
      <c r="S45" s="492">
        <v>123</v>
      </c>
    </row>
    <row r="46" spans="1:19" ht="14.45" customHeight="1" x14ac:dyDescent="0.2">
      <c r="A46" s="486" t="s">
        <v>945</v>
      </c>
      <c r="B46" s="487" t="s">
        <v>946</v>
      </c>
      <c r="C46" s="487" t="s">
        <v>443</v>
      </c>
      <c r="D46" s="487" t="s">
        <v>521</v>
      </c>
      <c r="E46" s="487" t="s">
        <v>963</v>
      </c>
      <c r="F46" s="487" t="s">
        <v>968</v>
      </c>
      <c r="G46" s="487" t="s">
        <v>969</v>
      </c>
      <c r="H46" s="491">
        <v>1110</v>
      </c>
      <c r="I46" s="491">
        <v>41070</v>
      </c>
      <c r="J46" s="487">
        <v>1.2184774224173738</v>
      </c>
      <c r="K46" s="487">
        <v>37</v>
      </c>
      <c r="L46" s="491">
        <v>887</v>
      </c>
      <c r="M46" s="491">
        <v>33706</v>
      </c>
      <c r="N46" s="487">
        <v>1</v>
      </c>
      <c r="O46" s="487">
        <v>38</v>
      </c>
      <c r="P46" s="491">
        <v>669</v>
      </c>
      <c r="Q46" s="491">
        <v>25422</v>
      </c>
      <c r="R46" s="513">
        <v>0.75422773393461107</v>
      </c>
      <c r="S46" s="492">
        <v>38</v>
      </c>
    </row>
    <row r="47" spans="1:19" ht="14.45" customHeight="1" x14ac:dyDescent="0.2">
      <c r="A47" s="486" t="s">
        <v>945</v>
      </c>
      <c r="B47" s="487" t="s">
        <v>946</v>
      </c>
      <c r="C47" s="487" t="s">
        <v>443</v>
      </c>
      <c r="D47" s="487" t="s">
        <v>521</v>
      </c>
      <c r="E47" s="487" t="s">
        <v>963</v>
      </c>
      <c r="F47" s="487" t="s">
        <v>970</v>
      </c>
      <c r="G47" s="487" t="s">
        <v>971</v>
      </c>
      <c r="H47" s="491">
        <v>77</v>
      </c>
      <c r="I47" s="491">
        <v>770</v>
      </c>
      <c r="J47" s="487">
        <v>0.6015625</v>
      </c>
      <c r="K47" s="487">
        <v>10</v>
      </c>
      <c r="L47" s="491">
        <v>128</v>
      </c>
      <c r="M47" s="491">
        <v>1280</v>
      </c>
      <c r="N47" s="487">
        <v>1</v>
      </c>
      <c r="O47" s="487">
        <v>10</v>
      </c>
      <c r="P47" s="491">
        <v>158</v>
      </c>
      <c r="Q47" s="491">
        <v>1580</v>
      </c>
      <c r="R47" s="513">
        <v>1.234375</v>
      </c>
      <c r="S47" s="492">
        <v>10</v>
      </c>
    </row>
    <row r="48" spans="1:19" ht="14.45" customHeight="1" x14ac:dyDescent="0.2">
      <c r="A48" s="486" t="s">
        <v>945</v>
      </c>
      <c r="B48" s="487" t="s">
        <v>946</v>
      </c>
      <c r="C48" s="487" t="s">
        <v>443</v>
      </c>
      <c r="D48" s="487" t="s">
        <v>521</v>
      </c>
      <c r="E48" s="487" t="s">
        <v>963</v>
      </c>
      <c r="F48" s="487" t="s">
        <v>972</v>
      </c>
      <c r="G48" s="487" t="s">
        <v>973</v>
      </c>
      <c r="H48" s="491">
        <v>12</v>
      </c>
      <c r="I48" s="491">
        <v>60</v>
      </c>
      <c r="J48" s="487">
        <v>1.2</v>
      </c>
      <c r="K48" s="487">
        <v>5</v>
      </c>
      <c r="L48" s="491">
        <v>10</v>
      </c>
      <c r="M48" s="491">
        <v>50</v>
      </c>
      <c r="N48" s="487">
        <v>1</v>
      </c>
      <c r="O48" s="487">
        <v>5</v>
      </c>
      <c r="P48" s="491">
        <v>4</v>
      </c>
      <c r="Q48" s="491">
        <v>20</v>
      </c>
      <c r="R48" s="513">
        <v>0.4</v>
      </c>
      <c r="S48" s="492">
        <v>5</v>
      </c>
    </row>
    <row r="49" spans="1:19" ht="14.45" customHeight="1" x14ac:dyDescent="0.2">
      <c r="A49" s="486" t="s">
        <v>945</v>
      </c>
      <c r="B49" s="487" t="s">
        <v>946</v>
      </c>
      <c r="C49" s="487" t="s">
        <v>443</v>
      </c>
      <c r="D49" s="487" t="s">
        <v>521</v>
      </c>
      <c r="E49" s="487" t="s">
        <v>963</v>
      </c>
      <c r="F49" s="487" t="s">
        <v>974</v>
      </c>
      <c r="G49" s="487" t="s">
        <v>975</v>
      </c>
      <c r="H49" s="491">
        <v>16</v>
      </c>
      <c r="I49" s="491">
        <v>80</v>
      </c>
      <c r="J49" s="487">
        <v>1</v>
      </c>
      <c r="K49" s="487">
        <v>5</v>
      </c>
      <c r="L49" s="491">
        <v>16</v>
      </c>
      <c r="M49" s="491">
        <v>80</v>
      </c>
      <c r="N49" s="487">
        <v>1</v>
      </c>
      <c r="O49" s="487">
        <v>5</v>
      </c>
      <c r="P49" s="491">
        <v>11</v>
      </c>
      <c r="Q49" s="491">
        <v>55</v>
      </c>
      <c r="R49" s="513">
        <v>0.6875</v>
      </c>
      <c r="S49" s="492">
        <v>5</v>
      </c>
    </row>
    <row r="50" spans="1:19" ht="14.45" customHeight="1" x14ac:dyDescent="0.2">
      <c r="A50" s="486" t="s">
        <v>945</v>
      </c>
      <c r="B50" s="487" t="s">
        <v>946</v>
      </c>
      <c r="C50" s="487" t="s">
        <v>443</v>
      </c>
      <c r="D50" s="487" t="s">
        <v>521</v>
      </c>
      <c r="E50" s="487" t="s">
        <v>963</v>
      </c>
      <c r="F50" s="487" t="s">
        <v>976</v>
      </c>
      <c r="G50" s="487" t="s">
        <v>977</v>
      </c>
      <c r="H50" s="491">
        <v>131</v>
      </c>
      <c r="I50" s="491">
        <v>9694</v>
      </c>
      <c r="J50" s="487">
        <v>0.5956374807987711</v>
      </c>
      <c r="K50" s="487">
        <v>74</v>
      </c>
      <c r="L50" s="491">
        <v>217</v>
      </c>
      <c r="M50" s="491">
        <v>16275</v>
      </c>
      <c r="N50" s="487">
        <v>1</v>
      </c>
      <c r="O50" s="487">
        <v>75</v>
      </c>
      <c r="P50" s="491">
        <v>222</v>
      </c>
      <c r="Q50" s="491">
        <v>16872</v>
      </c>
      <c r="R50" s="513">
        <v>1.0366820276497697</v>
      </c>
      <c r="S50" s="492">
        <v>76</v>
      </c>
    </row>
    <row r="51" spans="1:19" ht="14.45" customHeight="1" x14ac:dyDescent="0.2">
      <c r="A51" s="486" t="s">
        <v>945</v>
      </c>
      <c r="B51" s="487" t="s">
        <v>946</v>
      </c>
      <c r="C51" s="487" t="s">
        <v>443</v>
      </c>
      <c r="D51" s="487" t="s">
        <v>521</v>
      </c>
      <c r="E51" s="487" t="s">
        <v>963</v>
      </c>
      <c r="F51" s="487" t="s">
        <v>978</v>
      </c>
      <c r="G51" s="487" t="s">
        <v>979</v>
      </c>
      <c r="H51" s="491"/>
      <c r="I51" s="491"/>
      <c r="J51" s="487"/>
      <c r="K51" s="487"/>
      <c r="L51" s="491"/>
      <c r="M51" s="491"/>
      <c r="N51" s="487"/>
      <c r="O51" s="487"/>
      <c r="P51" s="491">
        <v>7</v>
      </c>
      <c r="Q51" s="491">
        <v>861</v>
      </c>
      <c r="R51" s="513"/>
      <c r="S51" s="492">
        <v>123</v>
      </c>
    </row>
    <row r="52" spans="1:19" ht="14.45" customHeight="1" x14ac:dyDescent="0.2">
      <c r="A52" s="486" t="s">
        <v>945</v>
      </c>
      <c r="B52" s="487" t="s">
        <v>946</v>
      </c>
      <c r="C52" s="487" t="s">
        <v>443</v>
      </c>
      <c r="D52" s="487" t="s">
        <v>521</v>
      </c>
      <c r="E52" s="487" t="s">
        <v>963</v>
      </c>
      <c r="F52" s="487" t="s">
        <v>980</v>
      </c>
      <c r="G52" s="487" t="s">
        <v>981</v>
      </c>
      <c r="H52" s="491">
        <v>164</v>
      </c>
      <c r="I52" s="491">
        <v>29192</v>
      </c>
      <c r="J52" s="487">
        <v>1.0129428502029911</v>
      </c>
      <c r="K52" s="487">
        <v>178</v>
      </c>
      <c r="L52" s="491">
        <v>161</v>
      </c>
      <c r="M52" s="491">
        <v>28819</v>
      </c>
      <c r="N52" s="487">
        <v>1</v>
      </c>
      <c r="O52" s="487">
        <v>179</v>
      </c>
      <c r="P52" s="491">
        <v>100</v>
      </c>
      <c r="Q52" s="491">
        <v>18000</v>
      </c>
      <c r="R52" s="513">
        <v>0.62458794545265273</v>
      </c>
      <c r="S52" s="492">
        <v>180</v>
      </c>
    </row>
    <row r="53" spans="1:19" ht="14.45" customHeight="1" x14ac:dyDescent="0.2">
      <c r="A53" s="486" t="s">
        <v>945</v>
      </c>
      <c r="B53" s="487" t="s">
        <v>946</v>
      </c>
      <c r="C53" s="487" t="s">
        <v>443</v>
      </c>
      <c r="D53" s="487" t="s">
        <v>521</v>
      </c>
      <c r="E53" s="487" t="s">
        <v>963</v>
      </c>
      <c r="F53" s="487" t="s">
        <v>982</v>
      </c>
      <c r="G53" s="487" t="s">
        <v>983</v>
      </c>
      <c r="H53" s="491"/>
      <c r="I53" s="491"/>
      <c r="J53" s="487"/>
      <c r="K53" s="487"/>
      <c r="L53" s="491"/>
      <c r="M53" s="491"/>
      <c r="N53" s="487"/>
      <c r="O53" s="487"/>
      <c r="P53" s="491">
        <v>5</v>
      </c>
      <c r="Q53" s="491">
        <v>1380</v>
      </c>
      <c r="R53" s="513"/>
      <c r="S53" s="492">
        <v>276</v>
      </c>
    </row>
    <row r="54" spans="1:19" ht="14.45" customHeight="1" x14ac:dyDescent="0.2">
      <c r="A54" s="486" t="s">
        <v>945</v>
      </c>
      <c r="B54" s="487" t="s">
        <v>946</v>
      </c>
      <c r="C54" s="487" t="s">
        <v>443</v>
      </c>
      <c r="D54" s="487" t="s">
        <v>521</v>
      </c>
      <c r="E54" s="487" t="s">
        <v>963</v>
      </c>
      <c r="F54" s="487" t="s">
        <v>984</v>
      </c>
      <c r="G54" s="487" t="s">
        <v>985</v>
      </c>
      <c r="H54" s="491">
        <v>255</v>
      </c>
      <c r="I54" s="491">
        <v>8500.01</v>
      </c>
      <c r="J54" s="487">
        <v>0.83881622446301018</v>
      </c>
      <c r="K54" s="487">
        <v>33.333372549019607</v>
      </c>
      <c r="L54" s="491">
        <v>304</v>
      </c>
      <c r="M54" s="491">
        <v>10133.34</v>
      </c>
      <c r="N54" s="487">
        <v>1</v>
      </c>
      <c r="O54" s="487">
        <v>33.333355263157898</v>
      </c>
      <c r="P54" s="491">
        <v>307</v>
      </c>
      <c r="Q54" s="491">
        <v>10233.33</v>
      </c>
      <c r="R54" s="513">
        <v>1.0098674277187976</v>
      </c>
      <c r="S54" s="492">
        <v>33.333322475570036</v>
      </c>
    </row>
    <row r="55" spans="1:19" ht="14.45" customHeight="1" x14ac:dyDescent="0.2">
      <c r="A55" s="486" t="s">
        <v>945</v>
      </c>
      <c r="B55" s="487" t="s">
        <v>946</v>
      </c>
      <c r="C55" s="487" t="s">
        <v>443</v>
      </c>
      <c r="D55" s="487" t="s">
        <v>521</v>
      </c>
      <c r="E55" s="487" t="s">
        <v>963</v>
      </c>
      <c r="F55" s="487" t="s">
        <v>988</v>
      </c>
      <c r="G55" s="487" t="s">
        <v>989</v>
      </c>
      <c r="H55" s="491">
        <v>1221</v>
      </c>
      <c r="I55" s="491">
        <v>161172</v>
      </c>
      <c r="J55" s="487">
        <v>1.1914836992681304</v>
      </c>
      <c r="K55" s="487">
        <v>132</v>
      </c>
      <c r="L55" s="491">
        <v>1002</v>
      </c>
      <c r="M55" s="491">
        <v>135270</v>
      </c>
      <c r="N55" s="487">
        <v>1</v>
      </c>
      <c r="O55" s="487">
        <v>135</v>
      </c>
      <c r="P55" s="491">
        <v>726</v>
      </c>
      <c r="Q55" s="491">
        <v>99462</v>
      </c>
      <c r="R55" s="513">
        <v>0.73528498558438682</v>
      </c>
      <c r="S55" s="492">
        <v>137</v>
      </c>
    </row>
    <row r="56" spans="1:19" ht="14.45" customHeight="1" x14ac:dyDescent="0.2">
      <c r="A56" s="486" t="s">
        <v>945</v>
      </c>
      <c r="B56" s="487" t="s">
        <v>946</v>
      </c>
      <c r="C56" s="487" t="s">
        <v>443</v>
      </c>
      <c r="D56" s="487" t="s">
        <v>521</v>
      </c>
      <c r="E56" s="487" t="s">
        <v>963</v>
      </c>
      <c r="F56" s="487" t="s">
        <v>990</v>
      </c>
      <c r="G56" s="487" t="s">
        <v>991</v>
      </c>
      <c r="H56" s="491">
        <v>28</v>
      </c>
      <c r="I56" s="491">
        <v>2072</v>
      </c>
      <c r="J56" s="487">
        <v>1.6250980392156862</v>
      </c>
      <c r="K56" s="487">
        <v>74</v>
      </c>
      <c r="L56" s="491">
        <v>17</v>
      </c>
      <c r="M56" s="491">
        <v>1275</v>
      </c>
      <c r="N56" s="487">
        <v>1</v>
      </c>
      <c r="O56" s="487">
        <v>75</v>
      </c>
      <c r="P56" s="491">
        <v>32</v>
      </c>
      <c r="Q56" s="491">
        <v>2432</v>
      </c>
      <c r="R56" s="513">
        <v>1.9074509803921569</v>
      </c>
      <c r="S56" s="492">
        <v>76</v>
      </c>
    </row>
    <row r="57" spans="1:19" ht="14.45" customHeight="1" x14ac:dyDescent="0.2">
      <c r="A57" s="486" t="s">
        <v>945</v>
      </c>
      <c r="B57" s="487" t="s">
        <v>946</v>
      </c>
      <c r="C57" s="487" t="s">
        <v>443</v>
      </c>
      <c r="D57" s="487" t="s">
        <v>521</v>
      </c>
      <c r="E57" s="487" t="s">
        <v>963</v>
      </c>
      <c r="F57" s="487" t="s">
        <v>992</v>
      </c>
      <c r="G57" s="487" t="s">
        <v>993</v>
      </c>
      <c r="H57" s="491">
        <v>75</v>
      </c>
      <c r="I57" s="491">
        <v>26625</v>
      </c>
      <c r="J57" s="487">
        <v>0.6761046216353479</v>
      </c>
      <c r="K57" s="487">
        <v>355</v>
      </c>
      <c r="L57" s="491">
        <v>110</v>
      </c>
      <c r="M57" s="491">
        <v>39380</v>
      </c>
      <c r="N57" s="487">
        <v>1</v>
      </c>
      <c r="O57" s="487">
        <v>358</v>
      </c>
      <c r="P57" s="491">
        <v>176</v>
      </c>
      <c r="Q57" s="491">
        <v>63360</v>
      </c>
      <c r="R57" s="513">
        <v>1.6089385474860336</v>
      </c>
      <c r="S57" s="492">
        <v>360</v>
      </c>
    </row>
    <row r="58" spans="1:19" ht="14.45" customHeight="1" x14ac:dyDescent="0.2">
      <c r="A58" s="486" t="s">
        <v>945</v>
      </c>
      <c r="B58" s="487" t="s">
        <v>946</v>
      </c>
      <c r="C58" s="487" t="s">
        <v>443</v>
      </c>
      <c r="D58" s="487" t="s">
        <v>521</v>
      </c>
      <c r="E58" s="487" t="s">
        <v>963</v>
      </c>
      <c r="F58" s="487" t="s">
        <v>994</v>
      </c>
      <c r="G58" s="487" t="s">
        <v>995</v>
      </c>
      <c r="H58" s="491">
        <v>270</v>
      </c>
      <c r="I58" s="491">
        <v>60210</v>
      </c>
      <c r="J58" s="487">
        <v>0.83254977876106195</v>
      </c>
      <c r="K58" s="487">
        <v>223</v>
      </c>
      <c r="L58" s="491">
        <v>320</v>
      </c>
      <c r="M58" s="491">
        <v>72320</v>
      </c>
      <c r="N58" s="487">
        <v>1</v>
      </c>
      <c r="O58" s="487">
        <v>226</v>
      </c>
      <c r="P58" s="491">
        <v>255</v>
      </c>
      <c r="Q58" s="491">
        <v>58140</v>
      </c>
      <c r="R58" s="513">
        <v>0.80392699115044253</v>
      </c>
      <c r="S58" s="492">
        <v>228</v>
      </c>
    </row>
    <row r="59" spans="1:19" ht="14.45" customHeight="1" x14ac:dyDescent="0.2">
      <c r="A59" s="486" t="s">
        <v>945</v>
      </c>
      <c r="B59" s="487" t="s">
        <v>946</v>
      </c>
      <c r="C59" s="487" t="s">
        <v>443</v>
      </c>
      <c r="D59" s="487" t="s">
        <v>521</v>
      </c>
      <c r="E59" s="487" t="s">
        <v>963</v>
      </c>
      <c r="F59" s="487" t="s">
        <v>996</v>
      </c>
      <c r="G59" s="487" t="s">
        <v>997</v>
      </c>
      <c r="H59" s="491">
        <v>2</v>
      </c>
      <c r="I59" s="491">
        <v>154</v>
      </c>
      <c r="J59" s="487">
        <v>0.98717948717948723</v>
      </c>
      <c r="K59" s="487">
        <v>77</v>
      </c>
      <c r="L59" s="491">
        <v>2</v>
      </c>
      <c r="M59" s="491">
        <v>156</v>
      </c>
      <c r="N59" s="487">
        <v>1</v>
      </c>
      <c r="O59" s="487">
        <v>78</v>
      </c>
      <c r="P59" s="491">
        <v>13</v>
      </c>
      <c r="Q59" s="491">
        <v>1027</v>
      </c>
      <c r="R59" s="513">
        <v>6.583333333333333</v>
      </c>
      <c r="S59" s="492">
        <v>79</v>
      </c>
    </row>
    <row r="60" spans="1:19" ht="14.45" customHeight="1" x14ac:dyDescent="0.2">
      <c r="A60" s="486" t="s">
        <v>945</v>
      </c>
      <c r="B60" s="487" t="s">
        <v>946</v>
      </c>
      <c r="C60" s="487" t="s">
        <v>443</v>
      </c>
      <c r="D60" s="487" t="s">
        <v>521</v>
      </c>
      <c r="E60" s="487" t="s">
        <v>963</v>
      </c>
      <c r="F60" s="487" t="s">
        <v>1002</v>
      </c>
      <c r="G60" s="487" t="s">
        <v>1003</v>
      </c>
      <c r="H60" s="491">
        <v>23</v>
      </c>
      <c r="I60" s="491">
        <v>16146</v>
      </c>
      <c r="J60" s="487">
        <v>0.69204063263469207</v>
      </c>
      <c r="K60" s="487">
        <v>702</v>
      </c>
      <c r="L60" s="491">
        <v>33</v>
      </c>
      <c r="M60" s="491">
        <v>23331</v>
      </c>
      <c r="N60" s="487">
        <v>1</v>
      </c>
      <c r="O60" s="487">
        <v>707</v>
      </c>
      <c r="P60" s="491">
        <v>34</v>
      </c>
      <c r="Q60" s="491">
        <v>24174</v>
      </c>
      <c r="R60" s="513">
        <v>1.0361321846470362</v>
      </c>
      <c r="S60" s="492">
        <v>711</v>
      </c>
    </row>
    <row r="61" spans="1:19" ht="14.45" customHeight="1" x14ac:dyDescent="0.2">
      <c r="A61" s="486" t="s">
        <v>945</v>
      </c>
      <c r="B61" s="487" t="s">
        <v>946</v>
      </c>
      <c r="C61" s="487" t="s">
        <v>443</v>
      </c>
      <c r="D61" s="487" t="s">
        <v>521</v>
      </c>
      <c r="E61" s="487" t="s">
        <v>963</v>
      </c>
      <c r="F61" s="487" t="s">
        <v>1004</v>
      </c>
      <c r="G61" s="487" t="s">
        <v>1005</v>
      </c>
      <c r="H61" s="491">
        <v>120</v>
      </c>
      <c r="I61" s="491">
        <v>27840</v>
      </c>
      <c r="J61" s="487">
        <v>1.0389998133980221</v>
      </c>
      <c r="K61" s="487">
        <v>232</v>
      </c>
      <c r="L61" s="491">
        <v>115</v>
      </c>
      <c r="M61" s="491">
        <v>26795</v>
      </c>
      <c r="N61" s="487">
        <v>1</v>
      </c>
      <c r="O61" s="487">
        <v>233</v>
      </c>
      <c r="P61" s="491">
        <v>149</v>
      </c>
      <c r="Q61" s="491">
        <v>35015</v>
      </c>
      <c r="R61" s="513">
        <v>1.3067736518007091</v>
      </c>
      <c r="S61" s="492">
        <v>235</v>
      </c>
    </row>
    <row r="62" spans="1:19" ht="14.45" customHeight="1" x14ac:dyDescent="0.2">
      <c r="A62" s="486" t="s">
        <v>945</v>
      </c>
      <c r="B62" s="487" t="s">
        <v>946</v>
      </c>
      <c r="C62" s="487" t="s">
        <v>443</v>
      </c>
      <c r="D62" s="487" t="s">
        <v>521</v>
      </c>
      <c r="E62" s="487" t="s">
        <v>963</v>
      </c>
      <c r="F62" s="487" t="s">
        <v>1008</v>
      </c>
      <c r="G62" s="487" t="s">
        <v>1009</v>
      </c>
      <c r="H62" s="491"/>
      <c r="I62" s="491"/>
      <c r="J62" s="487"/>
      <c r="K62" s="487"/>
      <c r="L62" s="491"/>
      <c r="M62" s="491"/>
      <c r="N62" s="487"/>
      <c r="O62" s="487"/>
      <c r="P62" s="491">
        <v>1</v>
      </c>
      <c r="Q62" s="491">
        <v>1436</v>
      </c>
      <c r="R62" s="513"/>
      <c r="S62" s="492">
        <v>1436</v>
      </c>
    </row>
    <row r="63" spans="1:19" ht="14.45" customHeight="1" x14ac:dyDescent="0.2">
      <c r="A63" s="486" t="s">
        <v>945</v>
      </c>
      <c r="B63" s="487" t="s">
        <v>946</v>
      </c>
      <c r="C63" s="487" t="s">
        <v>443</v>
      </c>
      <c r="D63" s="487" t="s">
        <v>522</v>
      </c>
      <c r="E63" s="487" t="s">
        <v>947</v>
      </c>
      <c r="F63" s="487" t="s">
        <v>948</v>
      </c>
      <c r="G63" s="487" t="s">
        <v>949</v>
      </c>
      <c r="H63" s="491">
        <v>10</v>
      </c>
      <c r="I63" s="491">
        <v>541</v>
      </c>
      <c r="J63" s="487">
        <v>1.5581797235023043</v>
      </c>
      <c r="K63" s="487">
        <v>54.1</v>
      </c>
      <c r="L63" s="491">
        <v>6.4000000000000012</v>
      </c>
      <c r="M63" s="491">
        <v>347.2</v>
      </c>
      <c r="N63" s="487">
        <v>1</v>
      </c>
      <c r="O63" s="487">
        <v>54.249999999999986</v>
      </c>
      <c r="P63" s="491">
        <v>2</v>
      </c>
      <c r="Q63" s="491">
        <v>108.8</v>
      </c>
      <c r="R63" s="513">
        <v>0.31336405529953915</v>
      </c>
      <c r="S63" s="492">
        <v>54.4</v>
      </c>
    </row>
    <row r="64" spans="1:19" ht="14.45" customHeight="1" x14ac:dyDescent="0.2">
      <c r="A64" s="486" t="s">
        <v>945</v>
      </c>
      <c r="B64" s="487" t="s">
        <v>946</v>
      </c>
      <c r="C64" s="487" t="s">
        <v>443</v>
      </c>
      <c r="D64" s="487" t="s">
        <v>522</v>
      </c>
      <c r="E64" s="487" t="s">
        <v>947</v>
      </c>
      <c r="F64" s="487" t="s">
        <v>950</v>
      </c>
      <c r="G64" s="487" t="s">
        <v>471</v>
      </c>
      <c r="H64" s="491">
        <v>0.2</v>
      </c>
      <c r="I64" s="491">
        <v>27.64</v>
      </c>
      <c r="J64" s="487"/>
      <c r="K64" s="487">
        <v>138.19999999999999</v>
      </c>
      <c r="L64" s="491"/>
      <c r="M64" s="491"/>
      <c r="N64" s="487"/>
      <c r="O64" s="487"/>
      <c r="P64" s="491"/>
      <c r="Q64" s="491"/>
      <c r="R64" s="513"/>
      <c r="S64" s="492"/>
    </row>
    <row r="65" spans="1:19" ht="14.45" customHeight="1" x14ac:dyDescent="0.2">
      <c r="A65" s="486" t="s">
        <v>945</v>
      </c>
      <c r="B65" s="487" t="s">
        <v>946</v>
      </c>
      <c r="C65" s="487" t="s">
        <v>443</v>
      </c>
      <c r="D65" s="487" t="s">
        <v>522</v>
      </c>
      <c r="E65" s="487" t="s">
        <v>947</v>
      </c>
      <c r="F65" s="487" t="s">
        <v>951</v>
      </c>
      <c r="G65" s="487" t="s">
        <v>476</v>
      </c>
      <c r="H65" s="491">
        <v>1.3</v>
      </c>
      <c r="I65" s="491">
        <v>79.820000000000007</v>
      </c>
      <c r="J65" s="487">
        <v>3.9397828232971381</v>
      </c>
      <c r="K65" s="487">
        <v>61.400000000000006</v>
      </c>
      <c r="L65" s="491">
        <v>0.4</v>
      </c>
      <c r="M65" s="491">
        <v>20.259999999999998</v>
      </c>
      <c r="N65" s="487">
        <v>1</v>
      </c>
      <c r="O65" s="487">
        <v>50.649999999999991</v>
      </c>
      <c r="P65" s="491">
        <v>0.1</v>
      </c>
      <c r="Q65" s="491">
        <v>5.07</v>
      </c>
      <c r="R65" s="513">
        <v>0.25024679170779868</v>
      </c>
      <c r="S65" s="492">
        <v>50.7</v>
      </c>
    </row>
    <row r="66" spans="1:19" ht="14.45" customHeight="1" x14ac:dyDescent="0.2">
      <c r="A66" s="486" t="s">
        <v>945</v>
      </c>
      <c r="B66" s="487" t="s">
        <v>946</v>
      </c>
      <c r="C66" s="487" t="s">
        <v>443</v>
      </c>
      <c r="D66" s="487" t="s">
        <v>522</v>
      </c>
      <c r="E66" s="487" t="s">
        <v>947</v>
      </c>
      <c r="F66" s="487" t="s">
        <v>952</v>
      </c>
      <c r="G66" s="487" t="s">
        <v>953</v>
      </c>
      <c r="H66" s="491">
        <v>0.4</v>
      </c>
      <c r="I66" s="491">
        <v>70.8</v>
      </c>
      <c r="J66" s="487">
        <v>4</v>
      </c>
      <c r="K66" s="487">
        <v>176.99999999999997</v>
      </c>
      <c r="L66" s="491">
        <v>0.1</v>
      </c>
      <c r="M66" s="491">
        <v>17.7</v>
      </c>
      <c r="N66" s="487">
        <v>1</v>
      </c>
      <c r="O66" s="487">
        <v>176.99999999999997</v>
      </c>
      <c r="P66" s="491"/>
      <c r="Q66" s="491"/>
      <c r="R66" s="513"/>
      <c r="S66" s="492"/>
    </row>
    <row r="67" spans="1:19" ht="14.45" customHeight="1" x14ac:dyDescent="0.2">
      <c r="A67" s="486" t="s">
        <v>945</v>
      </c>
      <c r="B67" s="487" t="s">
        <v>946</v>
      </c>
      <c r="C67" s="487" t="s">
        <v>443</v>
      </c>
      <c r="D67" s="487" t="s">
        <v>522</v>
      </c>
      <c r="E67" s="487" t="s">
        <v>947</v>
      </c>
      <c r="F67" s="487" t="s">
        <v>955</v>
      </c>
      <c r="G67" s="487" t="s">
        <v>459</v>
      </c>
      <c r="H67" s="491">
        <v>2.5499999999999998</v>
      </c>
      <c r="I67" s="491">
        <v>12.24</v>
      </c>
      <c r="J67" s="487">
        <v>1.5</v>
      </c>
      <c r="K67" s="487">
        <v>4.8000000000000007</v>
      </c>
      <c r="L67" s="491">
        <v>1.7</v>
      </c>
      <c r="M67" s="491">
        <v>8.16</v>
      </c>
      <c r="N67" s="487">
        <v>1</v>
      </c>
      <c r="O67" s="487">
        <v>4.8</v>
      </c>
      <c r="P67" s="491">
        <v>1.7</v>
      </c>
      <c r="Q67" s="491">
        <v>8.2299999999999986</v>
      </c>
      <c r="R67" s="513">
        <v>1.0085784313725488</v>
      </c>
      <c r="S67" s="492">
        <v>4.841176470588235</v>
      </c>
    </row>
    <row r="68" spans="1:19" ht="14.45" customHeight="1" x14ac:dyDescent="0.2">
      <c r="A68" s="486" t="s">
        <v>945</v>
      </c>
      <c r="B68" s="487" t="s">
        <v>946</v>
      </c>
      <c r="C68" s="487" t="s">
        <v>443</v>
      </c>
      <c r="D68" s="487" t="s">
        <v>522</v>
      </c>
      <c r="E68" s="487" t="s">
        <v>947</v>
      </c>
      <c r="F68" s="487" t="s">
        <v>956</v>
      </c>
      <c r="G68" s="487" t="s">
        <v>957</v>
      </c>
      <c r="H68" s="491">
        <v>3</v>
      </c>
      <c r="I68" s="491">
        <v>313.32</v>
      </c>
      <c r="J68" s="487"/>
      <c r="K68" s="487">
        <v>104.44</v>
      </c>
      <c r="L68" s="491"/>
      <c r="M68" s="491"/>
      <c r="N68" s="487"/>
      <c r="O68" s="487"/>
      <c r="P68" s="491"/>
      <c r="Q68" s="491"/>
      <c r="R68" s="513"/>
      <c r="S68" s="492"/>
    </row>
    <row r="69" spans="1:19" ht="14.45" customHeight="1" x14ac:dyDescent="0.2">
      <c r="A69" s="486" t="s">
        <v>945</v>
      </c>
      <c r="B69" s="487" t="s">
        <v>946</v>
      </c>
      <c r="C69" s="487" t="s">
        <v>443</v>
      </c>
      <c r="D69" s="487" t="s">
        <v>522</v>
      </c>
      <c r="E69" s="487" t="s">
        <v>947</v>
      </c>
      <c r="F69" s="487" t="s">
        <v>958</v>
      </c>
      <c r="G69" s="487" t="s">
        <v>957</v>
      </c>
      <c r="H69" s="491"/>
      <c r="I69" s="491"/>
      <c r="J69" s="487"/>
      <c r="K69" s="487"/>
      <c r="L69" s="491">
        <v>0.1</v>
      </c>
      <c r="M69" s="491">
        <v>79.28</v>
      </c>
      <c r="N69" s="487">
        <v>1</v>
      </c>
      <c r="O69" s="487">
        <v>792.8</v>
      </c>
      <c r="P69" s="491">
        <v>0.2</v>
      </c>
      <c r="Q69" s="491">
        <v>158.56</v>
      </c>
      <c r="R69" s="513">
        <v>2</v>
      </c>
      <c r="S69" s="492">
        <v>792.8</v>
      </c>
    </row>
    <row r="70" spans="1:19" ht="14.45" customHeight="1" x14ac:dyDescent="0.2">
      <c r="A70" s="486" t="s">
        <v>945</v>
      </c>
      <c r="B70" s="487" t="s">
        <v>946</v>
      </c>
      <c r="C70" s="487" t="s">
        <v>443</v>
      </c>
      <c r="D70" s="487" t="s">
        <v>522</v>
      </c>
      <c r="E70" s="487" t="s">
        <v>947</v>
      </c>
      <c r="F70" s="487" t="s">
        <v>959</v>
      </c>
      <c r="G70" s="487" t="s">
        <v>960</v>
      </c>
      <c r="H70" s="491"/>
      <c r="I70" s="491"/>
      <c r="J70" s="487"/>
      <c r="K70" s="487"/>
      <c r="L70" s="491"/>
      <c r="M70" s="491"/>
      <c r="N70" s="487"/>
      <c r="O70" s="487"/>
      <c r="P70" s="491">
        <v>0.1</v>
      </c>
      <c r="Q70" s="491">
        <v>12.16</v>
      </c>
      <c r="R70" s="513"/>
      <c r="S70" s="492">
        <v>121.6</v>
      </c>
    </row>
    <row r="71" spans="1:19" ht="14.45" customHeight="1" x14ac:dyDescent="0.2">
      <c r="A71" s="486" t="s">
        <v>945</v>
      </c>
      <c r="B71" s="487" t="s">
        <v>946</v>
      </c>
      <c r="C71" s="487" t="s">
        <v>443</v>
      </c>
      <c r="D71" s="487" t="s">
        <v>522</v>
      </c>
      <c r="E71" s="487" t="s">
        <v>947</v>
      </c>
      <c r="F71" s="487" t="s">
        <v>961</v>
      </c>
      <c r="G71" s="487" t="s">
        <v>962</v>
      </c>
      <c r="H71" s="491"/>
      <c r="I71" s="491"/>
      <c r="J71" s="487"/>
      <c r="K71" s="487"/>
      <c r="L71" s="491"/>
      <c r="M71" s="491"/>
      <c r="N71" s="487"/>
      <c r="O71" s="487"/>
      <c r="P71" s="491">
        <v>1</v>
      </c>
      <c r="Q71" s="491">
        <v>54.400000000000006</v>
      </c>
      <c r="R71" s="513"/>
      <c r="S71" s="492">
        <v>54.400000000000006</v>
      </c>
    </row>
    <row r="72" spans="1:19" ht="14.45" customHeight="1" x14ac:dyDescent="0.2">
      <c r="A72" s="486" t="s">
        <v>945</v>
      </c>
      <c r="B72" s="487" t="s">
        <v>946</v>
      </c>
      <c r="C72" s="487" t="s">
        <v>443</v>
      </c>
      <c r="D72" s="487" t="s">
        <v>522</v>
      </c>
      <c r="E72" s="487" t="s">
        <v>963</v>
      </c>
      <c r="F72" s="487" t="s">
        <v>966</v>
      </c>
      <c r="G72" s="487" t="s">
        <v>967</v>
      </c>
      <c r="H72" s="491"/>
      <c r="I72" s="491"/>
      <c r="J72" s="487"/>
      <c r="K72" s="487"/>
      <c r="L72" s="491"/>
      <c r="M72" s="491"/>
      <c r="N72" s="487"/>
      <c r="O72" s="487"/>
      <c r="P72" s="491">
        <v>3</v>
      </c>
      <c r="Q72" s="491">
        <v>369</v>
      </c>
      <c r="R72" s="513"/>
      <c r="S72" s="492">
        <v>123</v>
      </c>
    </row>
    <row r="73" spans="1:19" ht="14.45" customHeight="1" x14ac:dyDescent="0.2">
      <c r="A73" s="486" t="s">
        <v>945</v>
      </c>
      <c r="B73" s="487" t="s">
        <v>946</v>
      </c>
      <c r="C73" s="487" t="s">
        <v>443</v>
      </c>
      <c r="D73" s="487" t="s">
        <v>522</v>
      </c>
      <c r="E73" s="487" t="s">
        <v>963</v>
      </c>
      <c r="F73" s="487" t="s">
        <v>968</v>
      </c>
      <c r="G73" s="487" t="s">
        <v>969</v>
      </c>
      <c r="H73" s="491">
        <v>116</v>
      </c>
      <c r="I73" s="491">
        <v>4292</v>
      </c>
      <c r="J73" s="487">
        <v>2.1720647773279351</v>
      </c>
      <c r="K73" s="487">
        <v>37</v>
      </c>
      <c r="L73" s="491">
        <v>52</v>
      </c>
      <c r="M73" s="491">
        <v>1976</v>
      </c>
      <c r="N73" s="487">
        <v>1</v>
      </c>
      <c r="O73" s="487">
        <v>38</v>
      </c>
      <c r="P73" s="491">
        <v>11</v>
      </c>
      <c r="Q73" s="491">
        <v>418</v>
      </c>
      <c r="R73" s="513">
        <v>0.21153846153846154</v>
      </c>
      <c r="S73" s="492">
        <v>38</v>
      </c>
    </row>
    <row r="74" spans="1:19" ht="14.45" customHeight="1" x14ac:dyDescent="0.2">
      <c r="A74" s="486" t="s">
        <v>945</v>
      </c>
      <c r="B74" s="487" t="s">
        <v>946</v>
      </c>
      <c r="C74" s="487" t="s">
        <v>443</v>
      </c>
      <c r="D74" s="487" t="s">
        <v>522</v>
      </c>
      <c r="E74" s="487" t="s">
        <v>963</v>
      </c>
      <c r="F74" s="487" t="s">
        <v>970</v>
      </c>
      <c r="G74" s="487" t="s">
        <v>971</v>
      </c>
      <c r="H74" s="491">
        <v>150</v>
      </c>
      <c r="I74" s="491">
        <v>1500</v>
      </c>
      <c r="J74" s="487">
        <v>0.67873303167420818</v>
      </c>
      <c r="K74" s="487">
        <v>10</v>
      </c>
      <c r="L74" s="491">
        <v>221</v>
      </c>
      <c r="M74" s="491">
        <v>2210</v>
      </c>
      <c r="N74" s="487">
        <v>1</v>
      </c>
      <c r="O74" s="487">
        <v>10</v>
      </c>
      <c r="P74" s="491">
        <v>103</v>
      </c>
      <c r="Q74" s="491">
        <v>1030</v>
      </c>
      <c r="R74" s="513">
        <v>0.4660633484162896</v>
      </c>
      <c r="S74" s="492">
        <v>10</v>
      </c>
    </row>
    <row r="75" spans="1:19" ht="14.45" customHeight="1" x14ac:dyDescent="0.2">
      <c r="A75" s="486" t="s">
        <v>945</v>
      </c>
      <c r="B75" s="487" t="s">
        <v>946</v>
      </c>
      <c r="C75" s="487" t="s">
        <v>443</v>
      </c>
      <c r="D75" s="487" t="s">
        <v>522</v>
      </c>
      <c r="E75" s="487" t="s">
        <v>963</v>
      </c>
      <c r="F75" s="487" t="s">
        <v>972</v>
      </c>
      <c r="G75" s="487" t="s">
        <v>973</v>
      </c>
      <c r="H75" s="491">
        <v>17</v>
      </c>
      <c r="I75" s="491">
        <v>85</v>
      </c>
      <c r="J75" s="487">
        <v>2.4285714285714284</v>
      </c>
      <c r="K75" s="487">
        <v>5</v>
      </c>
      <c r="L75" s="491">
        <v>7</v>
      </c>
      <c r="M75" s="491">
        <v>35</v>
      </c>
      <c r="N75" s="487">
        <v>1</v>
      </c>
      <c r="O75" s="487">
        <v>5</v>
      </c>
      <c r="P75" s="491">
        <v>4</v>
      </c>
      <c r="Q75" s="491">
        <v>20</v>
      </c>
      <c r="R75" s="513">
        <v>0.5714285714285714</v>
      </c>
      <c r="S75" s="492">
        <v>5</v>
      </c>
    </row>
    <row r="76" spans="1:19" ht="14.45" customHeight="1" x14ac:dyDescent="0.2">
      <c r="A76" s="486" t="s">
        <v>945</v>
      </c>
      <c r="B76" s="487" t="s">
        <v>946</v>
      </c>
      <c r="C76" s="487" t="s">
        <v>443</v>
      </c>
      <c r="D76" s="487" t="s">
        <v>522</v>
      </c>
      <c r="E76" s="487" t="s">
        <v>963</v>
      </c>
      <c r="F76" s="487" t="s">
        <v>974</v>
      </c>
      <c r="G76" s="487" t="s">
        <v>975</v>
      </c>
      <c r="H76" s="491">
        <v>1</v>
      </c>
      <c r="I76" s="491">
        <v>5</v>
      </c>
      <c r="J76" s="487"/>
      <c r="K76" s="487">
        <v>5</v>
      </c>
      <c r="L76" s="491"/>
      <c r="M76" s="491"/>
      <c r="N76" s="487"/>
      <c r="O76" s="487"/>
      <c r="P76" s="491"/>
      <c r="Q76" s="491"/>
      <c r="R76" s="513"/>
      <c r="S76" s="492"/>
    </row>
    <row r="77" spans="1:19" ht="14.45" customHeight="1" x14ac:dyDescent="0.2">
      <c r="A77" s="486" t="s">
        <v>945</v>
      </c>
      <c r="B77" s="487" t="s">
        <v>946</v>
      </c>
      <c r="C77" s="487" t="s">
        <v>443</v>
      </c>
      <c r="D77" s="487" t="s">
        <v>522</v>
      </c>
      <c r="E77" s="487" t="s">
        <v>963</v>
      </c>
      <c r="F77" s="487" t="s">
        <v>976</v>
      </c>
      <c r="G77" s="487" t="s">
        <v>977</v>
      </c>
      <c r="H77" s="491">
        <v>4</v>
      </c>
      <c r="I77" s="491">
        <v>296</v>
      </c>
      <c r="J77" s="487">
        <v>1.3155555555555556</v>
      </c>
      <c r="K77" s="487">
        <v>74</v>
      </c>
      <c r="L77" s="491">
        <v>3</v>
      </c>
      <c r="M77" s="491">
        <v>225</v>
      </c>
      <c r="N77" s="487">
        <v>1</v>
      </c>
      <c r="O77" s="487">
        <v>75</v>
      </c>
      <c r="P77" s="491">
        <v>3</v>
      </c>
      <c r="Q77" s="491">
        <v>228</v>
      </c>
      <c r="R77" s="513">
        <v>1.0133333333333334</v>
      </c>
      <c r="S77" s="492">
        <v>76</v>
      </c>
    </row>
    <row r="78" spans="1:19" ht="14.45" customHeight="1" x14ac:dyDescent="0.2">
      <c r="A78" s="486" t="s">
        <v>945</v>
      </c>
      <c r="B78" s="487" t="s">
        <v>946</v>
      </c>
      <c r="C78" s="487" t="s">
        <v>443</v>
      </c>
      <c r="D78" s="487" t="s">
        <v>522</v>
      </c>
      <c r="E78" s="487" t="s">
        <v>963</v>
      </c>
      <c r="F78" s="487" t="s">
        <v>980</v>
      </c>
      <c r="G78" s="487" t="s">
        <v>981</v>
      </c>
      <c r="H78" s="491">
        <v>73</v>
      </c>
      <c r="I78" s="491">
        <v>12994</v>
      </c>
      <c r="J78" s="487">
        <v>0.61518795568601459</v>
      </c>
      <c r="K78" s="487">
        <v>178</v>
      </c>
      <c r="L78" s="491">
        <v>118</v>
      </c>
      <c r="M78" s="491">
        <v>21122</v>
      </c>
      <c r="N78" s="487">
        <v>1</v>
      </c>
      <c r="O78" s="487">
        <v>179</v>
      </c>
      <c r="P78" s="491">
        <v>45</v>
      </c>
      <c r="Q78" s="491">
        <v>8100</v>
      </c>
      <c r="R78" s="513">
        <v>0.38348641227156521</v>
      </c>
      <c r="S78" s="492">
        <v>180</v>
      </c>
    </row>
    <row r="79" spans="1:19" ht="14.45" customHeight="1" x14ac:dyDescent="0.2">
      <c r="A79" s="486" t="s">
        <v>945</v>
      </c>
      <c r="B79" s="487" t="s">
        <v>946</v>
      </c>
      <c r="C79" s="487" t="s">
        <v>443</v>
      </c>
      <c r="D79" s="487" t="s">
        <v>522</v>
      </c>
      <c r="E79" s="487" t="s">
        <v>963</v>
      </c>
      <c r="F79" s="487" t="s">
        <v>982</v>
      </c>
      <c r="G79" s="487" t="s">
        <v>983</v>
      </c>
      <c r="H79" s="491"/>
      <c r="I79" s="491"/>
      <c r="J79" s="487"/>
      <c r="K79" s="487"/>
      <c r="L79" s="491"/>
      <c r="M79" s="491"/>
      <c r="N79" s="487"/>
      <c r="O79" s="487"/>
      <c r="P79" s="491">
        <v>2</v>
      </c>
      <c r="Q79" s="491">
        <v>552</v>
      </c>
      <c r="R79" s="513"/>
      <c r="S79" s="492">
        <v>276</v>
      </c>
    </row>
    <row r="80" spans="1:19" ht="14.45" customHeight="1" x14ac:dyDescent="0.2">
      <c r="A80" s="486" t="s">
        <v>945</v>
      </c>
      <c r="B80" s="487" t="s">
        <v>946</v>
      </c>
      <c r="C80" s="487" t="s">
        <v>443</v>
      </c>
      <c r="D80" s="487" t="s">
        <v>522</v>
      </c>
      <c r="E80" s="487" t="s">
        <v>963</v>
      </c>
      <c r="F80" s="487" t="s">
        <v>984</v>
      </c>
      <c r="G80" s="487" t="s">
        <v>985</v>
      </c>
      <c r="H80" s="491">
        <v>298</v>
      </c>
      <c r="I80" s="491">
        <v>9933.32</v>
      </c>
      <c r="J80" s="487">
        <v>0.76214692473303081</v>
      </c>
      <c r="K80" s="487">
        <v>33.333288590604027</v>
      </c>
      <c r="L80" s="491">
        <v>391</v>
      </c>
      <c r="M80" s="491">
        <v>13033.34</v>
      </c>
      <c r="N80" s="487">
        <v>1</v>
      </c>
      <c r="O80" s="487">
        <v>33.333350383631711</v>
      </c>
      <c r="P80" s="491">
        <v>163</v>
      </c>
      <c r="Q80" s="491">
        <v>5433.32</v>
      </c>
      <c r="R80" s="513">
        <v>0.41687855914140193</v>
      </c>
      <c r="S80" s="492">
        <v>33.333251533742327</v>
      </c>
    </row>
    <row r="81" spans="1:19" ht="14.45" customHeight="1" x14ac:dyDescent="0.2">
      <c r="A81" s="486" t="s">
        <v>945</v>
      </c>
      <c r="B81" s="487" t="s">
        <v>946</v>
      </c>
      <c r="C81" s="487" t="s">
        <v>443</v>
      </c>
      <c r="D81" s="487" t="s">
        <v>522</v>
      </c>
      <c r="E81" s="487" t="s">
        <v>963</v>
      </c>
      <c r="F81" s="487" t="s">
        <v>986</v>
      </c>
      <c r="G81" s="487" t="s">
        <v>987</v>
      </c>
      <c r="H81" s="491">
        <v>4</v>
      </c>
      <c r="I81" s="491">
        <v>148</v>
      </c>
      <c r="J81" s="487"/>
      <c r="K81" s="487">
        <v>37</v>
      </c>
      <c r="L81" s="491"/>
      <c r="M81" s="491"/>
      <c r="N81" s="487"/>
      <c r="O81" s="487"/>
      <c r="P81" s="491"/>
      <c r="Q81" s="491"/>
      <c r="R81" s="513"/>
      <c r="S81" s="492"/>
    </row>
    <row r="82" spans="1:19" ht="14.45" customHeight="1" x14ac:dyDescent="0.2">
      <c r="A82" s="486" t="s">
        <v>945</v>
      </c>
      <c r="B82" s="487" t="s">
        <v>946</v>
      </c>
      <c r="C82" s="487" t="s">
        <v>443</v>
      </c>
      <c r="D82" s="487" t="s">
        <v>522</v>
      </c>
      <c r="E82" s="487" t="s">
        <v>963</v>
      </c>
      <c r="F82" s="487" t="s">
        <v>988</v>
      </c>
      <c r="G82" s="487" t="s">
        <v>989</v>
      </c>
      <c r="H82" s="491">
        <v>54</v>
      </c>
      <c r="I82" s="491">
        <v>7128</v>
      </c>
      <c r="J82" s="487">
        <v>1.3538461538461539</v>
      </c>
      <c r="K82" s="487">
        <v>132</v>
      </c>
      <c r="L82" s="491">
        <v>39</v>
      </c>
      <c r="M82" s="491">
        <v>5265</v>
      </c>
      <c r="N82" s="487">
        <v>1</v>
      </c>
      <c r="O82" s="487">
        <v>135</v>
      </c>
      <c r="P82" s="491">
        <v>18</v>
      </c>
      <c r="Q82" s="491">
        <v>2466</v>
      </c>
      <c r="R82" s="513">
        <v>0.46837606837606838</v>
      </c>
      <c r="S82" s="492">
        <v>137</v>
      </c>
    </row>
    <row r="83" spans="1:19" ht="14.45" customHeight="1" x14ac:dyDescent="0.2">
      <c r="A83" s="486" t="s">
        <v>945</v>
      </c>
      <c r="B83" s="487" t="s">
        <v>946</v>
      </c>
      <c r="C83" s="487" t="s">
        <v>443</v>
      </c>
      <c r="D83" s="487" t="s">
        <v>522</v>
      </c>
      <c r="E83" s="487" t="s">
        <v>963</v>
      </c>
      <c r="F83" s="487" t="s">
        <v>990</v>
      </c>
      <c r="G83" s="487" t="s">
        <v>991</v>
      </c>
      <c r="H83" s="491">
        <v>13</v>
      </c>
      <c r="I83" s="491">
        <v>962</v>
      </c>
      <c r="J83" s="487">
        <v>0.85511111111111116</v>
      </c>
      <c r="K83" s="487">
        <v>74</v>
      </c>
      <c r="L83" s="491">
        <v>15</v>
      </c>
      <c r="M83" s="491">
        <v>1125</v>
      </c>
      <c r="N83" s="487">
        <v>1</v>
      </c>
      <c r="O83" s="487">
        <v>75</v>
      </c>
      <c r="P83" s="491">
        <v>11</v>
      </c>
      <c r="Q83" s="491">
        <v>836</v>
      </c>
      <c r="R83" s="513">
        <v>0.74311111111111106</v>
      </c>
      <c r="S83" s="492">
        <v>76</v>
      </c>
    </row>
    <row r="84" spans="1:19" ht="14.45" customHeight="1" x14ac:dyDescent="0.2">
      <c r="A84" s="486" t="s">
        <v>945</v>
      </c>
      <c r="B84" s="487" t="s">
        <v>946</v>
      </c>
      <c r="C84" s="487" t="s">
        <v>443</v>
      </c>
      <c r="D84" s="487" t="s">
        <v>522</v>
      </c>
      <c r="E84" s="487" t="s">
        <v>963</v>
      </c>
      <c r="F84" s="487" t="s">
        <v>992</v>
      </c>
      <c r="G84" s="487" t="s">
        <v>993</v>
      </c>
      <c r="H84" s="491">
        <v>171</v>
      </c>
      <c r="I84" s="491">
        <v>60705</v>
      </c>
      <c r="J84" s="487">
        <v>0.73089240994028126</v>
      </c>
      <c r="K84" s="487">
        <v>355</v>
      </c>
      <c r="L84" s="491">
        <v>232</v>
      </c>
      <c r="M84" s="491">
        <v>83056</v>
      </c>
      <c r="N84" s="487">
        <v>1</v>
      </c>
      <c r="O84" s="487">
        <v>358</v>
      </c>
      <c r="P84" s="491">
        <v>116</v>
      </c>
      <c r="Q84" s="491">
        <v>41760</v>
      </c>
      <c r="R84" s="513">
        <v>0.5027932960893855</v>
      </c>
      <c r="S84" s="492">
        <v>360</v>
      </c>
    </row>
    <row r="85" spans="1:19" ht="14.45" customHeight="1" x14ac:dyDescent="0.2">
      <c r="A85" s="486" t="s">
        <v>945</v>
      </c>
      <c r="B85" s="487" t="s">
        <v>946</v>
      </c>
      <c r="C85" s="487" t="s">
        <v>443</v>
      </c>
      <c r="D85" s="487" t="s">
        <v>522</v>
      </c>
      <c r="E85" s="487" t="s">
        <v>963</v>
      </c>
      <c r="F85" s="487" t="s">
        <v>994</v>
      </c>
      <c r="G85" s="487" t="s">
        <v>995</v>
      </c>
      <c r="H85" s="491">
        <v>58</v>
      </c>
      <c r="I85" s="491">
        <v>12934</v>
      </c>
      <c r="J85" s="487">
        <v>1.0040366402732495</v>
      </c>
      <c r="K85" s="487">
        <v>223</v>
      </c>
      <c r="L85" s="491">
        <v>57</v>
      </c>
      <c r="M85" s="491">
        <v>12882</v>
      </c>
      <c r="N85" s="487">
        <v>1</v>
      </c>
      <c r="O85" s="487">
        <v>226</v>
      </c>
      <c r="P85" s="491">
        <v>59</v>
      </c>
      <c r="Q85" s="491">
        <v>13452</v>
      </c>
      <c r="R85" s="513">
        <v>1.0442477876106195</v>
      </c>
      <c r="S85" s="492">
        <v>228</v>
      </c>
    </row>
    <row r="86" spans="1:19" ht="14.45" customHeight="1" x14ac:dyDescent="0.2">
      <c r="A86" s="486" t="s">
        <v>945</v>
      </c>
      <c r="B86" s="487" t="s">
        <v>946</v>
      </c>
      <c r="C86" s="487" t="s">
        <v>443</v>
      </c>
      <c r="D86" s="487" t="s">
        <v>522</v>
      </c>
      <c r="E86" s="487" t="s">
        <v>963</v>
      </c>
      <c r="F86" s="487" t="s">
        <v>996</v>
      </c>
      <c r="G86" s="487" t="s">
        <v>997</v>
      </c>
      <c r="H86" s="491"/>
      <c r="I86" s="491"/>
      <c r="J86" s="487"/>
      <c r="K86" s="487"/>
      <c r="L86" s="491"/>
      <c r="M86" s="491"/>
      <c r="N86" s="487"/>
      <c r="O86" s="487"/>
      <c r="P86" s="491">
        <v>3</v>
      </c>
      <c r="Q86" s="491">
        <v>237</v>
      </c>
      <c r="R86" s="513"/>
      <c r="S86" s="492">
        <v>79</v>
      </c>
    </row>
    <row r="87" spans="1:19" ht="14.45" customHeight="1" x14ac:dyDescent="0.2">
      <c r="A87" s="486" t="s">
        <v>945</v>
      </c>
      <c r="B87" s="487" t="s">
        <v>946</v>
      </c>
      <c r="C87" s="487" t="s">
        <v>443</v>
      </c>
      <c r="D87" s="487" t="s">
        <v>522</v>
      </c>
      <c r="E87" s="487" t="s">
        <v>963</v>
      </c>
      <c r="F87" s="487" t="s">
        <v>1000</v>
      </c>
      <c r="G87" s="487" t="s">
        <v>1001</v>
      </c>
      <c r="H87" s="491"/>
      <c r="I87" s="491"/>
      <c r="J87" s="487"/>
      <c r="K87" s="487"/>
      <c r="L87" s="491">
        <v>1</v>
      </c>
      <c r="M87" s="491">
        <v>61</v>
      </c>
      <c r="N87" s="487">
        <v>1</v>
      </c>
      <c r="O87" s="487">
        <v>61</v>
      </c>
      <c r="P87" s="491"/>
      <c r="Q87" s="491"/>
      <c r="R87" s="513"/>
      <c r="S87" s="492"/>
    </row>
    <row r="88" spans="1:19" ht="14.45" customHeight="1" x14ac:dyDescent="0.2">
      <c r="A88" s="486" t="s">
        <v>945</v>
      </c>
      <c r="B88" s="487" t="s">
        <v>946</v>
      </c>
      <c r="C88" s="487" t="s">
        <v>443</v>
      </c>
      <c r="D88" s="487" t="s">
        <v>522</v>
      </c>
      <c r="E88" s="487" t="s">
        <v>963</v>
      </c>
      <c r="F88" s="487" t="s">
        <v>1002</v>
      </c>
      <c r="G88" s="487" t="s">
        <v>1003</v>
      </c>
      <c r="H88" s="491">
        <v>60</v>
      </c>
      <c r="I88" s="491">
        <v>42120</v>
      </c>
      <c r="J88" s="487">
        <v>1.41846837744999</v>
      </c>
      <c r="K88" s="487">
        <v>702</v>
      </c>
      <c r="L88" s="491">
        <v>42</v>
      </c>
      <c r="M88" s="491">
        <v>29694</v>
      </c>
      <c r="N88" s="487">
        <v>1</v>
      </c>
      <c r="O88" s="487">
        <v>707</v>
      </c>
      <c r="P88" s="491">
        <v>2</v>
      </c>
      <c r="Q88" s="491">
        <v>1422</v>
      </c>
      <c r="R88" s="513">
        <v>4.7888462315619315E-2</v>
      </c>
      <c r="S88" s="492">
        <v>711</v>
      </c>
    </row>
    <row r="89" spans="1:19" ht="14.45" customHeight="1" x14ac:dyDescent="0.2">
      <c r="A89" s="486" t="s">
        <v>945</v>
      </c>
      <c r="B89" s="487" t="s">
        <v>946</v>
      </c>
      <c r="C89" s="487" t="s">
        <v>443</v>
      </c>
      <c r="D89" s="487" t="s">
        <v>522</v>
      </c>
      <c r="E89" s="487" t="s">
        <v>963</v>
      </c>
      <c r="F89" s="487" t="s">
        <v>1004</v>
      </c>
      <c r="G89" s="487" t="s">
        <v>1005</v>
      </c>
      <c r="H89" s="491">
        <v>207</v>
      </c>
      <c r="I89" s="491">
        <v>48024</v>
      </c>
      <c r="J89" s="487">
        <v>0.90798056380102476</v>
      </c>
      <c r="K89" s="487">
        <v>232</v>
      </c>
      <c r="L89" s="491">
        <v>227</v>
      </c>
      <c r="M89" s="491">
        <v>52891</v>
      </c>
      <c r="N89" s="487">
        <v>1</v>
      </c>
      <c r="O89" s="487">
        <v>233</v>
      </c>
      <c r="P89" s="491">
        <v>64</v>
      </c>
      <c r="Q89" s="491">
        <v>15040</v>
      </c>
      <c r="R89" s="513">
        <v>0.28435839745892494</v>
      </c>
      <c r="S89" s="492">
        <v>235</v>
      </c>
    </row>
    <row r="90" spans="1:19" ht="14.45" customHeight="1" x14ac:dyDescent="0.2">
      <c r="A90" s="486" t="s">
        <v>945</v>
      </c>
      <c r="B90" s="487" t="s">
        <v>946</v>
      </c>
      <c r="C90" s="487" t="s">
        <v>443</v>
      </c>
      <c r="D90" s="487" t="s">
        <v>522</v>
      </c>
      <c r="E90" s="487" t="s">
        <v>963</v>
      </c>
      <c r="F90" s="487" t="s">
        <v>1006</v>
      </c>
      <c r="G90" s="487" t="s">
        <v>1007</v>
      </c>
      <c r="H90" s="491"/>
      <c r="I90" s="491"/>
      <c r="J90" s="487"/>
      <c r="K90" s="487"/>
      <c r="L90" s="491"/>
      <c r="M90" s="491"/>
      <c r="N90" s="487"/>
      <c r="O90" s="487"/>
      <c r="P90" s="491">
        <v>1</v>
      </c>
      <c r="Q90" s="491">
        <v>482</v>
      </c>
      <c r="R90" s="513"/>
      <c r="S90" s="492">
        <v>482</v>
      </c>
    </row>
    <row r="91" spans="1:19" ht="14.45" customHeight="1" x14ac:dyDescent="0.2">
      <c r="A91" s="486" t="s">
        <v>945</v>
      </c>
      <c r="B91" s="487" t="s">
        <v>946</v>
      </c>
      <c r="C91" s="487" t="s">
        <v>443</v>
      </c>
      <c r="D91" s="487" t="s">
        <v>523</v>
      </c>
      <c r="E91" s="487" t="s">
        <v>947</v>
      </c>
      <c r="F91" s="487" t="s">
        <v>958</v>
      </c>
      <c r="G91" s="487" t="s">
        <v>957</v>
      </c>
      <c r="H91" s="491"/>
      <c r="I91" s="491"/>
      <c r="J91" s="487"/>
      <c r="K91" s="487"/>
      <c r="L91" s="491"/>
      <c r="M91" s="491"/>
      <c r="N91" s="487"/>
      <c r="O91" s="487"/>
      <c r="P91" s="491">
        <v>0.1</v>
      </c>
      <c r="Q91" s="491">
        <v>79.28</v>
      </c>
      <c r="R91" s="513"/>
      <c r="S91" s="492">
        <v>792.8</v>
      </c>
    </row>
    <row r="92" spans="1:19" ht="14.45" customHeight="1" x14ac:dyDescent="0.2">
      <c r="A92" s="486" t="s">
        <v>945</v>
      </c>
      <c r="B92" s="487" t="s">
        <v>946</v>
      </c>
      <c r="C92" s="487" t="s">
        <v>443</v>
      </c>
      <c r="D92" s="487" t="s">
        <v>523</v>
      </c>
      <c r="E92" s="487" t="s">
        <v>947</v>
      </c>
      <c r="F92" s="487" t="s">
        <v>961</v>
      </c>
      <c r="G92" s="487" t="s">
        <v>962</v>
      </c>
      <c r="H92" s="491"/>
      <c r="I92" s="491"/>
      <c r="J92" s="487"/>
      <c r="K92" s="487"/>
      <c r="L92" s="491"/>
      <c r="M92" s="491"/>
      <c r="N92" s="487"/>
      <c r="O92" s="487"/>
      <c r="P92" s="491">
        <v>0.6</v>
      </c>
      <c r="Q92" s="491">
        <v>32.64</v>
      </c>
      <c r="R92" s="513"/>
      <c r="S92" s="492">
        <v>54.400000000000006</v>
      </c>
    </row>
    <row r="93" spans="1:19" ht="14.45" customHeight="1" x14ac:dyDescent="0.2">
      <c r="A93" s="486" t="s">
        <v>945</v>
      </c>
      <c r="B93" s="487" t="s">
        <v>946</v>
      </c>
      <c r="C93" s="487" t="s">
        <v>443</v>
      </c>
      <c r="D93" s="487" t="s">
        <v>523</v>
      </c>
      <c r="E93" s="487" t="s">
        <v>963</v>
      </c>
      <c r="F93" s="487" t="s">
        <v>968</v>
      </c>
      <c r="G93" s="487" t="s">
        <v>969</v>
      </c>
      <c r="H93" s="491">
        <v>14</v>
      </c>
      <c r="I93" s="491">
        <v>518</v>
      </c>
      <c r="J93" s="487">
        <v>2.7263157894736842</v>
      </c>
      <c r="K93" s="487">
        <v>37</v>
      </c>
      <c r="L93" s="491">
        <v>5</v>
      </c>
      <c r="M93" s="491">
        <v>190</v>
      </c>
      <c r="N93" s="487">
        <v>1</v>
      </c>
      <c r="O93" s="487">
        <v>38</v>
      </c>
      <c r="P93" s="491">
        <v>11</v>
      </c>
      <c r="Q93" s="491">
        <v>418</v>
      </c>
      <c r="R93" s="513">
        <v>2.2000000000000002</v>
      </c>
      <c r="S93" s="492">
        <v>38</v>
      </c>
    </row>
    <row r="94" spans="1:19" ht="14.45" customHeight="1" x14ac:dyDescent="0.2">
      <c r="A94" s="486" t="s">
        <v>945</v>
      </c>
      <c r="B94" s="487" t="s">
        <v>946</v>
      </c>
      <c r="C94" s="487" t="s">
        <v>443</v>
      </c>
      <c r="D94" s="487" t="s">
        <v>523</v>
      </c>
      <c r="E94" s="487" t="s">
        <v>963</v>
      </c>
      <c r="F94" s="487" t="s">
        <v>970</v>
      </c>
      <c r="G94" s="487" t="s">
        <v>971</v>
      </c>
      <c r="H94" s="491">
        <v>4</v>
      </c>
      <c r="I94" s="491">
        <v>40</v>
      </c>
      <c r="J94" s="487">
        <v>2</v>
      </c>
      <c r="K94" s="487">
        <v>10</v>
      </c>
      <c r="L94" s="491">
        <v>2</v>
      </c>
      <c r="M94" s="491">
        <v>20</v>
      </c>
      <c r="N94" s="487">
        <v>1</v>
      </c>
      <c r="O94" s="487">
        <v>10</v>
      </c>
      <c r="P94" s="491">
        <v>5</v>
      </c>
      <c r="Q94" s="491">
        <v>50</v>
      </c>
      <c r="R94" s="513">
        <v>2.5</v>
      </c>
      <c r="S94" s="492">
        <v>10</v>
      </c>
    </row>
    <row r="95" spans="1:19" ht="14.45" customHeight="1" x14ac:dyDescent="0.2">
      <c r="A95" s="486" t="s">
        <v>945</v>
      </c>
      <c r="B95" s="487" t="s">
        <v>946</v>
      </c>
      <c r="C95" s="487" t="s">
        <v>443</v>
      </c>
      <c r="D95" s="487" t="s">
        <v>523</v>
      </c>
      <c r="E95" s="487" t="s">
        <v>963</v>
      </c>
      <c r="F95" s="487" t="s">
        <v>976</v>
      </c>
      <c r="G95" s="487" t="s">
        <v>977</v>
      </c>
      <c r="H95" s="491">
        <v>8</v>
      </c>
      <c r="I95" s="491">
        <v>592</v>
      </c>
      <c r="J95" s="487">
        <v>7.8933333333333335</v>
      </c>
      <c r="K95" s="487">
        <v>74</v>
      </c>
      <c r="L95" s="491">
        <v>1</v>
      </c>
      <c r="M95" s="491">
        <v>75</v>
      </c>
      <c r="N95" s="487">
        <v>1</v>
      </c>
      <c r="O95" s="487">
        <v>75</v>
      </c>
      <c r="P95" s="491">
        <v>4</v>
      </c>
      <c r="Q95" s="491">
        <v>304</v>
      </c>
      <c r="R95" s="513">
        <v>4.0533333333333337</v>
      </c>
      <c r="S95" s="492">
        <v>76</v>
      </c>
    </row>
    <row r="96" spans="1:19" ht="14.45" customHeight="1" x14ac:dyDescent="0.2">
      <c r="A96" s="486" t="s">
        <v>945</v>
      </c>
      <c r="B96" s="487" t="s">
        <v>946</v>
      </c>
      <c r="C96" s="487" t="s">
        <v>443</v>
      </c>
      <c r="D96" s="487" t="s">
        <v>523</v>
      </c>
      <c r="E96" s="487" t="s">
        <v>963</v>
      </c>
      <c r="F96" s="487" t="s">
        <v>980</v>
      </c>
      <c r="G96" s="487" t="s">
        <v>981</v>
      </c>
      <c r="H96" s="491">
        <v>2</v>
      </c>
      <c r="I96" s="491">
        <v>356</v>
      </c>
      <c r="J96" s="487">
        <v>1.988826815642458</v>
      </c>
      <c r="K96" s="487">
        <v>178</v>
      </c>
      <c r="L96" s="491">
        <v>1</v>
      </c>
      <c r="M96" s="491">
        <v>179</v>
      </c>
      <c r="N96" s="487">
        <v>1</v>
      </c>
      <c r="O96" s="487">
        <v>179</v>
      </c>
      <c r="P96" s="491">
        <v>5</v>
      </c>
      <c r="Q96" s="491">
        <v>900</v>
      </c>
      <c r="R96" s="513">
        <v>5.027932960893855</v>
      </c>
      <c r="S96" s="492">
        <v>180</v>
      </c>
    </row>
    <row r="97" spans="1:19" ht="14.45" customHeight="1" x14ac:dyDescent="0.2">
      <c r="A97" s="486" t="s">
        <v>945</v>
      </c>
      <c r="B97" s="487" t="s">
        <v>946</v>
      </c>
      <c r="C97" s="487" t="s">
        <v>443</v>
      </c>
      <c r="D97" s="487" t="s">
        <v>523</v>
      </c>
      <c r="E97" s="487" t="s">
        <v>963</v>
      </c>
      <c r="F97" s="487" t="s">
        <v>984</v>
      </c>
      <c r="G97" s="487" t="s">
        <v>985</v>
      </c>
      <c r="H97" s="491">
        <v>7</v>
      </c>
      <c r="I97" s="491">
        <v>233.34000000000003</v>
      </c>
      <c r="J97" s="487">
        <v>2.3336333633363342</v>
      </c>
      <c r="K97" s="487">
        <v>33.33428571428572</v>
      </c>
      <c r="L97" s="491">
        <v>3</v>
      </c>
      <c r="M97" s="491">
        <v>99.99</v>
      </c>
      <c r="N97" s="487">
        <v>1</v>
      </c>
      <c r="O97" s="487">
        <v>33.33</v>
      </c>
      <c r="P97" s="491">
        <v>18</v>
      </c>
      <c r="Q97" s="491">
        <v>600</v>
      </c>
      <c r="R97" s="513">
        <v>6.0006000600060005</v>
      </c>
      <c r="S97" s="492">
        <v>33.333333333333336</v>
      </c>
    </row>
    <row r="98" spans="1:19" ht="14.45" customHeight="1" x14ac:dyDescent="0.2">
      <c r="A98" s="486" t="s">
        <v>945</v>
      </c>
      <c r="B98" s="487" t="s">
        <v>946</v>
      </c>
      <c r="C98" s="487" t="s">
        <v>443</v>
      </c>
      <c r="D98" s="487" t="s">
        <v>523</v>
      </c>
      <c r="E98" s="487" t="s">
        <v>963</v>
      </c>
      <c r="F98" s="487" t="s">
        <v>986</v>
      </c>
      <c r="G98" s="487" t="s">
        <v>987</v>
      </c>
      <c r="H98" s="491"/>
      <c r="I98" s="491"/>
      <c r="J98" s="487"/>
      <c r="K98" s="487"/>
      <c r="L98" s="491"/>
      <c r="M98" s="491"/>
      <c r="N98" s="487"/>
      <c r="O98" s="487"/>
      <c r="P98" s="491">
        <v>1</v>
      </c>
      <c r="Q98" s="491">
        <v>38</v>
      </c>
      <c r="R98" s="513"/>
      <c r="S98" s="492">
        <v>38</v>
      </c>
    </row>
    <row r="99" spans="1:19" ht="14.45" customHeight="1" x14ac:dyDescent="0.2">
      <c r="A99" s="486" t="s">
        <v>945</v>
      </c>
      <c r="B99" s="487" t="s">
        <v>946</v>
      </c>
      <c r="C99" s="487" t="s">
        <v>443</v>
      </c>
      <c r="D99" s="487" t="s">
        <v>523</v>
      </c>
      <c r="E99" s="487" t="s">
        <v>963</v>
      </c>
      <c r="F99" s="487" t="s">
        <v>988</v>
      </c>
      <c r="G99" s="487" t="s">
        <v>989</v>
      </c>
      <c r="H99" s="491"/>
      <c r="I99" s="491"/>
      <c r="J99" s="487"/>
      <c r="K99" s="487"/>
      <c r="L99" s="491"/>
      <c r="M99" s="491"/>
      <c r="N99" s="487"/>
      <c r="O99" s="487"/>
      <c r="P99" s="491">
        <v>1</v>
      </c>
      <c r="Q99" s="491">
        <v>137</v>
      </c>
      <c r="R99" s="513"/>
      <c r="S99" s="492">
        <v>137</v>
      </c>
    </row>
    <row r="100" spans="1:19" ht="14.45" customHeight="1" x14ac:dyDescent="0.2">
      <c r="A100" s="486" t="s">
        <v>945</v>
      </c>
      <c r="B100" s="487" t="s">
        <v>946</v>
      </c>
      <c r="C100" s="487" t="s">
        <v>443</v>
      </c>
      <c r="D100" s="487" t="s">
        <v>523</v>
      </c>
      <c r="E100" s="487" t="s">
        <v>963</v>
      </c>
      <c r="F100" s="487" t="s">
        <v>990</v>
      </c>
      <c r="G100" s="487" t="s">
        <v>991</v>
      </c>
      <c r="H100" s="491">
        <v>13</v>
      </c>
      <c r="I100" s="491">
        <v>962</v>
      </c>
      <c r="J100" s="487">
        <v>0.47506172839506172</v>
      </c>
      <c r="K100" s="487">
        <v>74</v>
      </c>
      <c r="L100" s="491">
        <v>27</v>
      </c>
      <c r="M100" s="491">
        <v>2025</v>
      </c>
      <c r="N100" s="487">
        <v>1</v>
      </c>
      <c r="O100" s="487">
        <v>75</v>
      </c>
      <c r="P100" s="491">
        <v>29</v>
      </c>
      <c r="Q100" s="491">
        <v>2204</v>
      </c>
      <c r="R100" s="513">
        <v>1.0883950617283951</v>
      </c>
      <c r="S100" s="492">
        <v>76</v>
      </c>
    </row>
    <row r="101" spans="1:19" ht="14.45" customHeight="1" x14ac:dyDescent="0.2">
      <c r="A101" s="486" t="s">
        <v>945</v>
      </c>
      <c r="B101" s="487" t="s">
        <v>946</v>
      </c>
      <c r="C101" s="487" t="s">
        <v>443</v>
      </c>
      <c r="D101" s="487" t="s">
        <v>523</v>
      </c>
      <c r="E101" s="487" t="s">
        <v>963</v>
      </c>
      <c r="F101" s="487" t="s">
        <v>992</v>
      </c>
      <c r="G101" s="487" t="s">
        <v>993</v>
      </c>
      <c r="H101" s="491">
        <v>4</v>
      </c>
      <c r="I101" s="491">
        <v>1420</v>
      </c>
      <c r="J101" s="487">
        <v>1.9832402234636872</v>
      </c>
      <c r="K101" s="487">
        <v>355</v>
      </c>
      <c r="L101" s="491">
        <v>2</v>
      </c>
      <c r="M101" s="491">
        <v>716</v>
      </c>
      <c r="N101" s="487">
        <v>1</v>
      </c>
      <c r="O101" s="487">
        <v>358</v>
      </c>
      <c r="P101" s="491">
        <v>10</v>
      </c>
      <c r="Q101" s="491">
        <v>3600</v>
      </c>
      <c r="R101" s="513">
        <v>5.027932960893855</v>
      </c>
      <c r="S101" s="492">
        <v>360</v>
      </c>
    </row>
    <row r="102" spans="1:19" ht="14.45" customHeight="1" x14ac:dyDescent="0.2">
      <c r="A102" s="486" t="s">
        <v>945</v>
      </c>
      <c r="B102" s="487" t="s">
        <v>946</v>
      </c>
      <c r="C102" s="487" t="s">
        <v>443</v>
      </c>
      <c r="D102" s="487" t="s">
        <v>523</v>
      </c>
      <c r="E102" s="487" t="s">
        <v>963</v>
      </c>
      <c r="F102" s="487" t="s">
        <v>994</v>
      </c>
      <c r="G102" s="487" t="s">
        <v>995</v>
      </c>
      <c r="H102" s="491">
        <v>7</v>
      </c>
      <c r="I102" s="491">
        <v>1561</v>
      </c>
      <c r="J102" s="487">
        <v>2.3023598820058999</v>
      </c>
      <c r="K102" s="487">
        <v>223</v>
      </c>
      <c r="L102" s="491">
        <v>3</v>
      </c>
      <c r="M102" s="491">
        <v>678</v>
      </c>
      <c r="N102" s="487">
        <v>1</v>
      </c>
      <c r="O102" s="487">
        <v>226</v>
      </c>
      <c r="P102" s="491">
        <v>7</v>
      </c>
      <c r="Q102" s="491">
        <v>1596</v>
      </c>
      <c r="R102" s="513">
        <v>2.3539823008849559</v>
      </c>
      <c r="S102" s="492">
        <v>228</v>
      </c>
    </row>
    <row r="103" spans="1:19" ht="14.45" customHeight="1" x14ac:dyDescent="0.2">
      <c r="A103" s="486" t="s">
        <v>945</v>
      </c>
      <c r="B103" s="487" t="s">
        <v>946</v>
      </c>
      <c r="C103" s="487" t="s">
        <v>443</v>
      </c>
      <c r="D103" s="487" t="s">
        <v>523</v>
      </c>
      <c r="E103" s="487" t="s">
        <v>963</v>
      </c>
      <c r="F103" s="487" t="s">
        <v>996</v>
      </c>
      <c r="G103" s="487" t="s">
        <v>997</v>
      </c>
      <c r="H103" s="491">
        <v>1</v>
      </c>
      <c r="I103" s="491">
        <v>77</v>
      </c>
      <c r="J103" s="487"/>
      <c r="K103" s="487">
        <v>77</v>
      </c>
      <c r="L103" s="491"/>
      <c r="M103" s="491"/>
      <c r="N103" s="487"/>
      <c r="O103" s="487"/>
      <c r="P103" s="491"/>
      <c r="Q103" s="491"/>
      <c r="R103" s="513"/>
      <c r="S103" s="492"/>
    </row>
    <row r="104" spans="1:19" ht="14.45" customHeight="1" x14ac:dyDescent="0.2">
      <c r="A104" s="486" t="s">
        <v>945</v>
      </c>
      <c r="B104" s="487" t="s">
        <v>946</v>
      </c>
      <c r="C104" s="487" t="s">
        <v>443</v>
      </c>
      <c r="D104" s="487" t="s">
        <v>523</v>
      </c>
      <c r="E104" s="487" t="s">
        <v>963</v>
      </c>
      <c r="F104" s="487" t="s">
        <v>1002</v>
      </c>
      <c r="G104" s="487" t="s">
        <v>1003</v>
      </c>
      <c r="H104" s="491">
        <v>1</v>
      </c>
      <c r="I104" s="491">
        <v>702</v>
      </c>
      <c r="J104" s="487"/>
      <c r="K104" s="487">
        <v>702</v>
      </c>
      <c r="L104" s="491"/>
      <c r="M104" s="491"/>
      <c r="N104" s="487"/>
      <c r="O104" s="487"/>
      <c r="P104" s="491">
        <v>3</v>
      </c>
      <c r="Q104" s="491">
        <v>2133</v>
      </c>
      <c r="R104" s="513"/>
      <c r="S104" s="492">
        <v>711</v>
      </c>
    </row>
    <row r="105" spans="1:19" ht="14.45" customHeight="1" x14ac:dyDescent="0.2">
      <c r="A105" s="486" t="s">
        <v>945</v>
      </c>
      <c r="B105" s="487" t="s">
        <v>946</v>
      </c>
      <c r="C105" s="487" t="s">
        <v>443</v>
      </c>
      <c r="D105" s="487" t="s">
        <v>523</v>
      </c>
      <c r="E105" s="487" t="s">
        <v>963</v>
      </c>
      <c r="F105" s="487" t="s">
        <v>1004</v>
      </c>
      <c r="G105" s="487" t="s">
        <v>1005</v>
      </c>
      <c r="H105" s="491">
        <v>47</v>
      </c>
      <c r="I105" s="491">
        <v>10904</v>
      </c>
      <c r="J105" s="487">
        <v>0.68821004796768492</v>
      </c>
      <c r="K105" s="487">
        <v>232</v>
      </c>
      <c r="L105" s="491">
        <v>68</v>
      </c>
      <c r="M105" s="491">
        <v>15844</v>
      </c>
      <c r="N105" s="487">
        <v>1</v>
      </c>
      <c r="O105" s="487">
        <v>233</v>
      </c>
      <c r="P105" s="491">
        <v>43</v>
      </c>
      <c r="Q105" s="491">
        <v>10105</v>
      </c>
      <c r="R105" s="513">
        <v>0.63778086341832874</v>
      </c>
      <c r="S105" s="492">
        <v>235</v>
      </c>
    </row>
    <row r="106" spans="1:19" ht="14.45" customHeight="1" x14ac:dyDescent="0.2">
      <c r="A106" s="486" t="s">
        <v>945</v>
      </c>
      <c r="B106" s="487" t="s">
        <v>946</v>
      </c>
      <c r="C106" s="487" t="s">
        <v>443</v>
      </c>
      <c r="D106" s="487" t="s">
        <v>523</v>
      </c>
      <c r="E106" s="487" t="s">
        <v>963</v>
      </c>
      <c r="F106" s="487" t="s">
        <v>1006</v>
      </c>
      <c r="G106" s="487" t="s">
        <v>1007</v>
      </c>
      <c r="H106" s="491">
        <v>1</v>
      </c>
      <c r="I106" s="491">
        <v>474</v>
      </c>
      <c r="J106" s="487"/>
      <c r="K106" s="487">
        <v>474</v>
      </c>
      <c r="L106" s="491"/>
      <c r="M106" s="491"/>
      <c r="N106" s="487"/>
      <c r="O106" s="487"/>
      <c r="P106" s="491"/>
      <c r="Q106" s="491"/>
      <c r="R106" s="513"/>
      <c r="S106" s="492"/>
    </row>
    <row r="107" spans="1:19" ht="14.45" customHeight="1" x14ac:dyDescent="0.2">
      <c r="A107" s="486" t="s">
        <v>945</v>
      </c>
      <c r="B107" s="487" t="s">
        <v>946</v>
      </c>
      <c r="C107" s="487" t="s">
        <v>443</v>
      </c>
      <c r="D107" s="487" t="s">
        <v>942</v>
      </c>
      <c r="E107" s="487" t="s">
        <v>947</v>
      </c>
      <c r="F107" s="487" t="s">
        <v>948</v>
      </c>
      <c r="G107" s="487" t="s">
        <v>949</v>
      </c>
      <c r="H107" s="491">
        <v>3.1999999999999997</v>
      </c>
      <c r="I107" s="491">
        <v>173.12</v>
      </c>
      <c r="J107" s="487">
        <v>1.7701431492842534</v>
      </c>
      <c r="K107" s="487">
        <v>54.100000000000009</v>
      </c>
      <c r="L107" s="491">
        <v>1.8</v>
      </c>
      <c r="M107" s="491">
        <v>97.800000000000011</v>
      </c>
      <c r="N107" s="487">
        <v>1</v>
      </c>
      <c r="O107" s="487">
        <v>54.333333333333336</v>
      </c>
      <c r="P107" s="491">
        <v>0.60000000000000009</v>
      </c>
      <c r="Q107" s="491">
        <v>32.64</v>
      </c>
      <c r="R107" s="513">
        <v>0.33374233128834352</v>
      </c>
      <c r="S107" s="492">
        <v>54.399999999999991</v>
      </c>
    </row>
    <row r="108" spans="1:19" ht="14.45" customHeight="1" x14ac:dyDescent="0.2">
      <c r="A108" s="486" t="s">
        <v>945</v>
      </c>
      <c r="B108" s="487" t="s">
        <v>946</v>
      </c>
      <c r="C108" s="487" t="s">
        <v>443</v>
      </c>
      <c r="D108" s="487" t="s">
        <v>942</v>
      </c>
      <c r="E108" s="487" t="s">
        <v>947</v>
      </c>
      <c r="F108" s="487" t="s">
        <v>951</v>
      </c>
      <c r="G108" s="487" t="s">
        <v>476</v>
      </c>
      <c r="H108" s="491">
        <v>0.1</v>
      </c>
      <c r="I108" s="491">
        <v>6.14</v>
      </c>
      <c r="J108" s="487">
        <v>0.60671936758893286</v>
      </c>
      <c r="K108" s="487">
        <v>61.399999999999991</v>
      </c>
      <c r="L108" s="491">
        <v>0.2</v>
      </c>
      <c r="M108" s="491">
        <v>10.119999999999999</v>
      </c>
      <c r="N108" s="487">
        <v>1</v>
      </c>
      <c r="O108" s="487">
        <v>50.599999999999994</v>
      </c>
      <c r="P108" s="491"/>
      <c r="Q108" s="491"/>
      <c r="R108" s="513"/>
      <c r="S108" s="492"/>
    </row>
    <row r="109" spans="1:19" ht="14.45" customHeight="1" x14ac:dyDescent="0.2">
      <c r="A109" s="486" t="s">
        <v>945</v>
      </c>
      <c r="B109" s="487" t="s">
        <v>946</v>
      </c>
      <c r="C109" s="487" t="s">
        <v>443</v>
      </c>
      <c r="D109" s="487" t="s">
        <v>942</v>
      </c>
      <c r="E109" s="487" t="s">
        <v>947</v>
      </c>
      <c r="F109" s="487" t="s">
        <v>955</v>
      </c>
      <c r="G109" s="487" t="s">
        <v>459</v>
      </c>
      <c r="H109" s="491">
        <v>0.79999999999999993</v>
      </c>
      <c r="I109" s="491">
        <v>3.84</v>
      </c>
      <c r="J109" s="487">
        <v>1.2307692307692308</v>
      </c>
      <c r="K109" s="487">
        <v>4.8</v>
      </c>
      <c r="L109" s="491">
        <v>0.65</v>
      </c>
      <c r="M109" s="491">
        <v>3.1199999999999997</v>
      </c>
      <c r="N109" s="487">
        <v>1</v>
      </c>
      <c r="O109" s="487">
        <v>4.7999999999999989</v>
      </c>
      <c r="P109" s="491">
        <v>0.35</v>
      </c>
      <c r="Q109" s="491">
        <v>1.68</v>
      </c>
      <c r="R109" s="513">
        <v>0.53846153846153855</v>
      </c>
      <c r="S109" s="492">
        <v>4.8</v>
      </c>
    </row>
    <row r="110" spans="1:19" ht="14.45" customHeight="1" x14ac:dyDescent="0.2">
      <c r="A110" s="486" t="s">
        <v>945</v>
      </c>
      <c r="B110" s="487" t="s">
        <v>946</v>
      </c>
      <c r="C110" s="487" t="s">
        <v>443</v>
      </c>
      <c r="D110" s="487" t="s">
        <v>942</v>
      </c>
      <c r="E110" s="487" t="s">
        <v>947</v>
      </c>
      <c r="F110" s="487" t="s">
        <v>956</v>
      </c>
      <c r="G110" s="487" t="s">
        <v>957</v>
      </c>
      <c r="H110" s="491">
        <v>1</v>
      </c>
      <c r="I110" s="491">
        <v>104.44</v>
      </c>
      <c r="J110" s="487"/>
      <c r="K110" s="487">
        <v>104.44</v>
      </c>
      <c r="L110" s="491"/>
      <c r="M110" s="491"/>
      <c r="N110" s="487"/>
      <c r="O110" s="487"/>
      <c r="P110" s="491"/>
      <c r="Q110" s="491"/>
      <c r="R110" s="513"/>
      <c r="S110" s="492"/>
    </row>
    <row r="111" spans="1:19" ht="14.45" customHeight="1" x14ac:dyDescent="0.2">
      <c r="A111" s="486" t="s">
        <v>945</v>
      </c>
      <c r="B111" s="487" t="s">
        <v>946</v>
      </c>
      <c r="C111" s="487" t="s">
        <v>443</v>
      </c>
      <c r="D111" s="487" t="s">
        <v>942</v>
      </c>
      <c r="E111" s="487" t="s">
        <v>947</v>
      </c>
      <c r="F111" s="487" t="s">
        <v>961</v>
      </c>
      <c r="G111" s="487" t="s">
        <v>962</v>
      </c>
      <c r="H111" s="491"/>
      <c r="I111" s="491"/>
      <c r="J111" s="487"/>
      <c r="K111" s="487"/>
      <c r="L111" s="491"/>
      <c r="M111" s="491"/>
      <c r="N111" s="487"/>
      <c r="O111" s="487"/>
      <c r="P111" s="491">
        <v>0.8</v>
      </c>
      <c r="Q111" s="491">
        <v>43.52</v>
      </c>
      <c r="R111" s="513"/>
      <c r="S111" s="492">
        <v>54.4</v>
      </c>
    </row>
    <row r="112" spans="1:19" ht="14.45" customHeight="1" x14ac:dyDescent="0.2">
      <c r="A112" s="486" t="s">
        <v>945</v>
      </c>
      <c r="B112" s="487" t="s">
        <v>946</v>
      </c>
      <c r="C112" s="487" t="s">
        <v>443</v>
      </c>
      <c r="D112" s="487" t="s">
        <v>942</v>
      </c>
      <c r="E112" s="487" t="s">
        <v>963</v>
      </c>
      <c r="F112" s="487" t="s">
        <v>968</v>
      </c>
      <c r="G112" s="487" t="s">
        <v>969</v>
      </c>
      <c r="H112" s="491">
        <v>124</v>
      </c>
      <c r="I112" s="491">
        <v>4588</v>
      </c>
      <c r="J112" s="487">
        <v>1.749809305873379</v>
      </c>
      <c r="K112" s="487">
        <v>37</v>
      </c>
      <c r="L112" s="491">
        <v>69</v>
      </c>
      <c r="M112" s="491">
        <v>2622</v>
      </c>
      <c r="N112" s="487">
        <v>1</v>
      </c>
      <c r="O112" s="487">
        <v>38</v>
      </c>
      <c r="P112" s="491">
        <v>39</v>
      </c>
      <c r="Q112" s="491">
        <v>1482</v>
      </c>
      <c r="R112" s="513">
        <v>0.56521739130434778</v>
      </c>
      <c r="S112" s="492">
        <v>38</v>
      </c>
    </row>
    <row r="113" spans="1:19" ht="14.45" customHeight="1" x14ac:dyDescent="0.2">
      <c r="A113" s="486" t="s">
        <v>945</v>
      </c>
      <c r="B113" s="487" t="s">
        <v>946</v>
      </c>
      <c r="C113" s="487" t="s">
        <v>443</v>
      </c>
      <c r="D113" s="487" t="s">
        <v>942</v>
      </c>
      <c r="E113" s="487" t="s">
        <v>963</v>
      </c>
      <c r="F113" s="487" t="s">
        <v>970</v>
      </c>
      <c r="G113" s="487" t="s">
        <v>971</v>
      </c>
      <c r="H113" s="491">
        <v>215</v>
      </c>
      <c r="I113" s="491">
        <v>2150</v>
      </c>
      <c r="J113" s="487">
        <v>1.0696517412935322</v>
      </c>
      <c r="K113" s="487">
        <v>10</v>
      </c>
      <c r="L113" s="491">
        <v>201</v>
      </c>
      <c r="M113" s="491">
        <v>2010</v>
      </c>
      <c r="N113" s="487">
        <v>1</v>
      </c>
      <c r="O113" s="487">
        <v>10</v>
      </c>
      <c r="P113" s="491">
        <v>129</v>
      </c>
      <c r="Q113" s="491">
        <v>1290</v>
      </c>
      <c r="R113" s="513">
        <v>0.64179104477611937</v>
      </c>
      <c r="S113" s="492">
        <v>10</v>
      </c>
    </row>
    <row r="114" spans="1:19" ht="14.45" customHeight="1" x14ac:dyDescent="0.2">
      <c r="A114" s="486" t="s">
        <v>945</v>
      </c>
      <c r="B114" s="487" t="s">
        <v>946</v>
      </c>
      <c r="C114" s="487" t="s">
        <v>443</v>
      </c>
      <c r="D114" s="487" t="s">
        <v>942</v>
      </c>
      <c r="E114" s="487" t="s">
        <v>963</v>
      </c>
      <c r="F114" s="487" t="s">
        <v>972</v>
      </c>
      <c r="G114" s="487" t="s">
        <v>973</v>
      </c>
      <c r="H114" s="491">
        <v>4</v>
      </c>
      <c r="I114" s="491">
        <v>20</v>
      </c>
      <c r="J114" s="487">
        <v>0.8</v>
      </c>
      <c r="K114" s="487">
        <v>5</v>
      </c>
      <c r="L114" s="491">
        <v>5</v>
      </c>
      <c r="M114" s="491">
        <v>25</v>
      </c>
      <c r="N114" s="487">
        <v>1</v>
      </c>
      <c r="O114" s="487">
        <v>5</v>
      </c>
      <c r="P114" s="491">
        <v>2</v>
      </c>
      <c r="Q114" s="491">
        <v>10</v>
      </c>
      <c r="R114" s="513">
        <v>0.4</v>
      </c>
      <c r="S114" s="492">
        <v>5</v>
      </c>
    </row>
    <row r="115" spans="1:19" ht="14.45" customHeight="1" x14ac:dyDescent="0.2">
      <c r="A115" s="486" t="s">
        <v>945</v>
      </c>
      <c r="B115" s="487" t="s">
        <v>946</v>
      </c>
      <c r="C115" s="487" t="s">
        <v>443</v>
      </c>
      <c r="D115" s="487" t="s">
        <v>942</v>
      </c>
      <c r="E115" s="487" t="s">
        <v>963</v>
      </c>
      <c r="F115" s="487" t="s">
        <v>976</v>
      </c>
      <c r="G115" s="487" t="s">
        <v>977</v>
      </c>
      <c r="H115" s="491">
        <v>113</v>
      </c>
      <c r="I115" s="491">
        <v>8362</v>
      </c>
      <c r="J115" s="487">
        <v>1.9560233918128656</v>
      </c>
      <c r="K115" s="487">
        <v>74</v>
      </c>
      <c r="L115" s="491">
        <v>57</v>
      </c>
      <c r="M115" s="491">
        <v>4275</v>
      </c>
      <c r="N115" s="487">
        <v>1</v>
      </c>
      <c r="O115" s="487">
        <v>75</v>
      </c>
      <c r="P115" s="491">
        <v>28</v>
      </c>
      <c r="Q115" s="491">
        <v>2128</v>
      </c>
      <c r="R115" s="513">
        <v>0.49777777777777776</v>
      </c>
      <c r="S115" s="492">
        <v>76</v>
      </c>
    </row>
    <row r="116" spans="1:19" ht="14.45" customHeight="1" x14ac:dyDescent="0.2">
      <c r="A116" s="486" t="s">
        <v>945</v>
      </c>
      <c r="B116" s="487" t="s">
        <v>946</v>
      </c>
      <c r="C116" s="487" t="s">
        <v>443</v>
      </c>
      <c r="D116" s="487" t="s">
        <v>942</v>
      </c>
      <c r="E116" s="487" t="s">
        <v>963</v>
      </c>
      <c r="F116" s="487" t="s">
        <v>982</v>
      </c>
      <c r="G116" s="487" t="s">
        <v>983</v>
      </c>
      <c r="H116" s="491"/>
      <c r="I116" s="491"/>
      <c r="J116" s="487"/>
      <c r="K116" s="487"/>
      <c r="L116" s="491"/>
      <c r="M116" s="491"/>
      <c r="N116" s="487"/>
      <c r="O116" s="487"/>
      <c r="P116" s="491">
        <v>1</v>
      </c>
      <c r="Q116" s="491">
        <v>276</v>
      </c>
      <c r="R116" s="513"/>
      <c r="S116" s="492">
        <v>276</v>
      </c>
    </row>
    <row r="117" spans="1:19" ht="14.45" customHeight="1" x14ac:dyDescent="0.2">
      <c r="A117" s="486" t="s">
        <v>945</v>
      </c>
      <c r="B117" s="487" t="s">
        <v>946</v>
      </c>
      <c r="C117" s="487" t="s">
        <v>443</v>
      </c>
      <c r="D117" s="487" t="s">
        <v>942</v>
      </c>
      <c r="E117" s="487" t="s">
        <v>963</v>
      </c>
      <c r="F117" s="487" t="s">
        <v>984</v>
      </c>
      <c r="G117" s="487" t="s">
        <v>985</v>
      </c>
      <c r="H117" s="491">
        <v>290</v>
      </c>
      <c r="I117" s="491">
        <v>9666.67</v>
      </c>
      <c r="J117" s="487">
        <v>1.1934160493827159</v>
      </c>
      <c r="K117" s="487">
        <v>33.33334482758621</v>
      </c>
      <c r="L117" s="491">
        <v>243</v>
      </c>
      <c r="M117" s="491">
        <v>8100</v>
      </c>
      <c r="N117" s="487">
        <v>1</v>
      </c>
      <c r="O117" s="487">
        <v>33.333333333333336</v>
      </c>
      <c r="P117" s="491">
        <v>150</v>
      </c>
      <c r="Q117" s="491">
        <v>5000</v>
      </c>
      <c r="R117" s="513">
        <v>0.61728395061728392</v>
      </c>
      <c r="S117" s="492">
        <v>33.333333333333336</v>
      </c>
    </row>
    <row r="118" spans="1:19" ht="14.45" customHeight="1" x14ac:dyDescent="0.2">
      <c r="A118" s="486" t="s">
        <v>945</v>
      </c>
      <c r="B118" s="487" t="s">
        <v>946</v>
      </c>
      <c r="C118" s="487" t="s">
        <v>443</v>
      </c>
      <c r="D118" s="487" t="s">
        <v>942</v>
      </c>
      <c r="E118" s="487" t="s">
        <v>963</v>
      </c>
      <c r="F118" s="487" t="s">
        <v>986</v>
      </c>
      <c r="G118" s="487" t="s">
        <v>987</v>
      </c>
      <c r="H118" s="491">
        <v>3</v>
      </c>
      <c r="I118" s="491">
        <v>111</v>
      </c>
      <c r="J118" s="487"/>
      <c r="K118" s="487">
        <v>37</v>
      </c>
      <c r="L118" s="491"/>
      <c r="M118" s="491"/>
      <c r="N118" s="487"/>
      <c r="O118" s="487"/>
      <c r="P118" s="491"/>
      <c r="Q118" s="491"/>
      <c r="R118" s="513"/>
      <c r="S118" s="492"/>
    </row>
    <row r="119" spans="1:19" ht="14.45" customHeight="1" x14ac:dyDescent="0.2">
      <c r="A119" s="486" t="s">
        <v>945</v>
      </c>
      <c r="B119" s="487" t="s">
        <v>946</v>
      </c>
      <c r="C119" s="487" t="s">
        <v>443</v>
      </c>
      <c r="D119" s="487" t="s">
        <v>942</v>
      </c>
      <c r="E119" s="487" t="s">
        <v>963</v>
      </c>
      <c r="F119" s="487" t="s">
        <v>988</v>
      </c>
      <c r="G119" s="487" t="s">
        <v>989</v>
      </c>
      <c r="H119" s="491">
        <v>18</v>
      </c>
      <c r="I119" s="491">
        <v>2376</v>
      </c>
      <c r="J119" s="487">
        <v>1.3538461538461539</v>
      </c>
      <c r="K119" s="487">
        <v>132</v>
      </c>
      <c r="L119" s="491">
        <v>13</v>
      </c>
      <c r="M119" s="491">
        <v>1755</v>
      </c>
      <c r="N119" s="487">
        <v>1</v>
      </c>
      <c r="O119" s="487">
        <v>135</v>
      </c>
      <c r="P119" s="491">
        <v>7</v>
      </c>
      <c r="Q119" s="491">
        <v>959</v>
      </c>
      <c r="R119" s="513">
        <v>0.54643874643874646</v>
      </c>
      <c r="S119" s="492">
        <v>137</v>
      </c>
    </row>
    <row r="120" spans="1:19" ht="14.45" customHeight="1" x14ac:dyDescent="0.2">
      <c r="A120" s="486" t="s">
        <v>945</v>
      </c>
      <c r="B120" s="487" t="s">
        <v>946</v>
      </c>
      <c r="C120" s="487" t="s">
        <v>443</v>
      </c>
      <c r="D120" s="487" t="s">
        <v>942</v>
      </c>
      <c r="E120" s="487" t="s">
        <v>963</v>
      </c>
      <c r="F120" s="487" t="s">
        <v>990</v>
      </c>
      <c r="G120" s="487" t="s">
        <v>991</v>
      </c>
      <c r="H120" s="491">
        <v>4</v>
      </c>
      <c r="I120" s="491">
        <v>296</v>
      </c>
      <c r="J120" s="487">
        <v>1.3155555555555556</v>
      </c>
      <c r="K120" s="487">
        <v>74</v>
      </c>
      <c r="L120" s="491">
        <v>3</v>
      </c>
      <c r="M120" s="491">
        <v>225</v>
      </c>
      <c r="N120" s="487">
        <v>1</v>
      </c>
      <c r="O120" s="487">
        <v>75</v>
      </c>
      <c r="P120" s="491">
        <v>2</v>
      </c>
      <c r="Q120" s="491">
        <v>152</v>
      </c>
      <c r="R120" s="513">
        <v>0.67555555555555558</v>
      </c>
      <c r="S120" s="492">
        <v>76</v>
      </c>
    </row>
    <row r="121" spans="1:19" ht="14.45" customHeight="1" x14ac:dyDescent="0.2">
      <c r="A121" s="486" t="s">
        <v>945</v>
      </c>
      <c r="B121" s="487" t="s">
        <v>946</v>
      </c>
      <c r="C121" s="487" t="s">
        <v>443</v>
      </c>
      <c r="D121" s="487" t="s">
        <v>942</v>
      </c>
      <c r="E121" s="487" t="s">
        <v>963</v>
      </c>
      <c r="F121" s="487" t="s">
        <v>992</v>
      </c>
      <c r="G121" s="487" t="s">
        <v>993</v>
      </c>
      <c r="H121" s="491">
        <v>212</v>
      </c>
      <c r="I121" s="491">
        <v>75260</v>
      </c>
      <c r="J121" s="487">
        <v>1.0511173184357543</v>
      </c>
      <c r="K121" s="487">
        <v>355</v>
      </c>
      <c r="L121" s="491">
        <v>200</v>
      </c>
      <c r="M121" s="491">
        <v>71600</v>
      </c>
      <c r="N121" s="487">
        <v>1</v>
      </c>
      <c r="O121" s="487">
        <v>358</v>
      </c>
      <c r="P121" s="491">
        <v>127</v>
      </c>
      <c r="Q121" s="491">
        <v>45720</v>
      </c>
      <c r="R121" s="513">
        <v>0.63854748603351952</v>
      </c>
      <c r="S121" s="492">
        <v>360</v>
      </c>
    </row>
    <row r="122" spans="1:19" ht="14.45" customHeight="1" x14ac:dyDescent="0.2">
      <c r="A122" s="486" t="s">
        <v>945</v>
      </c>
      <c r="B122" s="487" t="s">
        <v>946</v>
      </c>
      <c r="C122" s="487" t="s">
        <v>443</v>
      </c>
      <c r="D122" s="487" t="s">
        <v>942</v>
      </c>
      <c r="E122" s="487" t="s">
        <v>963</v>
      </c>
      <c r="F122" s="487" t="s">
        <v>994</v>
      </c>
      <c r="G122" s="487" t="s">
        <v>995</v>
      </c>
      <c r="H122" s="491">
        <v>370</v>
      </c>
      <c r="I122" s="491">
        <v>82510</v>
      </c>
      <c r="J122" s="487">
        <v>1.2292541938559638</v>
      </c>
      <c r="K122" s="487">
        <v>223</v>
      </c>
      <c r="L122" s="491">
        <v>297</v>
      </c>
      <c r="M122" s="491">
        <v>67122</v>
      </c>
      <c r="N122" s="487">
        <v>1</v>
      </c>
      <c r="O122" s="487">
        <v>226</v>
      </c>
      <c r="P122" s="491">
        <v>169</v>
      </c>
      <c r="Q122" s="491">
        <v>38532</v>
      </c>
      <c r="R122" s="513">
        <v>0.57405917582908739</v>
      </c>
      <c r="S122" s="492">
        <v>228</v>
      </c>
    </row>
    <row r="123" spans="1:19" ht="14.45" customHeight="1" x14ac:dyDescent="0.2">
      <c r="A123" s="486" t="s">
        <v>945</v>
      </c>
      <c r="B123" s="487" t="s">
        <v>946</v>
      </c>
      <c r="C123" s="487" t="s">
        <v>443</v>
      </c>
      <c r="D123" s="487" t="s">
        <v>942</v>
      </c>
      <c r="E123" s="487" t="s">
        <v>963</v>
      </c>
      <c r="F123" s="487" t="s">
        <v>996</v>
      </c>
      <c r="G123" s="487" t="s">
        <v>997</v>
      </c>
      <c r="H123" s="491"/>
      <c r="I123" s="491"/>
      <c r="J123" s="487"/>
      <c r="K123" s="487"/>
      <c r="L123" s="491"/>
      <c r="M123" s="491"/>
      <c r="N123" s="487"/>
      <c r="O123" s="487"/>
      <c r="P123" s="491">
        <v>1</v>
      </c>
      <c r="Q123" s="491">
        <v>79</v>
      </c>
      <c r="R123" s="513"/>
      <c r="S123" s="492">
        <v>79</v>
      </c>
    </row>
    <row r="124" spans="1:19" ht="14.45" customHeight="1" x14ac:dyDescent="0.2">
      <c r="A124" s="486" t="s">
        <v>945</v>
      </c>
      <c r="B124" s="487" t="s">
        <v>946</v>
      </c>
      <c r="C124" s="487" t="s">
        <v>443</v>
      </c>
      <c r="D124" s="487" t="s">
        <v>942</v>
      </c>
      <c r="E124" s="487" t="s">
        <v>963</v>
      </c>
      <c r="F124" s="487" t="s">
        <v>1002</v>
      </c>
      <c r="G124" s="487" t="s">
        <v>1003</v>
      </c>
      <c r="H124" s="491">
        <v>81</v>
      </c>
      <c r="I124" s="491">
        <v>56862</v>
      </c>
      <c r="J124" s="487">
        <v>1.8703990000328936</v>
      </c>
      <c r="K124" s="487">
        <v>702</v>
      </c>
      <c r="L124" s="491">
        <v>43</v>
      </c>
      <c r="M124" s="491">
        <v>30401</v>
      </c>
      <c r="N124" s="487">
        <v>1</v>
      </c>
      <c r="O124" s="487">
        <v>707</v>
      </c>
      <c r="P124" s="491">
        <v>23</v>
      </c>
      <c r="Q124" s="491">
        <v>16353</v>
      </c>
      <c r="R124" s="513">
        <v>0.5379099371731193</v>
      </c>
      <c r="S124" s="492">
        <v>711</v>
      </c>
    </row>
    <row r="125" spans="1:19" ht="14.45" customHeight="1" x14ac:dyDescent="0.2">
      <c r="A125" s="486" t="s">
        <v>945</v>
      </c>
      <c r="B125" s="487" t="s">
        <v>946</v>
      </c>
      <c r="C125" s="487" t="s">
        <v>443</v>
      </c>
      <c r="D125" s="487" t="s">
        <v>942</v>
      </c>
      <c r="E125" s="487" t="s">
        <v>963</v>
      </c>
      <c r="F125" s="487" t="s">
        <v>1004</v>
      </c>
      <c r="G125" s="487" t="s">
        <v>1005</v>
      </c>
      <c r="H125" s="491">
        <v>255</v>
      </c>
      <c r="I125" s="491">
        <v>59160</v>
      </c>
      <c r="J125" s="487">
        <v>1.4848279497025827</v>
      </c>
      <c r="K125" s="487">
        <v>232</v>
      </c>
      <c r="L125" s="491">
        <v>171</v>
      </c>
      <c r="M125" s="491">
        <v>39843</v>
      </c>
      <c r="N125" s="487">
        <v>1</v>
      </c>
      <c r="O125" s="487">
        <v>233</v>
      </c>
      <c r="P125" s="491">
        <v>114</v>
      </c>
      <c r="Q125" s="491">
        <v>26790</v>
      </c>
      <c r="R125" s="513">
        <v>0.67238912732474965</v>
      </c>
      <c r="S125" s="492">
        <v>235</v>
      </c>
    </row>
    <row r="126" spans="1:19" ht="14.45" customHeight="1" x14ac:dyDescent="0.2">
      <c r="A126" s="486" t="s">
        <v>945</v>
      </c>
      <c r="B126" s="487" t="s">
        <v>946</v>
      </c>
      <c r="C126" s="487" t="s">
        <v>443</v>
      </c>
      <c r="D126" s="487" t="s">
        <v>524</v>
      </c>
      <c r="E126" s="487" t="s">
        <v>947</v>
      </c>
      <c r="F126" s="487" t="s">
        <v>948</v>
      </c>
      <c r="G126" s="487" t="s">
        <v>949</v>
      </c>
      <c r="H126" s="491">
        <v>16.599999999999998</v>
      </c>
      <c r="I126" s="491">
        <v>898.06</v>
      </c>
      <c r="J126" s="487">
        <v>1.0349174887065549</v>
      </c>
      <c r="K126" s="487">
        <v>54.1</v>
      </c>
      <c r="L126" s="491">
        <v>16</v>
      </c>
      <c r="M126" s="491">
        <v>867.76</v>
      </c>
      <c r="N126" s="487">
        <v>1</v>
      </c>
      <c r="O126" s="487">
        <v>54.234999999999999</v>
      </c>
      <c r="P126" s="491">
        <v>0.8</v>
      </c>
      <c r="Q126" s="491">
        <v>43.52</v>
      </c>
      <c r="R126" s="513">
        <v>5.0152115792384995E-2</v>
      </c>
      <c r="S126" s="492">
        <v>54.4</v>
      </c>
    </row>
    <row r="127" spans="1:19" ht="14.45" customHeight="1" x14ac:dyDescent="0.2">
      <c r="A127" s="486" t="s">
        <v>945</v>
      </c>
      <c r="B127" s="487" t="s">
        <v>946</v>
      </c>
      <c r="C127" s="487" t="s">
        <v>443</v>
      </c>
      <c r="D127" s="487" t="s">
        <v>524</v>
      </c>
      <c r="E127" s="487" t="s">
        <v>947</v>
      </c>
      <c r="F127" s="487" t="s">
        <v>951</v>
      </c>
      <c r="G127" s="487" t="s">
        <v>476</v>
      </c>
      <c r="H127" s="491">
        <v>1</v>
      </c>
      <c r="I127" s="491">
        <v>61.4</v>
      </c>
      <c r="J127" s="487">
        <v>1.0093703764589841</v>
      </c>
      <c r="K127" s="487">
        <v>61.4</v>
      </c>
      <c r="L127" s="491">
        <v>1.2</v>
      </c>
      <c r="M127" s="491">
        <v>60.83</v>
      </c>
      <c r="N127" s="487">
        <v>1</v>
      </c>
      <c r="O127" s="487">
        <v>50.69166666666667</v>
      </c>
      <c r="P127" s="491">
        <v>0.60000000000000009</v>
      </c>
      <c r="Q127" s="491">
        <v>27.270000000000003</v>
      </c>
      <c r="R127" s="513">
        <v>0.44829853690613192</v>
      </c>
      <c r="S127" s="492">
        <v>45.449999999999996</v>
      </c>
    </row>
    <row r="128" spans="1:19" ht="14.45" customHeight="1" x14ac:dyDescent="0.2">
      <c r="A128" s="486" t="s">
        <v>945</v>
      </c>
      <c r="B128" s="487" t="s">
        <v>946</v>
      </c>
      <c r="C128" s="487" t="s">
        <v>443</v>
      </c>
      <c r="D128" s="487" t="s">
        <v>524</v>
      </c>
      <c r="E128" s="487" t="s">
        <v>947</v>
      </c>
      <c r="F128" s="487" t="s">
        <v>952</v>
      </c>
      <c r="G128" s="487" t="s">
        <v>953</v>
      </c>
      <c r="H128" s="491">
        <v>0.30000000000000004</v>
      </c>
      <c r="I128" s="491">
        <v>53.099999999999994</v>
      </c>
      <c r="J128" s="487">
        <v>3</v>
      </c>
      <c r="K128" s="487">
        <v>176.99999999999994</v>
      </c>
      <c r="L128" s="491">
        <v>0.1</v>
      </c>
      <c r="M128" s="491">
        <v>17.7</v>
      </c>
      <c r="N128" s="487">
        <v>1</v>
      </c>
      <c r="O128" s="487">
        <v>176.99999999999997</v>
      </c>
      <c r="P128" s="491">
        <v>0.1</v>
      </c>
      <c r="Q128" s="491">
        <v>17.7</v>
      </c>
      <c r="R128" s="513">
        <v>1</v>
      </c>
      <c r="S128" s="492">
        <v>176.99999999999997</v>
      </c>
    </row>
    <row r="129" spans="1:19" ht="14.45" customHeight="1" x14ac:dyDescent="0.2">
      <c r="A129" s="486" t="s">
        <v>945</v>
      </c>
      <c r="B129" s="487" t="s">
        <v>946</v>
      </c>
      <c r="C129" s="487" t="s">
        <v>443</v>
      </c>
      <c r="D129" s="487" t="s">
        <v>524</v>
      </c>
      <c r="E129" s="487" t="s">
        <v>947</v>
      </c>
      <c r="F129" s="487" t="s">
        <v>955</v>
      </c>
      <c r="G129" s="487" t="s">
        <v>459</v>
      </c>
      <c r="H129" s="491">
        <v>3.95</v>
      </c>
      <c r="I129" s="491">
        <v>18.96</v>
      </c>
      <c r="J129" s="487">
        <v>0.92941176470588227</v>
      </c>
      <c r="K129" s="487">
        <v>4.8</v>
      </c>
      <c r="L129" s="491">
        <v>4.25</v>
      </c>
      <c r="M129" s="491">
        <v>20.400000000000002</v>
      </c>
      <c r="N129" s="487">
        <v>1</v>
      </c>
      <c r="O129" s="487">
        <v>4.8000000000000007</v>
      </c>
      <c r="P129" s="491">
        <v>3.5500000000000003</v>
      </c>
      <c r="Q129" s="491">
        <v>17.11</v>
      </c>
      <c r="R129" s="513">
        <v>0.83872549019607834</v>
      </c>
      <c r="S129" s="492">
        <v>4.8197183098591543</v>
      </c>
    </row>
    <row r="130" spans="1:19" ht="14.45" customHeight="1" x14ac:dyDescent="0.2">
      <c r="A130" s="486" t="s">
        <v>945</v>
      </c>
      <c r="B130" s="487" t="s">
        <v>946</v>
      </c>
      <c r="C130" s="487" t="s">
        <v>443</v>
      </c>
      <c r="D130" s="487" t="s">
        <v>524</v>
      </c>
      <c r="E130" s="487" t="s">
        <v>947</v>
      </c>
      <c r="F130" s="487" t="s">
        <v>956</v>
      </c>
      <c r="G130" s="487" t="s">
        <v>957</v>
      </c>
      <c r="H130" s="491">
        <v>5</v>
      </c>
      <c r="I130" s="491">
        <v>522.20000000000005</v>
      </c>
      <c r="J130" s="487"/>
      <c r="K130" s="487">
        <v>104.44000000000001</v>
      </c>
      <c r="L130" s="491"/>
      <c r="M130" s="491"/>
      <c r="N130" s="487"/>
      <c r="O130" s="487"/>
      <c r="P130" s="491"/>
      <c r="Q130" s="491"/>
      <c r="R130" s="513"/>
      <c r="S130" s="492"/>
    </row>
    <row r="131" spans="1:19" ht="14.45" customHeight="1" x14ac:dyDescent="0.2">
      <c r="A131" s="486" t="s">
        <v>945</v>
      </c>
      <c r="B131" s="487" t="s">
        <v>946</v>
      </c>
      <c r="C131" s="487" t="s">
        <v>443</v>
      </c>
      <c r="D131" s="487" t="s">
        <v>524</v>
      </c>
      <c r="E131" s="487" t="s">
        <v>947</v>
      </c>
      <c r="F131" s="487" t="s">
        <v>958</v>
      </c>
      <c r="G131" s="487" t="s">
        <v>957</v>
      </c>
      <c r="H131" s="491"/>
      <c r="I131" s="491"/>
      <c r="J131" s="487"/>
      <c r="K131" s="487"/>
      <c r="L131" s="491"/>
      <c r="M131" s="491"/>
      <c r="N131" s="487"/>
      <c r="O131" s="487"/>
      <c r="P131" s="491">
        <v>0.2</v>
      </c>
      <c r="Q131" s="491">
        <v>158.56</v>
      </c>
      <c r="R131" s="513"/>
      <c r="S131" s="492">
        <v>792.8</v>
      </c>
    </row>
    <row r="132" spans="1:19" ht="14.45" customHeight="1" x14ac:dyDescent="0.2">
      <c r="A132" s="486" t="s">
        <v>945</v>
      </c>
      <c r="B132" s="487" t="s">
        <v>946</v>
      </c>
      <c r="C132" s="487" t="s">
        <v>443</v>
      </c>
      <c r="D132" s="487" t="s">
        <v>524</v>
      </c>
      <c r="E132" s="487" t="s">
        <v>947</v>
      </c>
      <c r="F132" s="487" t="s">
        <v>959</v>
      </c>
      <c r="G132" s="487" t="s">
        <v>960</v>
      </c>
      <c r="H132" s="491"/>
      <c r="I132" s="491"/>
      <c r="J132" s="487"/>
      <c r="K132" s="487"/>
      <c r="L132" s="491"/>
      <c r="M132" s="491"/>
      <c r="N132" s="487"/>
      <c r="O132" s="487"/>
      <c r="P132" s="491">
        <v>0.05</v>
      </c>
      <c r="Q132" s="491">
        <v>6.08</v>
      </c>
      <c r="R132" s="513"/>
      <c r="S132" s="492">
        <v>121.6</v>
      </c>
    </row>
    <row r="133" spans="1:19" ht="14.45" customHeight="1" x14ac:dyDescent="0.2">
      <c r="A133" s="486" t="s">
        <v>945</v>
      </c>
      <c r="B133" s="487" t="s">
        <v>946</v>
      </c>
      <c r="C133" s="487" t="s">
        <v>443</v>
      </c>
      <c r="D133" s="487" t="s">
        <v>524</v>
      </c>
      <c r="E133" s="487" t="s">
        <v>947</v>
      </c>
      <c r="F133" s="487" t="s">
        <v>961</v>
      </c>
      <c r="G133" s="487" t="s">
        <v>962</v>
      </c>
      <c r="H133" s="491"/>
      <c r="I133" s="491"/>
      <c r="J133" s="487"/>
      <c r="K133" s="487"/>
      <c r="L133" s="491"/>
      <c r="M133" s="491"/>
      <c r="N133" s="487"/>
      <c r="O133" s="487"/>
      <c r="P133" s="491">
        <v>9.6</v>
      </c>
      <c r="Q133" s="491">
        <v>522.24</v>
      </c>
      <c r="R133" s="513"/>
      <c r="S133" s="492">
        <v>54.400000000000006</v>
      </c>
    </row>
    <row r="134" spans="1:19" ht="14.45" customHeight="1" x14ac:dyDescent="0.2">
      <c r="A134" s="486" t="s">
        <v>945</v>
      </c>
      <c r="B134" s="487" t="s">
        <v>946</v>
      </c>
      <c r="C134" s="487" t="s">
        <v>443</v>
      </c>
      <c r="D134" s="487" t="s">
        <v>524</v>
      </c>
      <c r="E134" s="487" t="s">
        <v>963</v>
      </c>
      <c r="F134" s="487" t="s">
        <v>964</v>
      </c>
      <c r="G134" s="487" t="s">
        <v>965</v>
      </c>
      <c r="H134" s="491"/>
      <c r="I134" s="491"/>
      <c r="J134" s="487"/>
      <c r="K134" s="487"/>
      <c r="L134" s="491"/>
      <c r="M134" s="491"/>
      <c r="N134" s="487"/>
      <c r="O134" s="487"/>
      <c r="P134" s="491">
        <v>1</v>
      </c>
      <c r="Q134" s="491">
        <v>186</v>
      </c>
      <c r="R134" s="513"/>
      <c r="S134" s="492">
        <v>186</v>
      </c>
    </row>
    <row r="135" spans="1:19" ht="14.45" customHeight="1" x14ac:dyDescent="0.2">
      <c r="A135" s="486" t="s">
        <v>945</v>
      </c>
      <c r="B135" s="487" t="s">
        <v>946</v>
      </c>
      <c r="C135" s="487" t="s">
        <v>443</v>
      </c>
      <c r="D135" s="487" t="s">
        <v>524</v>
      </c>
      <c r="E135" s="487" t="s">
        <v>963</v>
      </c>
      <c r="F135" s="487" t="s">
        <v>966</v>
      </c>
      <c r="G135" s="487" t="s">
        <v>967</v>
      </c>
      <c r="H135" s="491"/>
      <c r="I135" s="491"/>
      <c r="J135" s="487"/>
      <c r="K135" s="487"/>
      <c r="L135" s="491"/>
      <c r="M135" s="491"/>
      <c r="N135" s="487"/>
      <c r="O135" s="487"/>
      <c r="P135" s="491">
        <v>1</v>
      </c>
      <c r="Q135" s="491">
        <v>123</v>
      </c>
      <c r="R135" s="513"/>
      <c r="S135" s="492">
        <v>123</v>
      </c>
    </row>
    <row r="136" spans="1:19" ht="14.45" customHeight="1" x14ac:dyDescent="0.2">
      <c r="A136" s="486" t="s">
        <v>945</v>
      </c>
      <c r="B136" s="487" t="s">
        <v>946</v>
      </c>
      <c r="C136" s="487" t="s">
        <v>443</v>
      </c>
      <c r="D136" s="487" t="s">
        <v>524</v>
      </c>
      <c r="E136" s="487" t="s">
        <v>963</v>
      </c>
      <c r="F136" s="487" t="s">
        <v>968</v>
      </c>
      <c r="G136" s="487" t="s">
        <v>969</v>
      </c>
      <c r="H136" s="491">
        <v>95</v>
      </c>
      <c r="I136" s="491">
        <v>3515</v>
      </c>
      <c r="J136" s="487">
        <v>1.0277777777777777</v>
      </c>
      <c r="K136" s="487">
        <v>37</v>
      </c>
      <c r="L136" s="491">
        <v>90</v>
      </c>
      <c r="M136" s="491">
        <v>3420</v>
      </c>
      <c r="N136" s="487">
        <v>1</v>
      </c>
      <c r="O136" s="487">
        <v>38</v>
      </c>
      <c r="P136" s="491">
        <v>58</v>
      </c>
      <c r="Q136" s="491">
        <v>2204</v>
      </c>
      <c r="R136" s="513">
        <v>0.64444444444444449</v>
      </c>
      <c r="S136" s="492">
        <v>38</v>
      </c>
    </row>
    <row r="137" spans="1:19" ht="14.45" customHeight="1" x14ac:dyDescent="0.2">
      <c r="A137" s="486" t="s">
        <v>945</v>
      </c>
      <c r="B137" s="487" t="s">
        <v>946</v>
      </c>
      <c r="C137" s="487" t="s">
        <v>443</v>
      </c>
      <c r="D137" s="487" t="s">
        <v>524</v>
      </c>
      <c r="E137" s="487" t="s">
        <v>963</v>
      </c>
      <c r="F137" s="487" t="s">
        <v>970</v>
      </c>
      <c r="G137" s="487" t="s">
        <v>971</v>
      </c>
      <c r="H137" s="491">
        <v>44</v>
      </c>
      <c r="I137" s="491">
        <v>440</v>
      </c>
      <c r="J137" s="487">
        <v>0.51764705882352946</v>
      </c>
      <c r="K137" s="487">
        <v>10</v>
      </c>
      <c r="L137" s="491">
        <v>85</v>
      </c>
      <c r="M137" s="491">
        <v>850</v>
      </c>
      <c r="N137" s="487">
        <v>1</v>
      </c>
      <c r="O137" s="487">
        <v>10</v>
      </c>
      <c r="P137" s="491">
        <v>125</v>
      </c>
      <c r="Q137" s="491">
        <v>1250</v>
      </c>
      <c r="R137" s="513">
        <v>1.4705882352941178</v>
      </c>
      <c r="S137" s="492">
        <v>10</v>
      </c>
    </row>
    <row r="138" spans="1:19" ht="14.45" customHeight="1" x14ac:dyDescent="0.2">
      <c r="A138" s="486" t="s">
        <v>945</v>
      </c>
      <c r="B138" s="487" t="s">
        <v>946</v>
      </c>
      <c r="C138" s="487" t="s">
        <v>443</v>
      </c>
      <c r="D138" s="487" t="s">
        <v>524</v>
      </c>
      <c r="E138" s="487" t="s">
        <v>963</v>
      </c>
      <c r="F138" s="487" t="s">
        <v>972</v>
      </c>
      <c r="G138" s="487" t="s">
        <v>973</v>
      </c>
      <c r="H138" s="491">
        <v>14</v>
      </c>
      <c r="I138" s="491">
        <v>70</v>
      </c>
      <c r="J138" s="487">
        <v>3.5</v>
      </c>
      <c r="K138" s="487">
        <v>5</v>
      </c>
      <c r="L138" s="491">
        <v>4</v>
      </c>
      <c r="M138" s="491">
        <v>20</v>
      </c>
      <c r="N138" s="487">
        <v>1</v>
      </c>
      <c r="O138" s="487">
        <v>5</v>
      </c>
      <c r="P138" s="491">
        <v>11</v>
      </c>
      <c r="Q138" s="491">
        <v>55</v>
      </c>
      <c r="R138" s="513">
        <v>2.75</v>
      </c>
      <c r="S138" s="492">
        <v>5</v>
      </c>
    </row>
    <row r="139" spans="1:19" ht="14.45" customHeight="1" x14ac:dyDescent="0.2">
      <c r="A139" s="486" t="s">
        <v>945</v>
      </c>
      <c r="B139" s="487" t="s">
        <v>946</v>
      </c>
      <c r="C139" s="487" t="s">
        <v>443</v>
      </c>
      <c r="D139" s="487" t="s">
        <v>524</v>
      </c>
      <c r="E139" s="487" t="s">
        <v>963</v>
      </c>
      <c r="F139" s="487" t="s">
        <v>974</v>
      </c>
      <c r="G139" s="487" t="s">
        <v>975</v>
      </c>
      <c r="H139" s="491"/>
      <c r="I139" s="491"/>
      <c r="J139" s="487"/>
      <c r="K139" s="487"/>
      <c r="L139" s="491"/>
      <c r="M139" s="491"/>
      <c r="N139" s="487"/>
      <c r="O139" s="487"/>
      <c r="P139" s="491">
        <v>3</v>
      </c>
      <c r="Q139" s="491">
        <v>15</v>
      </c>
      <c r="R139" s="513"/>
      <c r="S139" s="492">
        <v>5</v>
      </c>
    </row>
    <row r="140" spans="1:19" ht="14.45" customHeight="1" x14ac:dyDescent="0.2">
      <c r="A140" s="486" t="s">
        <v>945</v>
      </c>
      <c r="B140" s="487" t="s">
        <v>946</v>
      </c>
      <c r="C140" s="487" t="s">
        <v>443</v>
      </c>
      <c r="D140" s="487" t="s">
        <v>524</v>
      </c>
      <c r="E140" s="487" t="s">
        <v>963</v>
      </c>
      <c r="F140" s="487" t="s">
        <v>976</v>
      </c>
      <c r="G140" s="487" t="s">
        <v>977</v>
      </c>
      <c r="H140" s="491">
        <v>53</v>
      </c>
      <c r="I140" s="491">
        <v>3922</v>
      </c>
      <c r="J140" s="487">
        <v>0.95078787878787874</v>
      </c>
      <c r="K140" s="487">
        <v>74</v>
      </c>
      <c r="L140" s="491">
        <v>55</v>
      </c>
      <c r="M140" s="491">
        <v>4125</v>
      </c>
      <c r="N140" s="487">
        <v>1</v>
      </c>
      <c r="O140" s="487">
        <v>75</v>
      </c>
      <c r="P140" s="491">
        <v>84</v>
      </c>
      <c r="Q140" s="491">
        <v>6384</v>
      </c>
      <c r="R140" s="513">
        <v>1.5476363636363637</v>
      </c>
      <c r="S140" s="492">
        <v>76</v>
      </c>
    </row>
    <row r="141" spans="1:19" ht="14.45" customHeight="1" x14ac:dyDescent="0.2">
      <c r="A141" s="486" t="s">
        <v>945</v>
      </c>
      <c r="B141" s="487" t="s">
        <v>946</v>
      </c>
      <c r="C141" s="487" t="s">
        <v>443</v>
      </c>
      <c r="D141" s="487" t="s">
        <v>524</v>
      </c>
      <c r="E141" s="487" t="s">
        <v>963</v>
      </c>
      <c r="F141" s="487" t="s">
        <v>980</v>
      </c>
      <c r="G141" s="487" t="s">
        <v>981</v>
      </c>
      <c r="H141" s="491">
        <v>7</v>
      </c>
      <c r="I141" s="491">
        <v>1246</v>
      </c>
      <c r="J141" s="487">
        <v>0.40946434439697665</v>
      </c>
      <c r="K141" s="487">
        <v>178</v>
      </c>
      <c r="L141" s="491">
        <v>17</v>
      </c>
      <c r="M141" s="491">
        <v>3043</v>
      </c>
      <c r="N141" s="487">
        <v>1</v>
      </c>
      <c r="O141" s="487">
        <v>179</v>
      </c>
      <c r="P141" s="491">
        <v>21</v>
      </c>
      <c r="Q141" s="491">
        <v>3780</v>
      </c>
      <c r="R141" s="513">
        <v>1.2421952021031877</v>
      </c>
      <c r="S141" s="492">
        <v>180</v>
      </c>
    </row>
    <row r="142" spans="1:19" ht="14.45" customHeight="1" x14ac:dyDescent="0.2">
      <c r="A142" s="486" t="s">
        <v>945</v>
      </c>
      <c r="B142" s="487" t="s">
        <v>946</v>
      </c>
      <c r="C142" s="487" t="s">
        <v>443</v>
      </c>
      <c r="D142" s="487" t="s">
        <v>524</v>
      </c>
      <c r="E142" s="487" t="s">
        <v>963</v>
      </c>
      <c r="F142" s="487" t="s">
        <v>982</v>
      </c>
      <c r="G142" s="487" t="s">
        <v>983</v>
      </c>
      <c r="H142" s="491">
        <v>1</v>
      </c>
      <c r="I142" s="491">
        <v>272</v>
      </c>
      <c r="J142" s="487"/>
      <c r="K142" s="487">
        <v>272</v>
      </c>
      <c r="L142" s="491"/>
      <c r="M142" s="491"/>
      <c r="N142" s="487"/>
      <c r="O142" s="487"/>
      <c r="P142" s="491">
        <v>1</v>
      </c>
      <c r="Q142" s="491">
        <v>276</v>
      </c>
      <c r="R142" s="513"/>
      <c r="S142" s="492">
        <v>276</v>
      </c>
    </row>
    <row r="143" spans="1:19" ht="14.45" customHeight="1" x14ac:dyDescent="0.2">
      <c r="A143" s="486" t="s">
        <v>945</v>
      </c>
      <c r="B143" s="487" t="s">
        <v>946</v>
      </c>
      <c r="C143" s="487" t="s">
        <v>443</v>
      </c>
      <c r="D143" s="487" t="s">
        <v>524</v>
      </c>
      <c r="E143" s="487" t="s">
        <v>963</v>
      </c>
      <c r="F143" s="487" t="s">
        <v>984</v>
      </c>
      <c r="G143" s="487" t="s">
        <v>985</v>
      </c>
      <c r="H143" s="491">
        <v>86</v>
      </c>
      <c r="I143" s="491">
        <v>2866.6499999999996</v>
      </c>
      <c r="J143" s="487">
        <v>0.72268426665187668</v>
      </c>
      <c r="K143" s="487">
        <v>33.333139534883713</v>
      </c>
      <c r="L143" s="491">
        <v>119</v>
      </c>
      <c r="M143" s="491">
        <v>3966.67</v>
      </c>
      <c r="N143" s="487">
        <v>1</v>
      </c>
      <c r="O143" s="487">
        <v>33.333361344537813</v>
      </c>
      <c r="P143" s="491">
        <v>186</v>
      </c>
      <c r="Q143" s="491">
        <v>6200</v>
      </c>
      <c r="R143" s="513">
        <v>1.5630238966185743</v>
      </c>
      <c r="S143" s="492">
        <v>33.333333333333336</v>
      </c>
    </row>
    <row r="144" spans="1:19" ht="14.45" customHeight="1" x14ac:dyDescent="0.2">
      <c r="A144" s="486" t="s">
        <v>945</v>
      </c>
      <c r="B144" s="487" t="s">
        <v>946</v>
      </c>
      <c r="C144" s="487" t="s">
        <v>443</v>
      </c>
      <c r="D144" s="487" t="s">
        <v>524</v>
      </c>
      <c r="E144" s="487" t="s">
        <v>963</v>
      </c>
      <c r="F144" s="487" t="s">
        <v>986</v>
      </c>
      <c r="G144" s="487" t="s">
        <v>987</v>
      </c>
      <c r="H144" s="491">
        <v>1</v>
      </c>
      <c r="I144" s="491">
        <v>37</v>
      </c>
      <c r="J144" s="487"/>
      <c r="K144" s="487">
        <v>37</v>
      </c>
      <c r="L144" s="491"/>
      <c r="M144" s="491"/>
      <c r="N144" s="487"/>
      <c r="O144" s="487"/>
      <c r="P144" s="491"/>
      <c r="Q144" s="491"/>
      <c r="R144" s="513"/>
      <c r="S144" s="492"/>
    </row>
    <row r="145" spans="1:19" ht="14.45" customHeight="1" x14ac:dyDescent="0.2">
      <c r="A145" s="486" t="s">
        <v>945</v>
      </c>
      <c r="B145" s="487" t="s">
        <v>946</v>
      </c>
      <c r="C145" s="487" t="s">
        <v>443</v>
      </c>
      <c r="D145" s="487" t="s">
        <v>524</v>
      </c>
      <c r="E145" s="487" t="s">
        <v>963</v>
      </c>
      <c r="F145" s="487" t="s">
        <v>988</v>
      </c>
      <c r="G145" s="487" t="s">
        <v>989</v>
      </c>
      <c r="H145" s="491">
        <v>86</v>
      </c>
      <c r="I145" s="491">
        <v>11352</v>
      </c>
      <c r="J145" s="487">
        <v>0.91400966183574883</v>
      </c>
      <c r="K145" s="487">
        <v>132</v>
      </c>
      <c r="L145" s="491">
        <v>92</v>
      </c>
      <c r="M145" s="491">
        <v>12420</v>
      </c>
      <c r="N145" s="487">
        <v>1</v>
      </c>
      <c r="O145" s="487">
        <v>135</v>
      </c>
      <c r="P145" s="491">
        <v>62</v>
      </c>
      <c r="Q145" s="491">
        <v>8494</v>
      </c>
      <c r="R145" s="513">
        <v>0.68389694041867954</v>
      </c>
      <c r="S145" s="492">
        <v>137</v>
      </c>
    </row>
    <row r="146" spans="1:19" ht="14.45" customHeight="1" x14ac:dyDescent="0.2">
      <c r="A146" s="486" t="s">
        <v>945</v>
      </c>
      <c r="B146" s="487" t="s">
        <v>946</v>
      </c>
      <c r="C146" s="487" t="s">
        <v>443</v>
      </c>
      <c r="D146" s="487" t="s">
        <v>524</v>
      </c>
      <c r="E146" s="487" t="s">
        <v>963</v>
      </c>
      <c r="F146" s="487" t="s">
        <v>990</v>
      </c>
      <c r="G146" s="487" t="s">
        <v>991</v>
      </c>
      <c r="H146" s="491">
        <v>5</v>
      </c>
      <c r="I146" s="491">
        <v>370</v>
      </c>
      <c r="J146" s="487">
        <v>0.98666666666666669</v>
      </c>
      <c r="K146" s="487">
        <v>74</v>
      </c>
      <c r="L146" s="491">
        <v>5</v>
      </c>
      <c r="M146" s="491">
        <v>375</v>
      </c>
      <c r="N146" s="487">
        <v>1</v>
      </c>
      <c r="O146" s="487">
        <v>75</v>
      </c>
      <c r="P146" s="491">
        <v>26</v>
      </c>
      <c r="Q146" s="491">
        <v>1976</v>
      </c>
      <c r="R146" s="513">
        <v>5.269333333333333</v>
      </c>
      <c r="S146" s="492">
        <v>76</v>
      </c>
    </row>
    <row r="147" spans="1:19" ht="14.45" customHeight="1" x14ac:dyDescent="0.2">
      <c r="A147" s="486" t="s">
        <v>945</v>
      </c>
      <c r="B147" s="487" t="s">
        <v>946</v>
      </c>
      <c r="C147" s="487" t="s">
        <v>443</v>
      </c>
      <c r="D147" s="487" t="s">
        <v>524</v>
      </c>
      <c r="E147" s="487" t="s">
        <v>963</v>
      </c>
      <c r="F147" s="487" t="s">
        <v>992</v>
      </c>
      <c r="G147" s="487" t="s">
        <v>993</v>
      </c>
      <c r="H147" s="491">
        <v>69</v>
      </c>
      <c r="I147" s="491">
        <v>24495</v>
      </c>
      <c r="J147" s="487">
        <v>0.74371508379888274</v>
      </c>
      <c r="K147" s="487">
        <v>355</v>
      </c>
      <c r="L147" s="491">
        <v>92</v>
      </c>
      <c r="M147" s="491">
        <v>32936</v>
      </c>
      <c r="N147" s="487">
        <v>1</v>
      </c>
      <c r="O147" s="487">
        <v>358</v>
      </c>
      <c r="P147" s="491">
        <v>149</v>
      </c>
      <c r="Q147" s="491">
        <v>53640</v>
      </c>
      <c r="R147" s="513">
        <v>1.6286130677677921</v>
      </c>
      <c r="S147" s="492">
        <v>360</v>
      </c>
    </row>
    <row r="148" spans="1:19" ht="14.45" customHeight="1" x14ac:dyDescent="0.2">
      <c r="A148" s="486" t="s">
        <v>945</v>
      </c>
      <c r="B148" s="487" t="s">
        <v>946</v>
      </c>
      <c r="C148" s="487" t="s">
        <v>443</v>
      </c>
      <c r="D148" s="487" t="s">
        <v>524</v>
      </c>
      <c r="E148" s="487" t="s">
        <v>963</v>
      </c>
      <c r="F148" s="487" t="s">
        <v>994</v>
      </c>
      <c r="G148" s="487" t="s">
        <v>995</v>
      </c>
      <c r="H148" s="491">
        <v>98</v>
      </c>
      <c r="I148" s="491">
        <v>21854</v>
      </c>
      <c r="J148" s="487">
        <v>0.75546183628318586</v>
      </c>
      <c r="K148" s="487">
        <v>223</v>
      </c>
      <c r="L148" s="491">
        <v>128</v>
      </c>
      <c r="M148" s="491">
        <v>28928</v>
      </c>
      <c r="N148" s="487">
        <v>1</v>
      </c>
      <c r="O148" s="487">
        <v>226</v>
      </c>
      <c r="P148" s="491">
        <v>157</v>
      </c>
      <c r="Q148" s="491">
        <v>35796</v>
      </c>
      <c r="R148" s="513">
        <v>1.2374170353982301</v>
      </c>
      <c r="S148" s="492">
        <v>228</v>
      </c>
    </row>
    <row r="149" spans="1:19" ht="14.45" customHeight="1" x14ac:dyDescent="0.2">
      <c r="A149" s="486" t="s">
        <v>945</v>
      </c>
      <c r="B149" s="487" t="s">
        <v>946</v>
      </c>
      <c r="C149" s="487" t="s">
        <v>443</v>
      </c>
      <c r="D149" s="487" t="s">
        <v>524</v>
      </c>
      <c r="E149" s="487" t="s">
        <v>963</v>
      </c>
      <c r="F149" s="487" t="s">
        <v>996</v>
      </c>
      <c r="G149" s="487" t="s">
        <v>997</v>
      </c>
      <c r="H149" s="491">
        <v>1</v>
      </c>
      <c r="I149" s="491">
        <v>77</v>
      </c>
      <c r="J149" s="487"/>
      <c r="K149" s="487">
        <v>77</v>
      </c>
      <c r="L149" s="491"/>
      <c r="M149" s="491"/>
      <c r="N149" s="487"/>
      <c r="O149" s="487"/>
      <c r="P149" s="491">
        <v>2</v>
      </c>
      <c r="Q149" s="491">
        <v>158</v>
      </c>
      <c r="R149" s="513"/>
      <c r="S149" s="492">
        <v>79</v>
      </c>
    </row>
    <row r="150" spans="1:19" ht="14.45" customHeight="1" x14ac:dyDescent="0.2">
      <c r="A150" s="486" t="s">
        <v>945</v>
      </c>
      <c r="B150" s="487" t="s">
        <v>946</v>
      </c>
      <c r="C150" s="487" t="s">
        <v>443</v>
      </c>
      <c r="D150" s="487" t="s">
        <v>524</v>
      </c>
      <c r="E150" s="487" t="s">
        <v>963</v>
      </c>
      <c r="F150" s="487" t="s">
        <v>1002</v>
      </c>
      <c r="G150" s="487" t="s">
        <v>1003</v>
      </c>
      <c r="H150" s="491">
        <v>14</v>
      </c>
      <c r="I150" s="491">
        <v>9828</v>
      </c>
      <c r="J150" s="487">
        <v>1.39009900990099</v>
      </c>
      <c r="K150" s="487">
        <v>702</v>
      </c>
      <c r="L150" s="491">
        <v>10</v>
      </c>
      <c r="M150" s="491">
        <v>7070</v>
      </c>
      <c r="N150" s="487">
        <v>1</v>
      </c>
      <c r="O150" s="487">
        <v>707</v>
      </c>
      <c r="P150" s="491">
        <v>17</v>
      </c>
      <c r="Q150" s="491">
        <v>12087</v>
      </c>
      <c r="R150" s="513">
        <v>1.7096181046676096</v>
      </c>
      <c r="S150" s="492">
        <v>711</v>
      </c>
    </row>
    <row r="151" spans="1:19" ht="14.45" customHeight="1" x14ac:dyDescent="0.2">
      <c r="A151" s="486" t="s">
        <v>945</v>
      </c>
      <c r="B151" s="487" t="s">
        <v>946</v>
      </c>
      <c r="C151" s="487" t="s">
        <v>443</v>
      </c>
      <c r="D151" s="487" t="s">
        <v>524</v>
      </c>
      <c r="E151" s="487" t="s">
        <v>963</v>
      </c>
      <c r="F151" s="487" t="s">
        <v>1004</v>
      </c>
      <c r="G151" s="487" t="s">
        <v>1005</v>
      </c>
      <c r="H151" s="491">
        <v>49</v>
      </c>
      <c r="I151" s="491">
        <v>11368</v>
      </c>
      <c r="J151" s="487">
        <v>0.75061076262793003</v>
      </c>
      <c r="K151" s="487">
        <v>232</v>
      </c>
      <c r="L151" s="491">
        <v>65</v>
      </c>
      <c r="M151" s="491">
        <v>15145</v>
      </c>
      <c r="N151" s="487">
        <v>1</v>
      </c>
      <c r="O151" s="487">
        <v>233</v>
      </c>
      <c r="P151" s="491">
        <v>123</v>
      </c>
      <c r="Q151" s="491">
        <v>28905</v>
      </c>
      <c r="R151" s="513">
        <v>1.9085506767910201</v>
      </c>
      <c r="S151" s="492">
        <v>235</v>
      </c>
    </row>
    <row r="152" spans="1:19" ht="14.45" customHeight="1" x14ac:dyDescent="0.2">
      <c r="A152" s="486" t="s">
        <v>945</v>
      </c>
      <c r="B152" s="487" t="s">
        <v>946</v>
      </c>
      <c r="C152" s="487" t="s">
        <v>443</v>
      </c>
      <c r="D152" s="487" t="s">
        <v>524</v>
      </c>
      <c r="E152" s="487" t="s">
        <v>963</v>
      </c>
      <c r="F152" s="487" t="s">
        <v>1006</v>
      </c>
      <c r="G152" s="487" t="s">
        <v>1007</v>
      </c>
      <c r="H152" s="491"/>
      <c r="I152" s="491"/>
      <c r="J152" s="487"/>
      <c r="K152" s="487"/>
      <c r="L152" s="491"/>
      <c r="M152" s="491"/>
      <c r="N152" s="487"/>
      <c r="O152" s="487"/>
      <c r="P152" s="491">
        <v>1</v>
      </c>
      <c r="Q152" s="491">
        <v>482</v>
      </c>
      <c r="R152" s="513"/>
      <c r="S152" s="492">
        <v>482</v>
      </c>
    </row>
    <row r="153" spans="1:19" ht="14.45" customHeight="1" x14ac:dyDescent="0.2">
      <c r="A153" s="486" t="s">
        <v>945</v>
      </c>
      <c r="B153" s="487" t="s">
        <v>946</v>
      </c>
      <c r="C153" s="487" t="s">
        <v>443</v>
      </c>
      <c r="D153" s="487" t="s">
        <v>943</v>
      </c>
      <c r="E153" s="487" t="s">
        <v>963</v>
      </c>
      <c r="F153" s="487" t="s">
        <v>968</v>
      </c>
      <c r="G153" s="487" t="s">
        <v>969</v>
      </c>
      <c r="H153" s="491">
        <v>1</v>
      </c>
      <c r="I153" s="491">
        <v>37</v>
      </c>
      <c r="J153" s="487">
        <v>0.32456140350877194</v>
      </c>
      <c r="K153" s="487">
        <v>37</v>
      </c>
      <c r="L153" s="491">
        <v>3</v>
      </c>
      <c r="M153" s="491">
        <v>114</v>
      </c>
      <c r="N153" s="487">
        <v>1</v>
      </c>
      <c r="O153" s="487">
        <v>38</v>
      </c>
      <c r="P153" s="491">
        <v>7</v>
      </c>
      <c r="Q153" s="491">
        <v>266</v>
      </c>
      <c r="R153" s="513">
        <v>2.3333333333333335</v>
      </c>
      <c r="S153" s="492">
        <v>38</v>
      </c>
    </row>
    <row r="154" spans="1:19" ht="14.45" customHeight="1" x14ac:dyDescent="0.2">
      <c r="A154" s="486" t="s">
        <v>945</v>
      </c>
      <c r="B154" s="487" t="s">
        <v>946</v>
      </c>
      <c r="C154" s="487" t="s">
        <v>443</v>
      </c>
      <c r="D154" s="487" t="s">
        <v>943</v>
      </c>
      <c r="E154" s="487" t="s">
        <v>963</v>
      </c>
      <c r="F154" s="487" t="s">
        <v>970</v>
      </c>
      <c r="G154" s="487" t="s">
        <v>971</v>
      </c>
      <c r="H154" s="491"/>
      <c r="I154" s="491"/>
      <c r="J154" s="487"/>
      <c r="K154" s="487"/>
      <c r="L154" s="491">
        <v>30</v>
      </c>
      <c r="M154" s="491">
        <v>300</v>
      </c>
      <c r="N154" s="487">
        <v>1</v>
      </c>
      <c r="O154" s="487">
        <v>10</v>
      </c>
      <c r="P154" s="491">
        <v>99</v>
      </c>
      <c r="Q154" s="491">
        <v>990</v>
      </c>
      <c r="R154" s="513">
        <v>3.3</v>
      </c>
      <c r="S154" s="492">
        <v>10</v>
      </c>
    </row>
    <row r="155" spans="1:19" ht="14.45" customHeight="1" x14ac:dyDescent="0.2">
      <c r="A155" s="486" t="s">
        <v>945</v>
      </c>
      <c r="B155" s="487" t="s">
        <v>946</v>
      </c>
      <c r="C155" s="487" t="s">
        <v>443</v>
      </c>
      <c r="D155" s="487" t="s">
        <v>943</v>
      </c>
      <c r="E155" s="487" t="s">
        <v>963</v>
      </c>
      <c r="F155" s="487" t="s">
        <v>976</v>
      </c>
      <c r="G155" s="487" t="s">
        <v>977</v>
      </c>
      <c r="H155" s="491"/>
      <c r="I155" s="491"/>
      <c r="J155" s="487"/>
      <c r="K155" s="487"/>
      <c r="L155" s="491">
        <v>1</v>
      </c>
      <c r="M155" s="491">
        <v>75</v>
      </c>
      <c r="N155" s="487">
        <v>1</v>
      </c>
      <c r="O155" s="487">
        <v>75</v>
      </c>
      <c r="P155" s="491">
        <v>47</v>
      </c>
      <c r="Q155" s="491">
        <v>3572</v>
      </c>
      <c r="R155" s="513">
        <v>47.626666666666665</v>
      </c>
      <c r="S155" s="492">
        <v>76</v>
      </c>
    </row>
    <row r="156" spans="1:19" ht="14.45" customHeight="1" x14ac:dyDescent="0.2">
      <c r="A156" s="486" t="s">
        <v>945</v>
      </c>
      <c r="B156" s="487" t="s">
        <v>946</v>
      </c>
      <c r="C156" s="487" t="s">
        <v>443</v>
      </c>
      <c r="D156" s="487" t="s">
        <v>943</v>
      </c>
      <c r="E156" s="487" t="s">
        <v>963</v>
      </c>
      <c r="F156" s="487" t="s">
        <v>980</v>
      </c>
      <c r="G156" s="487" t="s">
        <v>981</v>
      </c>
      <c r="H156" s="491"/>
      <c r="I156" s="491"/>
      <c r="J156" s="487"/>
      <c r="K156" s="487"/>
      <c r="L156" s="491">
        <v>1</v>
      </c>
      <c r="M156" s="491">
        <v>179</v>
      </c>
      <c r="N156" s="487">
        <v>1</v>
      </c>
      <c r="O156" s="487">
        <v>179</v>
      </c>
      <c r="P156" s="491">
        <v>2</v>
      </c>
      <c r="Q156" s="491">
        <v>360</v>
      </c>
      <c r="R156" s="513">
        <v>2.011173184357542</v>
      </c>
      <c r="S156" s="492">
        <v>180</v>
      </c>
    </row>
    <row r="157" spans="1:19" ht="14.45" customHeight="1" x14ac:dyDescent="0.2">
      <c r="A157" s="486" t="s">
        <v>945</v>
      </c>
      <c r="B157" s="487" t="s">
        <v>946</v>
      </c>
      <c r="C157" s="487" t="s">
        <v>443</v>
      </c>
      <c r="D157" s="487" t="s">
        <v>943</v>
      </c>
      <c r="E157" s="487" t="s">
        <v>963</v>
      </c>
      <c r="F157" s="487" t="s">
        <v>984</v>
      </c>
      <c r="G157" s="487" t="s">
        <v>985</v>
      </c>
      <c r="H157" s="491"/>
      <c r="I157" s="491"/>
      <c r="J157" s="487"/>
      <c r="K157" s="487"/>
      <c r="L157" s="491">
        <v>31</v>
      </c>
      <c r="M157" s="491">
        <v>1033.33</v>
      </c>
      <c r="N157" s="487">
        <v>1</v>
      </c>
      <c r="O157" s="487">
        <v>33.333225806451608</v>
      </c>
      <c r="P157" s="491">
        <v>98</v>
      </c>
      <c r="Q157" s="491">
        <v>3266.6800000000003</v>
      </c>
      <c r="R157" s="513">
        <v>3.1613134235916895</v>
      </c>
      <c r="S157" s="492">
        <v>33.333469387755102</v>
      </c>
    </row>
    <row r="158" spans="1:19" ht="14.45" customHeight="1" x14ac:dyDescent="0.2">
      <c r="A158" s="486" t="s">
        <v>945</v>
      </c>
      <c r="B158" s="487" t="s">
        <v>946</v>
      </c>
      <c r="C158" s="487" t="s">
        <v>443</v>
      </c>
      <c r="D158" s="487" t="s">
        <v>943</v>
      </c>
      <c r="E158" s="487" t="s">
        <v>963</v>
      </c>
      <c r="F158" s="487" t="s">
        <v>990</v>
      </c>
      <c r="G158" s="487" t="s">
        <v>991</v>
      </c>
      <c r="H158" s="491"/>
      <c r="I158" s="491"/>
      <c r="J158" s="487"/>
      <c r="K158" s="487"/>
      <c r="L158" s="491">
        <v>1</v>
      </c>
      <c r="M158" s="491">
        <v>75</v>
      </c>
      <c r="N158" s="487">
        <v>1</v>
      </c>
      <c r="O158" s="487">
        <v>75</v>
      </c>
      <c r="P158" s="491">
        <v>12</v>
      </c>
      <c r="Q158" s="491">
        <v>912</v>
      </c>
      <c r="R158" s="513">
        <v>12.16</v>
      </c>
      <c r="S158" s="492">
        <v>76</v>
      </c>
    </row>
    <row r="159" spans="1:19" ht="14.45" customHeight="1" x14ac:dyDescent="0.2">
      <c r="A159" s="486" t="s">
        <v>945</v>
      </c>
      <c r="B159" s="487" t="s">
        <v>946</v>
      </c>
      <c r="C159" s="487" t="s">
        <v>443</v>
      </c>
      <c r="D159" s="487" t="s">
        <v>943</v>
      </c>
      <c r="E159" s="487" t="s">
        <v>963</v>
      </c>
      <c r="F159" s="487" t="s">
        <v>992</v>
      </c>
      <c r="G159" s="487" t="s">
        <v>993</v>
      </c>
      <c r="H159" s="491"/>
      <c r="I159" s="491"/>
      <c r="J159" s="487"/>
      <c r="K159" s="487"/>
      <c r="L159" s="491">
        <v>29</v>
      </c>
      <c r="M159" s="491">
        <v>10382</v>
      </c>
      <c r="N159" s="487">
        <v>1</v>
      </c>
      <c r="O159" s="487">
        <v>358</v>
      </c>
      <c r="P159" s="491">
        <v>87</v>
      </c>
      <c r="Q159" s="491">
        <v>31320</v>
      </c>
      <c r="R159" s="513">
        <v>3.016759776536313</v>
      </c>
      <c r="S159" s="492">
        <v>360</v>
      </c>
    </row>
    <row r="160" spans="1:19" ht="14.45" customHeight="1" x14ac:dyDescent="0.2">
      <c r="A160" s="486" t="s">
        <v>945</v>
      </c>
      <c r="B160" s="487" t="s">
        <v>946</v>
      </c>
      <c r="C160" s="487" t="s">
        <v>443</v>
      </c>
      <c r="D160" s="487" t="s">
        <v>943</v>
      </c>
      <c r="E160" s="487" t="s">
        <v>963</v>
      </c>
      <c r="F160" s="487" t="s">
        <v>994</v>
      </c>
      <c r="G160" s="487" t="s">
        <v>995</v>
      </c>
      <c r="H160" s="491"/>
      <c r="I160" s="491"/>
      <c r="J160" s="487"/>
      <c r="K160" s="487"/>
      <c r="L160" s="491">
        <v>31</v>
      </c>
      <c r="M160" s="491">
        <v>7006</v>
      </c>
      <c r="N160" s="487">
        <v>1</v>
      </c>
      <c r="O160" s="487">
        <v>226</v>
      </c>
      <c r="P160" s="491">
        <v>86</v>
      </c>
      <c r="Q160" s="491">
        <v>19608</v>
      </c>
      <c r="R160" s="513">
        <v>2.7987439337710533</v>
      </c>
      <c r="S160" s="492">
        <v>228</v>
      </c>
    </row>
    <row r="161" spans="1:19" ht="14.45" customHeight="1" x14ac:dyDescent="0.2">
      <c r="A161" s="486" t="s">
        <v>945</v>
      </c>
      <c r="B161" s="487" t="s">
        <v>946</v>
      </c>
      <c r="C161" s="487" t="s">
        <v>443</v>
      </c>
      <c r="D161" s="487" t="s">
        <v>943</v>
      </c>
      <c r="E161" s="487" t="s">
        <v>963</v>
      </c>
      <c r="F161" s="487" t="s">
        <v>1002</v>
      </c>
      <c r="G161" s="487" t="s">
        <v>1003</v>
      </c>
      <c r="H161" s="491"/>
      <c r="I161" s="491"/>
      <c r="J161" s="487"/>
      <c r="K161" s="487"/>
      <c r="L161" s="491">
        <v>1</v>
      </c>
      <c r="M161" s="491">
        <v>707</v>
      </c>
      <c r="N161" s="487">
        <v>1</v>
      </c>
      <c r="O161" s="487">
        <v>707</v>
      </c>
      <c r="P161" s="491">
        <v>17</v>
      </c>
      <c r="Q161" s="491">
        <v>12087</v>
      </c>
      <c r="R161" s="513">
        <v>17.096181046676097</v>
      </c>
      <c r="S161" s="492">
        <v>711</v>
      </c>
    </row>
    <row r="162" spans="1:19" ht="14.45" customHeight="1" x14ac:dyDescent="0.2">
      <c r="A162" s="486" t="s">
        <v>945</v>
      </c>
      <c r="B162" s="487" t="s">
        <v>946</v>
      </c>
      <c r="C162" s="487" t="s">
        <v>443</v>
      </c>
      <c r="D162" s="487" t="s">
        <v>943</v>
      </c>
      <c r="E162" s="487" t="s">
        <v>963</v>
      </c>
      <c r="F162" s="487" t="s">
        <v>1004</v>
      </c>
      <c r="G162" s="487" t="s">
        <v>1005</v>
      </c>
      <c r="H162" s="491"/>
      <c r="I162" s="491"/>
      <c r="J162" s="487"/>
      <c r="K162" s="487"/>
      <c r="L162" s="491"/>
      <c r="M162" s="491"/>
      <c r="N162" s="487"/>
      <c r="O162" s="487"/>
      <c r="P162" s="491">
        <v>34</v>
      </c>
      <c r="Q162" s="491">
        <v>7990</v>
      </c>
      <c r="R162" s="513"/>
      <c r="S162" s="492">
        <v>235</v>
      </c>
    </row>
    <row r="163" spans="1:19" ht="14.45" customHeight="1" x14ac:dyDescent="0.2">
      <c r="A163" s="486" t="s">
        <v>945</v>
      </c>
      <c r="B163" s="487" t="s">
        <v>946</v>
      </c>
      <c r="C163" s="487" t="s">
        <v>443</v>
      </c>
      <c r="D163" s="487" t="s">
        <v>941</v>
      </c>
      <c r="E163" s="487" t="s">
        <v>963</v>
      </c>
      <c r="F163" s="487" t="s">
        <v>970</v>
      </c>
      <c r="G163" s="487" t="s">
        <v>971</v>
      </c>
      <c r="H163" s="491"/>
      <c r="I163" s="491"/>
      <c r="J163" s="487"/>
      <c r="K163" s="487"/>
      <c r="L163" s="491"/>
      <c r="M163" s="491"/>
      <c r="N163" s="487"/>
      <c r="O163" s="487"/>
      <c r="P163" s="491">
        <v>1</v>
      </c>
      <c r="Q163" s="491">
        <v>10</v>
      </c>
      <c r="R163" s="513"/>
      <c r="S163" s="492">
        <v>10</v>
      </c>
    </row>
    <row r="164" spans="1:19" ht="14.45" customHeight="1" x14ac:dyDescent="0.2">
      <c r="A164" s="486" t="s">
        <v>945</v>
      </c>
      <c r="B164" s="487" t="s">
        <v>946</v>
      </c>
      <c r="C164" s="487" t="s">
        <v>443</v>
      </c>
      <c r="D164" s="487" t="s">
        <v>941</v>
      </c>
      <c r="E164" s="487" t="s">
        <v>963</v>
      </c>
      <c r="F164" s="487" t="s">
        <v>976</v>
      </c>
      <c r="G164" s="487" t="s">
        <v>977</v>
      </c>
      <c r="H164" s="491"/>
      <c r="I164" s="491"/>
      <c r="J164" s="487"/>
      <c r="K164" s="487"/>
      <c r="L164" s="491"/>
      <c r="M164" s="491"/>
      <c r="N164" s="487"/>
      <c r="O164" s="487"/>
      <c r="P164" s="491">
        <v>1</v>
      </c>
      <c r="Q164" s="491">
        <v>76</v>
      </c>
      <c r="R164" s="513"/>
      <c r="S164" s="492">
        <v>76</v>
      </c>
    </row>
    <row r="165" spans="1:19" ht="14.45" customHeight="1" x14ac:dyDescent="0.2">
      <c r="A165" s="486" t="s">
        <v>945</v>
      </c>
      <c r="B165" s="487" t="s">
        <v>946</v>
      </c>
      <c r="C165" s="487" t="s">
        <v>443</v>
      </c>
      <c r="D165" s="487" t="s">
        <v>941</v>
      </c>
      <c r="E165" s="487" t="s">
        <v>963</v>
      </c>
      <c r="F165" s="487" t="s">
        <v>980</v>
      </c>
      <c r="G165" s="487" t="s">
        <v>981</v>
      </c>
      <c r="H165" s="491"/>
      <c r="I165" s="491"/>
      <c r="J165" s="487"/>
      <c r="K165" s="487"/>
      <c r="L165" s="491"/>
      <c r="M165" s="491"/>
      <c r="N165" s="487"/>
      <c r="O165" s="487"/>
      <c r="P165" s="491">
        <v>2</v>
      </c>
      <c r="Q165" s="491">
        <v>360</v>
      </c>
      <c r="R165" s="513"/>
      <c r="S165" s="492">
        <v>180</v>
      </c>
    </row>
    <row r="166" spans="1:19" ht="14.45" customHeight="1" x14ac:dyDescent="0.2">
      <c r="A166" s="486" t="s">
        <v>945</v>
      </c>
      <c r="B166" s="487" t="s">
        <v>946</v>
      </c>
      <c r="C166" s="487" t="s">
        <v>443</v>
      </c>
      <c r="D166" s="487" t="s">
        <v>941</v>
      </c>
      <c r="E166" s="487" t="s">
        <v>963</v>
      </c>
      <c r="F166" s="487" t="s">
        <v>984</v>
      </c>
      <c r="G166" s="487" t="s">
        <v>985</v>
      </c>
      <c r="H166" s="491"/>
      <c r="I166" s="491"/>
      <c r="J166" s="487"/>
      <c r="K166" s="487"/>
      <c r="L166" s="491"/>
      <c r="M166" s="491"/>
      <c r="N166" s="487"/>
      <c r="O166" s="487"/>
      <c r="P166" s="491">
        <v>3</v>
      </c>
      <c r="Q166" s="491">
        <v>100</v>
      </c>
      <c r="R166" s="513"/>
      <c r="S166" s="492">
        <v>33.333333333333336</v>
      </c>
    </row>
    <row r="167" spans="1:19" ht="14.45" customHeight="1" x14ac:dyDescent="0.2">
      <c r="A167" s="486" t="s">
        <v>945</v>
      </c>
      <c r="B167" s="487" t="s">
        <v>946</v>
      </c>
      <c r="C167" s="487" t="s">
        <v>443</v>
      </c>
      <c r="D167" s="487" t="s">
        <v>941</v>
      </c>
      <c r="E167" s="487" t="s">
        <v>963</v>
      </c>
      <c r="F167" s="487" t="s">
        <v>994</v>
      </c>
      <c r="G167" s="487" t="s">
        <v>995</v>
      </c>
      <c r="H167" s="491"/>
      <c r="I167" s="491"/>
      <c r="J167" s="487"/>
      <c r="K167" s="487"/>
      <c r="L167" s="491"/>
      <c r="M167" s="491"/>
      <c r="N167" s="487"/>
      <c r="O167" s="487"/>
      <c r="P167" s="491">
        <v>1</v>
      </c>
      <c r="Q167" s="491">
        <v>228</v>
      </c>
      <c r="R167" s="513"/>
      <c r="S167" s="492">
        <v>228</v>
      </c>
    </row>
    <row r="168" spans="1:19" ht="14.45" customHeight="1" x14ac:dyDescent="0.2">
      <c r="A168" s="486" t="s">
        <v>945</v>
      </c>
      <c r="B168" s="487" t="s">
        <v>946</v>
      </c>
      <c r="C168" s="487" t="s">
        <v>443</v>
      </c>
      <c r="D168" s="487" t="s">
        <v>941</v>
      </c>
      <c r="E168" s="487" t="s">
        <v>963</v>
      </c>
      <c r="F168" s="487" t="s">
        <v>1002</v>
      </c>
      <c r="G168" s="487" t="s">
        <v>1003</v>
      </c>
      <c r="H168" s="491"/>
      <c r="I168" s="491"/>
      <c r="J168" s="487"/>
      <c r="K168" s="487"/>
      <c r="L168" s="491"/>
      <c r="M168" s="491"/>
      <c r="N168" s="487"/>
      <c r="O168" s="487"/>
      <c r="P168" s="491">
        <v>1</v>
      </c>
      <c r="Q168" s="491">
        <v>711</v>
      </c>
      <c r="R168" s="513"/>
      <c r="S168" s="492">
        <v>711</v>
      </c>
    </row>
    <row r="169" spans="1:19" ht="14.45" customHeight="1" x14ac:dyDescent="0.2">
      <c r="A169" s="486" t="s">
        <v>945</v>
      </c>
      <c r="B169" s="487" t="s">
        <v>946</v>
      </c>
      <c r="C169" s="487" t="s">
        <v>443</v>
      </c>
      <c r="D169" s="487" t="s">
        <v>941</v>
      </c>
      <c r="E169" s="487" t="s">
        <v>963</v>
      </c>
      <c r="F169" s="487" t="s">
        <v>1004</v>
      </c>
      <c r="G169" s="487" t="s">
        <v>1005</v>
      </c>
      <c r="H169" s="491"/>
      <c r="I169" s="491"/>
      <c r="J169" s="487"/>
      <c r="K169" s="487"/>
      <c r="L169" s="491"/>
      <c r="M169" s="491"/>
      <c r="N169" s="487"/>
      <c r="O169" s="487"/>
      <c r="P169" s="491">
        <v>1</v>
      </c>
      <c r="Q169" s="491">
        <v>235</v>
      </c>
      <c r="R169" s="513"/>
      <c r="S169" s="492">
        <v>235</v>
      </c>
    </row>
    <row r="170" spans="1:19" ht="14.45" customHeight="1" x14ac:dyDescent="0.2">
      <c r="A170" s="486" t="s">
        <v>945</v>
      </c>
      <c r="B170" s="487" t="s">
        <v>946</v>
      </c>
      <c r="C170" s="487" t="s">
        <v>448</v>
      </c>
      <c r="D170" s="487" t="s">
        <v>937</v>
      </c>
      <c r="E170" s="487" t="s">
        <v>963</v>
      </c>
      <c r="F170" s="487" t="s">
        <v>990</v>
      </c>
      <c r="G170" s="487" t="s">
        <v>991</v>
      </c>
      <c r="H170" s="491"/>
      <c r="I170" s="491"/>
      <c r="J170" s="487"/>
      <c r="K170" s="487"/>
      <c r="L170" s="491">
        <v>2</v>
      </c>
      <c r="M170" s="491">
        <v>150</v>
      </c>
      <c r="N170" s="487">
        <v>1</v>
      </c>
      <c r="O170" s="487">
        <v>75</v>
      </c>
      <c r="P170" s="491"/>
      <c r="Q170" s="491"/>
      <c r="R170" s="513"/>
      <c r="S170" s="492"/>
    </row>
    <row r="171" spans="1:19" ht="14.45" customHeight="1" x14ac:dyDescent="0.2">
      <c r="A171" s="486" t="s">
        <v>945</v>
      </c>
      <c r="B171" s="487" t="s">
        <v>946</v>
      </c>
      <c r="C171" s="487" t="s">
        <v>448</v>
      </c>
      <c r="D171" s="487" t="s">
        <v>521</v>
      </c>
      <c r="E171" s="487" t="s">
        <v>947</v>
      </c>
      <c r="F171" s="487" t="s">
        <v>948</v>
      </c>
      <c r="G171" s="487" t="s">
        <v>949</v>
      </c>
      <c r="H171" s="491">
        <v>2.5999999999999996</v>
      </c>
      <c r="I171" s="491">
        <v>140.66</v>
      </c>
      <c r="J171" s="487"/>
      <c r="K171" s="487">
        <v>54.100000000000009</v>
      </c>
      <c r="L171" s="491"/>
      <c r="M171" s="491"/>
      <c r="N171" s="487"/>
      <c r="O171" s="487"/>
      <c r="P171" s="491"/>
      <c r="Q171" s="491"/>
      <c r="R171" s="513"/>
      <c r="S171" s="492"/>
    </row>
    <row r="172" spans="1:19" ht="14.45" customHeight="1" x14ac:dyDescent="0.2">
      <c r="A172" s="486" t="s">
        <v>945</v>
      </c>
      <c r="B172" s="487" t="s">
        <v>946</v>
      </c>
      <c r="C172" s="487" t="s">
        <v>448</v>
      </c>
      <c r="D172" s="487" t="s">
        <v>521</v>
      </c>
      <c r="E172" s="487" t="s">
        <v>947</v>
      </c>
      <c r="F172" s="487" t="s">
        <v>955</v>
      </c>
      <c r="G172" s="487" t="s">
        <v>459</v>
      </c>
      <c r="H172" s="491">
        <v>0.64999999999999991</v>
      </c>
      <c r="I172" s="491">
        <v>3.12</v>
      </c>
      <c r="J172" s="487"/>
      <c r="K172" s="487">
        <v>4.8000000000000007</v>
      </c>
      <c r="L172" s="491"/>
      <c r="M172" s="491"/>
      <c r="N172" s="487"/>
      <c r="O172" s="487"/>
      <c r="P172" s="491"/>
      <c r="Q172" s="491"/>
      <c r="R172" s="513"/>
      <c r="S172" s="492"/>
    </row>
    <row r="173" spans="1:19" ht="14.45" customHeight="1" x14ac:dyDescent="0.2">
      <c r="A173" s="486" t="s">
        <v>945</v>
      </c>
      <c r="B173" s="487" t="s">
        <v>946</v>
      </c>
      <c r="C173" s="487" t="s">
        <v>448</v>
      </c>
      <c r="D173" s="487" t="s">
        <v>521</v>
      </c>
      <c r="E173" s="487" t="s">
        <v>963</v>
      </c>
      <c r="F173" s="487" t="s">
        <v>968</v>
      </c>
      <c r="G173" s="487" t="s">
        <v>969</v>
      </c>
      <c r="H173" s="491">
        <v>12</v>
      </c>
      <c r="I173" s="491">
        <v>444</v>
      </c>
      <c r="J173" s="487"/>
      <c r="K173" s="487">
        <v>37</v>
      </c>
      <c r="L173" s="491"/>
      <c r="M173" s="491"/>
      <c r="N173" s="487"/>
      <c r="O173" s="487"/>
      <c r="P173" s="491"/>
      <c r="Q173" s="491"/>
      <c r="R173" s="513"/>
      <c r="S173" s="492"/>
    </row>
    <row r="174" spans="1:19" ht="14.45" customHeight="1" x14ac:dyDescent="0.2">
      <c r="A174" s="486" t="s">
        <v>945</v>
      </c>
      <c r="B174" s="487" t="s">
        <v>946</v>
      </c>
      <c r="C174" s="487" t="s">
        <v>448</v>
      </c>
      <c r="D174" s="487" t="s">
        <v>521</v>
      </c>
      <c r="E174" s="487" t="s">
        <v>963</v>
      </c>
      <c r="F174" s="487" t="s">
        <v>988</v>
      </c>
      <c r="G174" s="487" t="s">
        <v>989</v>
      </c>
      <c r="H174" s="491">
        <v>13</v>
      </c>
      <c r="I174" s="491">
        <v>1716</v>
      </c>
      <c r="J174" s="487"/>
      <c r="K174" s="487">
        <v>132</v>
      </c>
      <c r="L174" s="491"/>
      <c r="M174" s="491"/>
      <c r="N174" s="487"/>
      <c r="O174" s="487"/>
      <c r="P174" s="491"/>
      <c r="Q174" s="491"/>
      <c r="R174" s="513"/>
      <c r="S174" s="492"/>
    </row>
    <row r="175" spans="1:19" ht="14.45" customHeight="1" x14ac:dyDescent="0.2">
      <c r="A175" s="486" t="s">
        <v>945</v>
      </c>
      <c r="B175" s="487" t="s">
        <v>946</v>
      </c>
      <c r="C175" s="487" t="s">
        <v>448</v>
      </c>
      <c r="D175" s="487" t="s">
        <v>521</v>
      </c>
      <c r="E175" s="487" t="s">
        <v>963</v>
      </c>
      <c r="F175" s="487" t="s">
        <v>990</v>
      </c>
      <c r="G175" s="487" t="s">
        <v>991</v>
      </c>
      <c r="H175" s="491">
        <v>1</v>
      </c>
      <c r="I175" s="491">
        <v>74</v>
      </c>
      <c r="J175" s="487"/>
      <c r="K175" s="487">
        <v>74</v>
      </c>
      <c r="L175" s="491"/>
      <c r="M175" s="491"/>
      <c r="N175" s="487"/>
      <c r="O175" s="487"/>
      <c r="P175" s="491"/>
      <c r="Q175" s="491"/>
      <c r="R175" s="513"/>
      <c r="S175" s="492"/>
    </row>
    <row r="176" spans="1:19" ht="14.45" customHeight="1" x14ac:dyDescent="0.2">
      <c r="A176" s="486" t="s">
        <v>1010</v>
      </c>
      <c r="B176" s="487" t="s">
        <v>1011</v>
      </c>
      <c r="C176" s="487" t="s">
        <v>443</v>
      </c>
      <c r="D176" s="487" t="s">
        <v>937</v>
      </c>
      <c r="E176" s="487" t="s">
        <v>963</v>
      </c>
      <c r="F176" s="487" t="s">
        <v>978</v>
      </c>
      <c r="G176" s="487" t="s">
        <v>979</v>
      </c>
      <c r="H176" s="491"/>
      <c r="I176" s="491"/>
      <c r="J176" s="487"/>
      <c r="K176" s="487"/>
      <c r="L176" s="491">
        <v>4</v>
      </c>
      <c r="M176" s="491">
        <v>488</v>
      </c>
      <c r="N176" s="487">
        <v>1</v>
      </c>
      <c r="O176" s="487">
        <v>122</v>
      </c>
      <c r="P176" s="491">
        <v>11</v>
      </c>
      <c r="Q176" s="491">
        <v>1353</v>
      </c>
      <c r="R176" s="513">
        <v>2.7725409836065573</v>
      </c>
      <c r="S176" s="492">
        <v>123</v>
      </c>
    </row>
    <row r="177" spans="1:19" ht="14.45" customHeight="1" x14ac:dyDescent="0.2">
      <c r="A177" s="486" t="s">
        <v>1010</v>
      </c>
      <c r="B177" s="487" t="s">
        <v>1011</v>
      </c>
      <c r="C177" s="487" t="s">
        <v>443</v>
      </c>
      <c r="D177" s="487" t="s">
        <v>521</v>
      </c>
      <c r="E177" s="487" t="s">
        <v>963</v>
      </c>
      <c r="F177" s="487" t="s">
        <v>968</v>
      </c>
      <c r="G177" s="487" t="s">
        <v>969</v>
      </c>
      <c r="H177" s="491"/>
      <c r="I177" s="491"/>
      <c r="J177" s="487"/>
      <c r="K177" s="487"/>
      <c r="L177" s="491">
        <v>3</v>
      </c>
      <c r="M177" s="491">
        <v>114</v>
      </c>
      <c r="N177" s="487">
        <v>1</v>
      </c>
      <c r="O177" s="487">
        <v>38</v>
      </c>
      <c r="P177" s="491">
        <v>3</v>
      </c>
      <c r="Q177" s="491">
        <v>114</v>
      </c>
      <c r="R177" s="513">
        <v>1</v>
      </c>
      <c r="S177" s="492">
        <v>38</v>
      </c>
    </row>
    <row r="178" spans="1:19" ht="14.45" customHeight="1" x14ac:dyDescent="0.2">
      <c r="A178" s="486" t="s">
        <v>1010</v>
      </c>
      <c r="B178" s="487" t="s">
        <v>1011</v>
      </c>
      <c r="C178" s="487" t="s">
        <v>443</v>
      </c>
      <c r="D178" s="487" t="s">
        <v>521</v>
      </c>
      <c r="E178" s="487" t="s">
        <v>963</v>
      </c>
      <c r="F178" s="487" t="s">
        <v>978</v>
      </c>
      <c r="G178" s="487" t="s">
        <v>979</v>
      </c>
      <c r="H178" s="491">
        <v>443</v>
      </c>
      <c r="I178" s="491">
        <v>54046</v>
      </c>
      <c r="J178" s="487">
        <v>1.1506493506493507</v>
      </c>
      <c r="K178" s="487">
        <v>122</v>
      </c>
      <c r="L178" s="491">
        <v>385</v>
      </c>
      <c r="M178" s="491">
        <v>46970</v>
      </c>
      <c r="N178" s="487">
        <v>1</v>
      </c>
      <c r="O178" s="487">
        <v>122</v>
      </c>
      <c r="P178" s="491">
        <v>315</v>
      </c>
      <c r="Q178" s="491">
        <v>38745</v>
      </c>
      <c r="R178" s="513">
        <v>0.82488822652757077</v>
      </c>
      <c r="S178" s="492">
        <v>123</v>
      </c>
    </row>
    <row r="179" spans="1:19" ht="14.45" customHeight="1" x14ac:dyDescent="0.2">
      <c r="A179" s="486" t="s">
        <v>1010</v>
      </c>
      <c r="B179" s="487" t="s">
        <v>1011</v>
      </c>
      <c r="C179" s="487" t="s">
        <v>443</v>
      </c>
      <c r="D179" s="487" t="s">
        <v>521</v>
      </c>
      <c r="E179" s="487" t="s">
        <v>963</v>
      </c>
      <c r="F179" s="487" t="s">
        <v>988</v>
      </c>
      <c r="G179" s="487" t="s">
        <v>989</v>
      </c>
      <c r="H179" s="491"/>
      <c r="I179" s="491"/>
      <c r="J179" s="487"/>
      <c r="K179" s="487"/>
      <c r="L179" s="491">
        <v>3</v>
      </c>
      <c r="M179" s="491">
        <v>405</v>
      </c>
      <c r="N179" s="487">
        <v>1</v>
      </c>
      <c r="O179" s="487">
        <v>135</v>
      </c>
      <c r="P179" s="491">
        <v>3</v>
      </c>
      <c r="Q179" s="491">
        <v>411</v>
      </c>
      <c r="R179" s="513">
        <v>1.0148148148148148</v>
      </c>
      <c r="S179" s="492">
        <v>137</v>
      </c>
    </row>
    <row r="180" spans="1:19" ht="14.45" customHeight="1" x14ac:dyDescent="0.2">
      <c r="A180" s="486" t="s">
        <v>1010</v>
      </c>
      <c r="B180" s="487" t="s">
        <v>1011</v>
      </c>
      <c r="C180" s="487" t="s">
        <v>443</v>
      </c>
      <c r="D180" s="487" t="s">
        <v>522</v>
      </c>
      <c r="E180" s="487" t="s">
        <v>963</v>
      </c>
      <c r="F180" s="487" t="s">
        <v>978</v>
      </c>
      <c r="G180" s="487" t="s">
        <v>979</v>
      </c>
      <c r="H180" s="491">
        <v>8</v>
      </c>
      <c r="I180" s="491">
        <v>976</v>
      </c>
      <c r="J180" s="487">
        <v>0.66666666666666663</v>
      </c>
      <c r="K180" s="487">
        <v>122</v>
      </c>
      <c r="L180" s="491">
        <v>12</v>
      </c>
      <c r="M180" s="491">
        <v>1464</v>
      </c>
      <c r="N180" s="487">
        <v>1</v>
      </c>
      <c r="O180" s="487">
        <v>122</v>
      </c>
      <c r="P180" s="491">
        <v>8</v>
      </c>
      <c r="Q180" s="491">
        <v>984</v>
      </c>
      <c r="R180" s="513">
        <v>0.67213114754098358</v>
      </c>
      <c r="S180" s="492">
        <v>123</v>
      </c>
    </row>
    <row r="181" spans="1:19" ht="14.45" customHeight="1" x14ac:dyDescent="0.2">
      <c r="A181" s="486" t="s">
        <v>1010</v>
      </c>
      <c r="B181" s="487" t="s">
        <v>1011</v>
      </c>
      <c r="C181" s="487" t="s">
        <v>443</v>
      </c>
      <c r="D181" s="487" t="s">
        <v>942</v>
      </c>
      <c r="E181" s="487" t="s">
        <v>963</v>
      </c>
      <c r="F181" s="487" t="s">
        <v>978</v>
      </c>
      <c r="G181" s="487" t="s">
        <v>979</v>
      </c>
      <c r="H181" s="491">
        <v>10</v>
      </c>
      <c r="I181" s="491">
        <v>1220</v>
      </c>
      <c r="J181" s="487">
        <v>2</v>
      </c>
      <c r="K181" s="487">
        <v>122</v>
      </c>
      <c r="L181" s="491">
        <v>5</v>
      </c>
      <c r="M181" s="491">
        <v>610</v>
      </c>
      <c r="N181" s="487">
        <v>1</v>
      </c>
      <c r="O181" s="487">
        <v>122</v>
      </c>
      <c r="P181" s="491">
        <v>5</v>
      </c>
      <c r="Q181" s="491">
        <v>615</v>
      </c>
      <c r="R181" s="513">
        <v>1.0081967213114753</v>
      </c>
      <c r="S181" s="492">
        <v>123</v>
      </c>
    </row>
    <row r="182" spans="1:19" ht="14.45" customHeight="1" thickBot="1" x14ac:dyDescent="0.25">
      <c r="A182" s="493" t="s">
        <v>1010</v>
      </c>
      <c r="B182" s="494" t="s">
        <v>1011</v>
      </c>
      <c r="C182" s="494" t="s">
        <v>443</v>
      </c>
      <c r="D182" s="494" t="s">
        <v>524</v>
      </c>
      <c r="E182" s="494" t="s">
        <v>963</v>
      </c>
      <c r="F182" s="494" t="s">
        <v>978</v>
      </c>
      <c r="G182" s="494" t="s">
        <v>979</v>
      </c>
      <c r="H182" s="498">
        <v>20</v>
      </c>
      <c r="I182" s="498">
        <v>2440</v>
      </c>
      <c r="J182" s="494">
        <v>0.625</v>
      </c>
      <c r="K182" s="494">
        <v>122</v>
      </c>
      <c r="L182" s="498">
        <v>32</v>
      </c>
      <c r="M182" s="498">
        <v>3904</v>
      </c>
      <c r="N182" s="494">
        <v>1</v>
      </c>
      <c r="O182" s="494">
        <v>122</v>
      </c>
      <c r="P182" s="498">
        <v>6</v>
      </c>
      <c r="Q182" s="498">
        <v>738</v>
      </c>
      <c r="R182" s="506">
        <v>0.18903688524590165</v>
      </c>
      <c r="S182" s="499">
        <v>123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2C41854-9006-4ED1-AD50-DF92A9CF2A9D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459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1008</v>
      </c>
      <c r="C3" s="222">
        <f t="shared" ref="C3:R3" si="0">SUBTOTAL(9,C6:C1048576)</f>
        <v>0</v>
      </c>
      <c r="D3" s="222">
        <f t="shared" si="0"/>
        <v>0</v>
      </c>
      <c r="E3" s="222">
        <f t="shared" si="0"/>
        <v>0</v>
      </c>
      <c r="F3" s="222">
        <f t="shared" si="0"/>
        <v>0</v>
      </c>
      <c r="G3" s="225" t="str">
        <f>IF(D3&lt;&gt;0,F3/D3,"")</f>
        <v/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85"/>
      <c r="B5" s="586">
        <v>2018</v>
      </c>
      <c r="C5" s="587"/>
      <c r="D5" s="587">
        <v>2019</v>
      </c>
      <c r="E5" s="587"/>
      <c r="F5" s="587">
        <v>2020</v>
      </c>
      <c r="G5" s="625" t="s">
        <v>2</v>
      </c>
      <c r="H5" s="586">
        <v>2018</v>
      </c>
      <c r="I5" s="587"/>
      <c r="J5" s="587">
        <v>2019</v>
      </c>
      <c r="K5" s="587"/>
      <c r="L5" s="587">
        <v>2020</v>
      </c>
      <c r="M5" s="625" t="s">
        <v>2</v>
      </c>
      <c r="N5" s="586">
        <v>2018</v>
      </c>
      <c r="O5" s="587"/>
      <c r="P5" s="587">
        <v>2019</v>
      </c>
      <c r="Q5" s="587"/>
      <c r="R5" s="587">
        <v>2020</v>
      </c>
      <c r="S5" s="625" t="s">
        <v>2</v>
      </c>
    </row>
    <row r="6" spans="1:19" ht="14.45" customHeight="1" thickBot="1" x14ac:dyDescent="0.25">
      <c r="A6" s="628" t="s">
        <v>1014</v>
      </c>
      <c r="B6" s="626">
        <v>1008</v>
      </c>
      <c r="C6" s="627"/>
      <c r="D6" s="626"/>
      <c r="E6" s="627"/>
      <c r="F6" s="626"/>
      <c r="G6" s="248"/>
      <c r="H6" s="626"/>
      <c r="I6" s="627"/>
      <c r="J6" s="626"/>
      <c r="K6" s="627"/>
      <c r="L6" s="626"/>
      <c r="M6" s="248"/>
      <c r="N6" s="626"/>
      <c r="O6" s="627"/>
      <c r="P6" s="626"/>
      <c r="Q6" s="627"/>
      <c r="R6" s="626"/>
      <c r="S6" s="2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DE98EA71-C7B3-450B-AB0E-850538597B05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1016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459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3</v>
      </c>
      <c r="G3" s="103">
        <f t="shared" si="0"/>
        <v>1008</v>
      </c>
      <c r="H3" s="103"/>
      <c r="I3" s="103"/>
      <c r="J3" s="103">
        <f t="shared" si="0"/>
        <v>0</v>
      </c>
      <c r="K3" s="103">
        <f t="shared" si="0"/>
        <v>0</v>
      </c>
      <c r="L3" s="103"/>
      <c r="M3" s="103"/>
      <c r="N3" s="103">
        <f t="shared" si="0"/>
        <v>0</v>
      </c>
      <c r="O3" s="103">
        <f t="shared" si="0"/>
        <v>0</v>
      </c>
      <c r="P3" s="75">
        <f>IF(K3=0,0,O3/K3)</f>
        <v>0</v>
      </c>
      <c r="Q3" s="104">
        <f>IF(N3=0,0,O3/N3)</f>
        <v>0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16"/>
      <c r="B5" s="614"/>
      <c r="C5" s="616"/>
      <c r="D5" s="629"/>
      <c r="E5" s="618"/>
      <c r="F5" s="630" t="s">
        <v>71</v>
      </c>
      <c r="G5" s="631" t="s">
        <v>14</v>
      </c>
      <c r="H5" s="632"/>
      <c r="I5" s="632"/>
      <c r="J5" s="630" t="s">
        <v>71</v>
      </c>
      <c r="K5" s="631" t="s">
        <v>14</v>
      </c>
      <c r="L5" s="632"/>
      <c r="M5" s="632"/>
      <c r="N5" s="630" t="s">
        <v>71</v>
      </c>
      <c r="O5" s="631" t="s">
        <v>14</v>
      </c>
      <c r="P5" s="633"/>
      <c r="Q5" s="623"/>
    </row>
    <row r="6" spans="1:17" ht="14.45" customHeight="1" x14ac:dyDescent="0.2">
      <c r="A6" s="574" t="s">
        <v>1015</v>
      </c>
      <c r="B6" s="580" t="s">
        <v>946</v>
      </c>
      <c r="C6" s="580" t="s">
        <v>963</v>
      </c>
      <c r="D6" s="580" t="s">
        <v>976</v>
      </c>
      <c r="E6" s="580" t="s">
        <v>977</v>
      </c>
      <c r="F6" s="116">
        <v>1</v>
      </c>
      <c r="G6" s="116">
        <v>74</v>
      </c>
      <c r="H6" s="116"/>
      <c r="I6" s="116">
        <v>74</v>
      </c>
      <c r="J6" s="116"/>
      <c r="K6" s="116"/>
      <c r="L6" s="116"/>
      <c r="M6" s="116"/>
      <c r="N6" s="116"/>
      <c r="O6" s="116"/>
      <c r="P6" s="575"/>
      <c r="Q6" s="576"/>
    </row>
    <row r="7" spans="1:17" ht="14.45" customHeight="1" x14ac:dyDescent="0.2">
      <c r="A7" s="486" t="s">
        <v>1015</v>
      </c>
      <c r="B7" s="487" t="s">
        <v>946</v>
      </c>
      <c r="C7" s="487" t="s">
        <v>963</v>
      </c>
      <c r="D7" s="487" t="s">
        <v>1002</v>
      </c>
      <c r="E7" s="487" t="s">
        <v>1003</v>
      </c>
      <c r="F7" s="491">
        <v>1</v>
      </c>
      <c r="G7" s="491">
        <v>702</v>
      </c>
      <c r="H7" s="491"/>
      <c r="I7" s="491">
        <v>702</v>
      </c>
      <c r="J7" s="491"/>
      <c r="K7" s="491"/>
      <c r="L7" s="491"/>
      <c r="M7" s="491"/>
      <c r="N7" s="491"/>
      <c r="O7" s="491"/>
      <c r="P7" s="513"/>
      <c r="Q7" s="492"/>
    </row>
    <row r="8" spans="1:17" ht="14.45" customHeight="1" thickBot="1" x14ac:dyDescent="0.25">
      <c r="A8" s="493" t="s">
        <v>1015</v>
      </c>
      <c r="B8" s="494" t="s">
        <v>946</v>
      </c>
      <c r="C8" s="494" t="s">
        <v>963</v>
      </c>
      <c r="D8" s="494" t="s">
        <v>1004</v>
      </c>
      <c r="E8" s="494" t="s">
        <v>1005</v>
      </c>
      <c r="F8" s="498">
        <v>1</v>
      </c>
      <c r="G8" s="498">
        <v>232</v>
      </c>
      <c r="H8" s="498"/>
      <c r="I8" s="498">
        <v>232</v>
      </c>
      <c r="J8" s="498"/>
      <c r="K8" s="498"/>
      <c r="L8" s="498"/>
      <c r="M8" s="498"/>
      <c r="N8" s="498"/>
      <c r="O8" s="498"/>
      <c r="P8" s="506"/>
      <c r="Q8" s="49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0DBC5AF-CDA2-458C-9C51-7717E7C61050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459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248.01036000000005</v>
      </c>
      <c r="C5" s="29">
        <v>688.71248000000014</v>
      </c>
      <c r="D5" s="8"/>
      <c r="E5" s="117">
        <v>205.70696000000001</v>
      </c>
      <c r="F5" s="28">
        <v>0</v>
      </c>
      <c r="G5" s="116">
        <f>E5-F5</f>
        <v>205.70696000000001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35.015500000000003</v>
      </c>
      <c r="C6" s="31">
        <v>34.048320000000004</v>
      </c>
      <c r="D6" s="8"/>
      <c r="E6" s="118">
        <v>45.692869999999992</v>
      </c>
      <c r="F6" s="30">
        <v>0</v>
      </c>
      <c r="G6" s="119">
        <f>E6-F6</f>
        <v>45.692869999999992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3759.8581100000001</v>
      </c>
      <c r="C7" s="31">
        <v>4120.1402799999996</v>
      </c>
      <c r="D7" s="8"/>
      <c r="E7" s="118">
        <v>4044.7242500000002</v>
      </c>
      <c r="F7" s="30">
        <v>0</v>
      </c>
      <c r="G7" s="119">
        <f>E7-F7</f>
        <v>4044.7242500000002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1043.7771099999989</v>
      </c>
      <c r="C8" s="33">
        <v>986.04867000000183</v>
      </c>
      <c r="D8" s="8"/>
      <c r="E8" s="120">
        <v>986.58254999999951</v>
      </c>
      <c r="F8" s="32">
        <v>0</v>
      </c>
      <c r="G8" s="121">
        <f>E8-F8</f>
        <v>986.58254999999951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5086.6610799999989</v>
      </c>
      <c r="C9" s="35">
        <v>5828.9497500000016</v>
      </c>
      <c r="D9" s="8"/>
      <c r="E9" s="3">
        <v>5282.7066299999997</v>
      </c>
      <c r="F9" s="34">
        <v>0</v>
      </c>
      <c r="G9" s="34">
        <f>E9-F9</f>
        <v>5282.7066299999997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1229.9399899999999</v>
      </c>
      <c r="C11" s="29">
        <f>IF(ISERROR(VLOOKUP("Celkem:",'ZV Vykáz.-A'!A:H,5,0)),0,VLOOKUP("Celkem:",'ZV Vykáz.-A'!A:H,5,0)/1000)</f>
        <v>1253.5463300000001</v>
      </c>
      <c r="D11" s="8"/>
      <c r="E11" s="117">
        <f>IF(ISERROR(VLOOKUP("Celkem:",'ZV Vykáz.-A'!A:H,8,0)),0,VLOOKUP("Celkem:",'ZV Vykáz.-A'!A:H,8,0)/1000)</f>
        <v>1157.05033</v>
      </c>
      <c r="F11" s="28">
        <f>C11</f>
        <v>1253.5463300000001</v>
      </c>
      <c r="G11" s="116">
        <f>E11-F11</f>
        <v>-96.496000000000095</v>
      </c>
      <c r="H11" s="122">
        <f>IF(F11&lt;0.00000001,"",E11/F11)</f>
        <v>0.92302159266821826</v>
      </c>
      <c r="I11" s="116">
        <f>E11-B11</f>
        <v>-72.889659999999822</v>
      </c>
      <c r="J11" s="122">
        <f>IF(B11&lt;0.00000001,"",E11/B11)</f>
        <v>0.94073722247213065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1229.9399899999999</v>
      </c>
      <c r="C13" s="37">
        <f>SUM(C11:C12)</f>
        <v>1253.5463300000001</v>
      </c>
      <c r="D13" s="8"/>
      <c r="E13" s="5">
        <f>SUM(E11:E12)</f>
        <v>1157.05033</v>
      </c>
      <c r="F13" s="36">
        <f>SUM(F11:F12)</f>
        <v>1253.5463300000001</v>
      </c>
      <c r="G13" s="36">
        <f>E13-F13</f>
        <v>-96.496000000000095</v>
      </c>
      <c r="H13" s="126">
        <f>IF(F13&lt;0.00000001,"",E13/F13)</f>
        <v>0.92302159266821826</v>
      </c>
      <c r="I13" s="36">
        <f>SUM(I11:I12)</f>
        <v>-72.889659999999822</v>
      </c>
      <c r="J13" s="126">
        <f>IF(B13&lt;0.00000001,"",E13/B13)</f>
        <v>0.94073722247213065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0.24179711812055701</v>
      </c>
      <c r="C15" s="39">
        <f>IF(C9=0,"",C13/C9)</f>
        <v>0.21505526445823278</v>
      </c>
      <c r="D15" s="8"/>
      <c r="E15" s="6">
        <f>IF(E9=0,"",E13/E9)</f>
        <v>0.21902604309488224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D238BEB2-8FE1-4FCB-A648-E0D2CE46161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459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0.2650794396133217</v>
      </c>
      <c r="C4" s="201">
        <f t="shared" ref="C4:M4" si="0">(C10+C8)/C6</f>
        <v>0.25802166959705714</v>
      </c>
      <c r="D4" s="201">
        <f t="shared" si="0"/>
        <v>0.26441192152227871</v>
      </c>
      <c r="E4" s="201">
        <f t="shared" si="0"/>
        <v>0.22721265061650264</v>
      </c>
      <c r="F4" s="201">
        <f t="shared" si="0"/>
        <v>0.21902602795113005</v>
      </c>
      <c r="G4" s="201">
        <f t="shared" si="0"/>
        <v>0.21902602795113005</v>
      </c>
      <c r="H4" s="201">
        <f t="shared" si="0"/>
        <v>0.21902602795113005</v>
      </c>
      <c r="I4" s="201">
        <f t="shared" si="0"/>
        <v>0.21902602795113005</v>
      </c>
      <c r="J4" s="201">
        <f t="shared" si="0"/>
        <v>0.21902602795113005</v>
      </c>
      <c r="K4" s="201">
        <f t="shared" si="0"/>
        <v>0.21902602795113005</v>
      </c>
      <c r="L4" s="201">
        <f t="shared" si="0"/>
        <v>0.21902602795113005</v>
      </c>
      <c r="M4" s="201">
        <f t="shared" si="0"/>
        <v>0.21902602795113005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1089.30855</v>
      </c>
      <c r="C5" s="201">
        <f>IF(ISERROR(VLOOKUP($A5,'Man Tab'!$A:$Q,COLUMN()+2,0)),0,VLOOKUP($A5,'Man Tab'!$A:$Q,COLUMN()+2,0))</f>
        <v>1065.54647</v>
      </c>
      <c r="D5" s="201">
        <f>IF(ISERROR(VLOOKUP($A5,'Man Tab'!$A:$Q,COLUMN()+2,0)),0,VLOOKUP($A5,'Man Tab'!$A:$Q,COLUMN()+2,0))</f>
        <v>988.78008999999997</v>
      </c>
      <c r="E5" s="201">
        <f>IF(ISERROR(VLOOKUP($A5,'Man Tab'!$A:$Q,COLUMN()+2,0)),0,VLOOKUP($A5,'Man Tab'!$A:$Q,COLUMN()+2,0))</f>
        <v>1127.4838500000001</v>
      </c>
      <c r="F5" s="201">
        <f>IF(ISERROR(VLOOKUP($A5,'Man Tab'!$A:$Q,COLUMN()+2,0)),0,VLOOKUP($A5,'Man Tab'!$A:$Q,COLUMN()+2,0))</f>
        <v>1011.58767</v>
      </c>
      <c r="G5" s="201">
        <f>IF(ISERROR(VLOOKUP($A5,'Man Tab'!$A:$Q,COLUMN()+2,0)),0,VLOOKUP($A5,'Man Tab'!$A:$Q,COLUMN()+2,0))</f>
        <v>0</v>
      </c>
      <c r="H5" s="201">
        <f>IF(ISERROR(VLOOKUP($A5,'Man Tab'!$A:$Q,COLUMN()+2,0)),0,VLOOKUP($A5,'Man Tab'!$A:$Q,COLUMN()+2,0))</f>
        <v>0</v>
      </c>
      <c r="I5" s="201">
        <f>IF(ISERROR(VLOOKUP($A5,'Man Tab'!$A:$Q,COLUMN()+2,0)),0,VLOOKUP($A5,'Man Tab'!$A:$Q,COLUMN()+2,0))</f>
        <v>0</v>
      </c>
      <c r="J5" s="201">
        <f>IF(ISERROR(VLOOKUP($A5,'Man Tab'!$A:$Q,COLUMN()+2,0)),0,VLOOKUP($A5,'Man Tab'!$A:$Q,COLUMN()+2,0))</f>
        <v>0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1089.30855</v>
      </c>
      <c r="C6" s="203">
        <f t="shared" ref="C6:M6" si="1">C5+B6</f>
        <v>2154.85502</v>
      </c>
      <c r="D6" s="203">
        <f t="shared" si="1"/>
        <v>3143.6351100000002</v>
      </c>
      <c r="E6" s="203">
        <f t="shared" si="1"/>
        <v>4271.1189599999998</v>
      </c>
      <c r="F6" s="203">
        <f t="shared" si="1"/>
        <v>5282.7066299999997</v>
      </c>
      <c r="G6" s="203">
        <f t="shared" si="1"/>
        <v>5282.7066299999997</v>
      </c>
      <c r="H6" s="203">
        <f t="shared" si="1"/>
        <v>5282.7066299999997</v>
      </c>
      <c r="I6" s="203">
        <f t="shared" si="1"/>
        <v>5282.7066299999997</v>
      </c>
      <c r="J6" s="203">
        <f t="shared" si="1"/>
        <v>5282.7066299999997</v>
      </c>
      <c r="K6" s="203">
        <f t="shared" si="1"/>
        <v>5282.7066299999997</v>
      </c>
      <c r="L6" s="203">
        <f t="shared" si="1"/>
        <v>5282.7066299999997</v>
      </c>
      <c r="M6" s="203">
        <f t="shared" si="1"/>
        <v>5282.7066299999997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288753.30000000005</v>
      </c>
      <c r="C9" s="202">
        <v>267245.99</v>
      </c>
      <c r="D9" s="202">
        <v>275215.31</v>
      </c>
      <c r="E9" s="202">
        <v>139237.66</v>
      </c>
      <c r="F9" s="202">
        <v>186597.99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288.75330000000002</v>
      </c>
      <c r="C10" s="203">
        <f t="shared" ref="C10:M10" si="3">C9/1000+B10</f>
        <v>555.99928999999997</v>
      </c>
      <c r="D10" s="203">
        <f t="shared" si="3"/>
        <v>831.21460000000002</v>
      </c>
      <c r="E10" s="203">
        <f t="shared" si="3"/>
        <v>970.45226000000002</v>
      </c>
      <c r="F10" s="203">
        <f t="shared" si="3"/>
        <v>1157.05025</v>
      </c>
      <c r="G10" s="203">
        <f t="shared" si="3"/>
        <v>1157.05025</v>
      </c>
      <c r="H10" s="203">
        <f t="shared" si="3"/>
        <v>1157.05025</v>
      </c>
      <c r="I10" s="203">
        <f t="shared" si="3"/>
        <v>1157.05025</v>
      </c>
      <c r="J10" s="203">
        <f t="shared" si="3"/>
        <v>1157.05025</v>
      </c>
      <c r="K10" s="203">
        <f t="shared" si="3"/>
        <v>1157.05025</v>
      </c>
      <c r="L10" s="203">
        <f t="shared" si="3"/>
        <v>1157.05025</v>
      </c>
      <c r="M10" s="203">
        <f t="shared" si="3"/>
        <v>1157.05025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EBB8468D-0C47-42FE-8FCE-863DCF231D5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459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700.00000009999997</v>
      </c>
      <c r="C7" s="52">
        <v>58.333333341666666</v>
      </c>
      <c r="D7" s="52">
        <v>57.383650000000003</v>
      </c>
      <c r="E7" s="52">
        <v>65.645179999999996</v>
      </c>
      <c r="F7" s="52">
        <v>25.189029999999999</v>
      </c>
      <c r="G7" s="52">
        <v>32.454329999999999</v>
      </c>
      <c r="H7" s="52">
        <v>25.034770000000002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205.70696000000001</v>
      </c>
      <c r="Q7" s="95">
        <v>0.29386708567230474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100</v>
      </c>
      <c r="C9" s="52">
        <v>8.3333333333333339</v>
      </c>
      <c r="D9" s="52">
        <v>6.1614100000000001</v>
      </c>
      <c r="E9" s="52">
        <v>10.196759999999999</v>
      </c>
      <c r="F9" s="52">
        <v>9.2229500000000009</v>
      </c>
      <c r="G9" s="52">
        <v>10.187419999999999</v>
      </c>
      <c r="H9" s="52">
        <v>9.9243299999999994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45.692869999999999</v>
      </c>
      <c r="Q9" s="95">
        <v>0.45692869999999997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64.7117413</v>
      </c>
      <c r="C11" s="52">
        <v>5.3926451083333333</v>
      </c>
      <c r="D11" s="52">
        <v>3.9693899999999998</v>
      </c>
      <c r="E11" s="52">
        <v>4.9948100000000002</v>
      </c>
      <c r="F11" s="52">
        <v>18.635090000000002</v>
      </c>
      <c r="G11" s="52">
        <v>4.3513100000000007</v>
      </c>
      <c r="H11" s="52">
        <v>6.9394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38.890000000000008</v>
      </c>
      <c r="Q11" s="95">
        <v>0.60097285621952512</v>
      </c>
    </row>
    <row r="12" spans="1:17" ht="14.45" customHeight="1" x14ac:dyDescent="0.2">
      <c r="A12" s="15" t="s">
        <v>40</v>
      </c>
      <c r="B12" s="51">
        <v>45.291477899999997</v>
      </c>
      <c r="C12" s="52">
        <v>3.7742898249999999</v>
      </c>
      <c r="D12" s="52">
        <v>0.03</v>
      </c>
      <c r="E12" s="52">
        <v>0</v>
      </c>
      <c r="F12" s="52">
        <v>3.2429999999999999</v>
      </c>
      <c r="G12" s="52">
        <v>0</v>
      </c>
      <c r="H12" s="52">
        <v>4.2999999999999997E-2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3.3159999999999998</v>
      </c>
      <c r="Q12" s="95">
        <v>7.3214656570082914E-2</v>
      </c>
    </row>
    <row r="13" spans="1:17" ht="14.45" customHeight="1" x14ac:dyDescent="0.2">
      <c r="A13" s="15" t="s">
        <v>41</v>
      </c>
      <c r="B13" s="51">
        <v>3.9999998999999997</v>
      </c>
      <c r="C13" s="52">
        <v>0.33333332499999996</v>
      </c>
      <c r="D13" s="52">
        <v>0.22263999999999998</v>
      </c>
      <c r="E13" s="52">
        <v>0.2286</v>
      </c>
      <c r="F13" s="52">
        <v>1.1579000000000002</v>
      </c>
      <c r="G13" s="52">
        <v>6.5666000000000002</v>
      </c>
      <c r="H13" s="52">
        <v>9.3969900000000006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17.57273</v>
      </c>
      <c r="Q13" s="95">
        <v>4.3931826098295659</v>
      </c>
    </row>
    <row r="14" spans="1:17" ht="14.45" customHeight="1" x14ac:dyDescent="0.2">
      <c r="A14" s="15" t="s">
        <v>42</v>
      </c>
      <c r="B14" s="51">
        <v>1254.4553742000001</v>
      </c>
      <c r="C14" s="52">
        <v>104.53794785000001</v>
      </c>
      <c r="D14" s="52">
        <v>154.102</v>
      </c>
      <c r="E14" s="52">
        <v>119.274</v>
      </c>
      <c r="F14" s="52">
        <v>119.49299999999999</v>
      </c>
      <c r="G14" s="52">
        <v>95.337999999999994</v>
      </c>
      <c r="H14" s="52">
        <v>88.305000000000007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576.51199999999994</v>
      </c>
      <c r="Q14" s="95">
        <v>0.45957154942052614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19.878296800000001</v>
      </c>
      <c r="C17" s="52">
        <v>1.6565247333333335</v>
      </c>
      <c r="D17" s="52">
        <v>1.3825000000000001</v>
      </c>
      <c r="E17" s="52">
        <v>8.3190400000000011</v>
      </c>
      <c r="F17" s="52">
        <v>0</v>
      </c>
      <c r="G17" s="52">
        <v>11.991100000000001</v>
      </c>
      <c r="H17" s="52">
        <v>1.2682200000000001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22.960860000000004</v>
      </c>
      <c r="Q17" s="95">
        <v>1.1550717966943729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271</v>
      </c>
    </row>
    <row r="19" spans="1:17" ht="14.45" customHeight="1" x14ac:dyDescent="0.2">
      <c r="A19" s="15" t="s">
        <v>47</v>
      </c>
      <c r="B19" s="51">
        <v>262.6798124</v>
      </c>
      <c r="C19" s="52">
        <v>21.889984366666667</v>
      </c>
      <c r="D19" s="52">
        <v>27.733910000000002</v>
      </c>
      <c r="E19" s="52">
        <v>19.44566</v>
      </c>
      <c r="F19" s="52">
        <v>19.1754</v>
      </c>
      <c r="G19" s="52">
        <v>28.254339999999999</v>
      </c>
      <c r="H19" s="52">
        <v>19.26548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113.87478999999999</v>
      </c>
      <c r="Q19" s="95">
        <v>0.43351176841330802</v>
      </c>
    </row>
    <row r="20" spans="1:17" ht="14.45" customHeight="1" x14ac:dyDescent="0.2">
      <c r="A20" s="15" t="s">
        <v>48</v>
      </c>
      <c r="B20" s="51">
        <v>10523.2723965</v>
      </c>
      <c r="C20" s="52">
        <v>876.93936637500008</v>
      </c>
      <c r="D20" s="52">
        <v>798.80052999999998</v>
      </c>
      <c r="E20" s="52">
        <v>798.12287000000003</v>
      </c>
      <c r="F20" s="52">
        <v>748.92667000000006</v>
      </c>
      <c r="G20" s="52">
        <v>899.23062000000004</v>
      </c>
      <c r="H20" s="52">
        <v>799.64356000000009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4044.7242500000007</v>
      </c>
      <c r="Q20" s="95">
        <v>0.38435993078970948</v>
      </c>
    </row>
    <row r="21" spans="1:17" ht="14.45" customHeight="1" x14ac:dyDescent="0.2">
      <c r="A21" s="16" t="s">
        <v>49</v>
      </c>
      <c r="B21" s="51">
        <v>513.28591890000098</v>
      </c>
      <c r="C21" s="52">
        <v>42.773826575000079</v>
      </c>
      <c r="D21" s="52">
        <v>39.390519999999995</v>
      </c>
      <c r="E21" s="52">
        <v>39.31955</v>
      </c>
      <c r="F21" s="52">
        <v>39.320550000000004</v>
      </c>
      <c r="G21" s="52">
        <v>39.110129999999998</v>
      </c>
      <c r="H21" s="52">
        <v>39.170819999999999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196.31156999999999</v>
      </c>
      <c r="Q21" s="95">
        <v>0.38246046262228683</v>
      </c>
    </row>
    <row r="22" spans="1:17" ht="14.45" customHeight="1" x14ac:dyDescent="0.2">
      <c r="A22" s="15" t="s">
        <v>50</v>
      </c>
      <c r="B22" s="51">
        <v>10.495414199999999</v>
      </c>
      <c r="C22" s="52">
        <v>0.87461784999999992</v>
      </c>
      <c r="D22" s="52">
        <v>0</v>
      </c>
      <c r="E22" s="52">
        <v>0</v>
      </c>
      <c r="F22" s="52">
        <v>4.4165000000000001</v>
      </c>
      <c r="G22" s="52">
        <v>0</v>
      </c>
      <c r="H22" s="52">
        <v>12.5961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17.012599999999999</v>
      </c>
      <c r="Q22" s="95">
        <v>1.6209555598101122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4.2969611999978952</v>
      </c>
      <c r="C24" s="52">
        <v>0.3580800999998246</v>
      </c>
      <c r="D24" s="52">
        <v>0.13200000000006185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0.13200000000006185</v>
      </c>
      <c r="Q24" s="95">
        <v>3.0719383735679649E-2</v>
      </c>
    </row>
    <row r="25" spans="1:17" ht="14.45" customHeight="1" x14ac:dyDescent="0.2">
      <c r="A25" s="17" t="s">
        <v>53</v>
      </c>
      <c r="B25" s="54">
        <v>13502.3673934</v>
      </c>
      <c r="C25" s="55">
        <v>1125.1972827833333</v>
      </c>
      <c r="D25" s="55">
        <v>1089.30855</v>
      </c>
      <c r="E25" s="55">
        <v>1065.54647</v>
      </c>
      <c r="F25" s="55">
        <v>988.78008999999997</v>
      </c>
      <c r="G25" s="55">
        <v>1127.4838500000001</v>
      </c>
      <c r="H25" s="55">
        <v>1011.58767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5282.7066299999997</v>
      </c>
      <c r="Q25" s="96">
        <v>0.39124299288302611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137.03807</v>
      </c>
      <c r="E26" s="52">
        <v>90.847700000000003</v>
      </c>
      <c r="F26" s="52">
        <v>101.20483</v>
      </c>
      <c r="G26" s="52">
        <v>128.77497</v>
      </c>
      <c r="H26" s="52">
        <v>82.013850000000005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539.87941999999998</v>
      </c>
      <c r="Q26" s="95" t="s">
        <v>271</v>
      </c>
    </row>
    <row r="27" spans="1:17" ht="14.45" customHeight="1" x14ac:dyDescent="0.2">
      <c r="A27" s="18" t="s">
        <v>55</v>
      </c>
      <c r="B27" s="54">
        <v>13502.3673934</v>
      </c>
      <c r="C27" s="55">
        <v>1125.1972827833333</v>
      </c>
      <c r="D27" s="55">
        <v>1226.34662</v>
      </c>
      <c r="E27" s="55">
        <v>1156.39417</v>
      </c>
      <c r="F27" s="55">
        <v>1089.9849199999999</v>
      </c>
      <c r="G27" s="55">
        <v>1256.25882</v>
      </c>
      <c r="H27" s="55">
        <v>1093.6015199999999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5822.5860499999999</v>
      </c>
      <c r="Q27" s="96">
        <v>0.43122704932811251</v>
      </c>
    </row>
    <row r="28" spans="1:17" ht="14.45" customHeight="1" x14ac:dyDescent="0.2">
      <c r="A28" s="16" t="s">
        <v>56</v>
      </c>
      <c r="B28" s="51">
        <v>5263.5263193000001</v>
      </c>
      <c r="C28" s="52">
        <v>438.62719327500002</v>
      </c>
      <c r="D28" s="52">
        <v>424.68731000000002</v>
      </c>
      <c r="E28" s="52">
        <v>424.78086999999999</v>
      </c>
      <c r="F28" s="52">
        <v>411.89080000000001</v>
      </c>
      <c r="G28" s="52">
        <v>288.31076000000002</v>
      </c>
      <c r="H28" s="52">
        <v>470.80313000000001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2020.4728700000001</v>
      </c>
      <c r="Q28" s="95">
        <v>0.38386297463573887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00468B9-99D7-48EB-BF43-A0921017464C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459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5" t="s">
        <v>66</v>
      </c>
      <c r="B6" s="461">
        <v>-2870.8943820000004</v>
      </c>
      <c r="C6" s="462">
        <v>-6635.8579300000001</v>
      </c>
      <c r="D6" s="462">
        <v>-3764.9635479999997</v>
      </c>
      <c r="E6" s="463">
        <v>2.3114253075994906</v>
      </c>
      <c r="F6" s="461">
        <v>-8235.2836293000109</v>
      </c>
      <c r="G6" s="462">
        <v>-3431.3681788750046</v>
      </c>
      <c r="H6" s="462">
        <v>-350.08449000000002</v>
      </c>
      <c r="I6" s="462">
        <v>-2000.163</v>
      </c>
      <c r="J6" s="462">
        <v>1431.2051788750045</v>
      </c>
      <c r="K6" s="464">
        <v>0.24287724503910152</v>
      </c>
      <c r="L6" s="150"/>
      <c r="M6" s="460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5" t="s">
        <v>273</v>
      </c>
      <c r="B7" s="461">
        <v>12574.124931</v>
      </c>
      <c r="C7" s="462">
        <v>13869.83655</v>
      </c>
      <c r="D7" s="462">
        <v>1295.7116189999997</v>
      </c>
      <c r="E7" s="463">
        <v>1.1030458680910333</v>
      </c>
      <c r="F7" s="461">
        <v>13502.3673934</v>
      </c>
      <c r="G7" s="462">
        <v>5625.9864139166666</v>
      </c>
      <c r="H7" s="462">
        <v>1011.58767</v>
      </c>
      <c r="I7" s="462">
        <v>5282.7066299999997</v>
      </c>
      <c r="J7" s="462">
        <v>-343.27978391666693</v>
      </c>
      <c r="K7" s="464">
        <v>0.39124299288302611</v>
      </c>
      <c r="L7" s="150"/>
      <c r="M7" s="460" t="str">
        <f t="shared" si="0"/>
        <v/>
      </c>
    </row>
    <row r="8" spans="1:13" ht="14.45" customHeight="1" x14ac:dyDescent="0.2">
      <c r="A8" s="465" t="s">
        <v>274</v>
      </c>
      <c r="B8" s="461">
        <v>2568.506429</v>
      </c>
      <c r="C8" s="462">
        <v>2583.2287200000001</v>
      </c>
      <c r="D8" s="462">
        <v>14.722291000000041</v>
      </c>
      <c r="E8" s="463">
        <v>1.0057318489974472</v>
      </c>
      <c r="F8" s="461">
        <v>2168.4585934000002</v>
      </c>
      <c r="G8" s="462">
        <v>903.52441391666673</v>
      </c>
      <c r="H8" s="462">
        <v>139.64348999999999</v>
      </c>
      <c r="I8" s="462">
        <v>887.82256000000007</v>
      </c>
      <c r="J8" s="462">
        <v>-15.701853916666664</v>
      </c>
      <c r="K8" s="464">
        <v>0.40942564580306456</v>
      </c>
      <c r="L8" s="150"/>
      <c r="M8" s="460" t="str">
        <f t="shared" si="0"/>
        <v/>
      </c>
    </row>
    <row r="9" spans="1:13" ht="14.45" customHeight="1" x14ac:dyDescent="0.2">
      <c r="A9" s="465" t="s">
        <v>275</v>
      </c>
      <c r="B9" s="461">
        <v>1292.482246</v>
      </c>
      <c r="C9" s="462">
        <v>1305.6387199999999</v>
      </c>
      <c r="D9" s="462">
        <v>13.156473999999889</v>
      </c>
      <c r="E9" s="463">
        <v>1.0101792299590318</v>
      </c>
      <c r="F9" s="461">
        <v>914.0032192000001</v>
      </c>
      <c r="G9" s="462">
        <v>380.83467466666667</v>
      </c>
      <c r="H9" s="462">
        <v>51.33849</v>
      </c>
      <c r="I9" s="462">
        <v>311.31056000000001</v>
      </c>
      <c r="J9" s="462">
        <v>-69.524114666666662</v>
      </c>
      <c r="K9" s="464">
        <v>0.3406011636069301</v>
      </c>
      <c r="L9" s="150"/>
      <c r="M9" s="460" t="str">
        <f t="shared" si="0"/>
        <v/>
      </c>
    </row>
    <row r="10" spans="1:13" ht="14.45" customHeight="1" x14ac:dyDescent="0.2">
      <c r="A10" s="465" t="s">
        <v>276</v>
      </c>
      <c r="B10" s="461">
        <v>0</v>
      </c>
      <c r="C10" s="462">
        <v>1.17E-3</v>
      </c>
      <c r="D10" s="462">
        <v>1.17E-3</v>
      </c>
      <c r="E10" s="463">
        <v>0</v>
      </c>
      <c r="F10" s="461">
        <v>0</v>
      </c>
      <c r="G10" s="462">
        <v>0</v>
      </c>
      <c r="H10" s="462">
        <v>0</v>
      </c>
      <c r="I10" s="462">
        <v>0</v>
      </c>
      <c r="J10" s="462">
        <v>0</v>
      </c>
      <c r="K10" s="464">
        <v>0</v>
      </c>
      <c r="L10" s="150"/>
      <c r="M10" s="460" t="str">
        <f t="shared" si="0"/>
        <v>X</v>
      </c>
    </row>
    <row r="11" spans="1:13" ht="14.45" customHeight="1" x14ac:dyDescent="0.2">
      <c r="A11" s="465" t="s">
        <v>277</v>
      </c>
      <c r="B11" s="461">
        <v>0</v>
      </c>
      <c r="C11" s="462">
        <v>1.17E-3</v>
      </c>
      <c r="D11" s="462">
        <v>1.17E-3</v>
      </c>
      <c r="E11" s="463">
        <v>0</v>
      </c>
      <c r="F11" s="461">
        <v>0</v>
      </c>
      <c r="G11" s="462">
        <v>0</v>
      </c>
      <c r="H11" s="462">
        <v>0</v>
      </c>
      <c r="I11" s="462">
        <v>0</v>
      </c>
      <c r="J11" s="462">
        <v>0</v>
      </c>
      <c r="K11" s="464">
        <v>0</v>
      </c>
      <c r="L11" s="150"/>
      <c r="M11" s="460" t="str">
        <f t="shared" si="0"/>
        <v/>
      </c>
    </row>
    <row r="12" spans="1:13" ht="14.45" customHeight="1" x14ac:dyDescent="0.2">
      <c r="A12" s="465" t="s">
        <v>278</v>
      </c>
      <c r="B12" s="461">
        <v>1114.9927250000001</v>
      </c>
      <c r="C12" s="462">
        <v>1102.90497</v>
      </c>
      <c r="D12" s="462">
        <v>-12.087755000000016</v>
      </c>
      <c r="E12" s="463">
        <v>0.98915889339098606</v>
      </c>
      <c r="F12" s="461">
        <v>700.00000009999997</v>
      </c>
      <c r="G12" s="462">
        <v>291.66666670833331</v>
      </c>
      <c r="H12" s="462">
        <v>25.034770000000002</v>
      </c>
      <c r="I12" s="462">
        <v>205.70695999999998</v>
      </c>
      <c r="J12" s="462">
        <v>-85.959706708333329</v>
      </c>
      <c r="K12" s="464">
        <v>0.29386708567230468</v>
      </c>
      <c r="L12" s="150"/>
      <c r="M12" s="460" t="str">
        <f t="shared" si="0"/>
        <v>X</v>
      </c>
    </row>
    <row r="13" spans="1:13" ht="14.45" customHeight="1" x14ac:dyDescent="0.2">
      <c r="A13" s="465" t="s">
        <v>279</v>
      </c>
      <c r="B13" s="461">
        <v>1113.9927250000001</v>
      </c>
      <c r="C13" s="462">
        <v>1102.90497</v>
      </c>
      <c r="D13" s="462">
        <v>-11.087755000000016</v>
      </c>
      <c r="E13" s="463">
        <v>0.99004683356437539</v>
      </c>
      <c r="F13" s="461">
        <v>700.00000009999997</v>
      </c>
      <c r="G13" s="462">
        <v>291.66666670833331</v>
      </c>
      <c r="H13" s="462">
        <v>25.034770000000002</v>
      </c>
      <c r="I13" s="462">
        <v>205.70695999999998</v>
      </c>
      <c r="J13" s="462">
        <v>-85.959706708333329</v>
      </c>
      <c r="K13" s="464">
        <v>0.29386708567230468</v>
      </c>
      <c r="L13" s="150"/>
      <c r="M13" s="460" t="str">
        <f t="shared" si="0"/>
        <v/>
      </c>
    </row>
    <row r="14" spans="1:13" ht="14.45" customHeight="1" x14ac:dyDescent="0.2">
      <c r="A14" s="465" t="s">
        <v>280</v>
      </c>
      <c r="B14" s="461">
        <v>1</v>
      </c>
      <c r="C14" s="462">
        <v>0</v>
      </c>
      <c r="D14" s="462">
        <v>-1</v>
      </c>
      <c r="E14" s="463">
        <v>0</v>
      </c>
      <c r="F14" s="461">
        <v>0</v>
      </c>
      <c r="G14" s="462">
        <v>0</v>
      </c>
      <c r="H14" s="462">
        <v>0</v>
      </c>
      <c r="I14" s="462">
        <v>0</v>
      </c>
      <c r="J14" s="462">
        <v>0</v>
      </c>
      <c r="K14" s="464">
        <v>0</v>
      </c>
      <c r="L14" s="150"/>
      <c r="M14" s="460" t="str">
        <f t="shared" si="0"/>
        <v/>
      </c>
    </row>
    <row r="15" spans="1:13" ht="14.45" customHeight="1" x14ac:dyDescent="0.2">
      <c r="A15" s="465" t="s">
        <v>281</v>
      </c>
      <c r="B15" s="461">
        <v>92.999999000000003</v>
      </c>
      <c r="C15" s="462">
        <v>89.248539999999991</v>
      </c>
      <c r="D15" s="462">
        <v>-3.7514590000000112</v>
      </c>
      <c r="E15" s="463">
        <v>0.9596617307490507</v>
      </c>
      <c r="F15" s="461">
        <v>100</v>
      </c>
      <c r="G15" s="462">
        <v>41.666666666666671</v>
      </c>
      <c r="H15" s="462">
        <v>9.9243299999999994</v>
      </c>
      <c r="I15" s="462">
        <v>45.692869999999999</v>
      </c>
      <c r="J15" s="462">
        <v>4.0262033333333278</v>
      </c>
      <c r="K15" s="464">
        <v>0.45692869999999997</v>
      </c>
      <c r="L15" s="150"/>
      <c r="M15" s="460" t="str">
        <f t="shared" si="0"/>
        <v>X</v>
      </c>
    </row>
    <row r="16" spans="1:13" ht="14.45" customHeight="1" x14ac:dyDescent="0.2">
      <c r="A16" s="465" t="s">
        <v>282</v>
      </c>
      <c r="B16" s="461">
        <v>17</v>
      </c>
      <c r="C16" s="462">
        <v>13.31968</v>
      </c>
      <c r="D16" s="462">
        <v>-3.68032</v>
      </c>
      <c r="E16" s="463">
        <v>0.78351058823529407</v>
      </c>
      <c r="F16" s="461">
        <v>15</v>
      </c>
      <c r="G16" s="462">
        <v>6.25</v>
      </c>
      <c r="H16" s="462">
        <v>3.1266500000000002</v>
      </c>
      <c r="I16" s="462">
        <v>10.4238</v>
      </c>
      <c r="J16" s="462">
        <v>4.1738</v>
      </c>
      <c r="K16" s="464">
        <v>0.69491999999999998</v>
      </c>
      <c r="L16" s="150"/>
      <c r="M16" s="460" t="str">
        <f t="shared" si="0"/>
        <v/>
      </c>
    </row>
    <row r="17" spans="1:13" ht="14.45" customHeight="1" x14ac:dyDescent="0.2">
      <c r="A17" s="465" t="s">
        <v>283</v>
      </c>
      <c r="B17" s="461">
        <v>2.9999989999999999</v>
      </c>
      <c r="C17" s="462">
        <v>3.4880500000000003</v>
      </c>
      <c r="D17" s="462">
        <v>0.48805100000000046</v>
      </c>
      <c r="E17" s="463">
        <v>1.1626837208945737</v>
      </c>
      <c r="F17" s="461">
        <v>2.9999998999999997</v>
      </c>
      <c r="G17" s="462">
        <v>1.2499999583333332</v>
      </c>
      <c r="H17" s="462">
        <v>0.12594</v>
      </c>
      <c r="I17" s="462">
        <v>1.0721700000000001</v>
      </c>
      <c r="J17" s="462">
        <v>-0.17782995833333315</v>
      </c>
      <c r="K17" s="464">
        <v>0.35739001191300046</v>
      </c>
      <c r="L17" s="150"/>
      <c r="M17" s="460" t="str">
        <f t="shared" si="0"/>
        <v/>
      </c>
    </row>
    <row r="18" spans="1:13" ht="14.45" customHeight="1" x14ac:dyDescent="0.2">
      <c r="A18" s="465" t="s">
        <v>284</v>
      </c>
      <c r="B18" s="461">
        <v>30.000001000000001</v>
      </c>
      <c r="C18" s="462">
        <v>34.659010000000002</v>
      </c>
      <c r="D18" s="462">
        <v>4.6590090000000011</v>
      </c>
      <c r="E18" s="463">
        <v>1.1553002948233235</v>
      </c>
      <c r="F18" s="461">
        <v>40.000000200000002</v>
      </c>
      <c r="G18" s="462">
        <v>16.666666750000001</v>
      </c>
      <c r="H18" s="462">
        <v>3.5317399999999997</v>
      </c>
      <c r="I18" s="462">
        <v>17.976099999999999</v>
      </c>
      <c r="J18" s="462">
        <v>1.3094332499999979</v>
      </c>
      <c r="K18" s="464">
        <v>0.44940249775298746</v>
      </c>
      <c r="L18" s="150"/>
      <c r="M18" s="460" t="str">
        <f t="shared" si="0"/>
        <v/>
      </c>
    </row>
    <row r="19" spans="1:13" ht="14.45" customHeight="1" x14ac:dyDescent="0.2">
      <c r="A19" s="465" t="s">
        <v>285</v>
      </c>
      <c r="B19" s="461">
        <v>32.000000999999997</v>
      </c>
      <c r="C19" s="462">
        <v>27.445</v>
      </c>
      <c r="D19" s="462">
        <v>-4.5550009999999972</v>
      </c>
      <c r="E19" s="463">
        <v>0.85765622319824308</v>
      </c>
      <c r="F19" s="461">
        <v>30</v>
      </c>
      <c r="G19" s="462">
        <v>12.5</v>
      </c>
      <c r="H19" s="462">
        <v>2.032</v>
      </c>
      <c r="I19" s="462">
        <v>12.502799999999999</v>
      </c>
      <c r="J19" s="462">
        <v>2.7999999999988034E-3</v>
      </c>
      <c r="K19" s="464">
        <v>0.41675999999999996</v>
      </c>
      <c r="L19" s="150"/>
      <c r="M19" s="460" t="str">
        <f t="shared" si="0"/>
        <v/>
      </c>
    </row>
    <row r="20" spans="1:13" ht="14.45" customHeight="1" x14ac:dyDescent="0.2">
      <c r="A20" s="465" t="s">
        <v>286</v>
      </c>
      <c r="B20" s="461">
        <v>7.9999989999999999</v>
      </c>
      <c r="C20" s="462">
        <v>8.3207999999999984</v>
      </c>
      <c r="D20" s="462">
        <v>0.32080099999999856</v>
      </c>
      <c r="E20" s="463">
        <v>1.0401001300125161</v>
      </c>
      <c r="F20" s="461">
        <v>8.9999999000000006</v>
      </c>
      <c r="G20" s="462">
        <v>3.7499999583333339</v>
      </c>
      <c r="H20" s="462">
        <v>0.374</v>
      </c>
      <c r="I20" s="462">
        <v>1.976</v>
      </c>
      <c r="J20" s="462">
        <v>-1.7739999583333339</v>
      </c>
      <c r="K20" s="464">
        <v>0.21955555799506174</v>
      </c>
      <c r="L20" s="150"/>
      <c r="M20" s="460" t="str">
        <f t="shared" si="0"/>
        <v/>
      </c>
    </row>
    <row r="21" spans="1:13" ht="14.45" customHeight="1" x14ac:dyDescent="0.2">
      <c r="A21" s="465" t="s">
        <v>287</v>
      </c>
      <c r="B21" s="461">
        <v>2.9999989999999999</v>
      </c>
      <c r="C21" s="462">
        <v>2.016</v>
      </c>
      <c r="D21" s="462">
        <v>-0.98399899999999985</v>
      </c>
      <c r="E21" s="463">
        <v>0.67200022400007475</v>
      </c>
      <c r="F21" s="461">
        <v>3</v>
      </c>
      <c r="G21" s="462">
        <v>1.25</v>
      </c>
      <c r="H21" s="462">
        <v>0.73399999999999999</v>
      </c>
      <c r="I21" s="462">
        <v>1.742</v>
      </c>
      <c r="J21" s="462">
        <v>0.49199999999999999</v>
      </c>
      <c r="K21" s="464">
        <v>0.58066666666666666</v>
      </c>
      <c r="L21" s="150"/>
      <c r="M21" s="460" t="str">
        <f t="shared" si="0"/>
        <v/>
      </c>
    </row>
    <row r="22" spans="1:13" ht="14.45" customHeight="1" x14ac:dyDescent="0.2">
      <c r="A22" s="465" t="s">
        <v>288</v>
      </c>
      <c r="B22" s="461">
        <v>70.391272000000001</v>
      </c>
      <c r="C22" s="462">
        <v>67.969229999999996</v>
      </c>
      <c r="D22" s="462">
        <v>-2.4220420000000047</v>
      </c>
      <c r="E22" s="463">
        <v>0.9655917284745188</v>
      </c>
      <c r="F22" s="461">
        <v>64.7117413</v>
      </c>
      <c r="G22" s="462">
        <v>26.963225541666667</v>
      </c>
      <c r="H22" s="462">
        <v>6.9394</v>
      </c>
      <c r="I22" s="462">
        <v>38.89</v>
      </c>
      <c r="J22" s="462">
        <v>11.926774458333334</v>
      </c>
      <c r="K22" s="464">
        <v>0.60097285621952501</v>
      </c>
      <c r="L22" s="150"/>
      <c r="M22" s="460" t="str">
        <f t="shared" si="0"/>
        <v>X</v>
      </c>
    </row>
    <row r="23" spans="1:13" ht="14.45" customHeight="1" x14ac:dyDescent="0.2">
      <c r="A23" s="465" t="s">
        <v>289</v>
      </c>
      <c r="B23" s="461">
        <v>0</v>
      </c>
      <c r="C23" s="462">
        <v>0.98011000000000004</v>
      </c>
      <c r="D23" s="462">
        <v>0.98011000000000004</v>
      </c>
      <c r="E23" s="463">
        <v>0</v>
      </c>
      <c r="F23" s="461">
        <v>0</v>
      </c>
      <c r="G23" s="462">
        <v>0</v>
      </c>
      <c r="H23" s="462">
        <v>0</v>
      </c>
      <c r="I23" s="462">
        <v>12.92764</v>
      </c>
      <c r="J23" s="462">
        <v>12.92764</v>
      </c>
      <c r="K23" s="464">
        <v>0</v>
      </c>
      <c r="L23" s="150"/>
      <c r="M23" s="460" t="str">
        <f t="shared" si="0"/>
        <v/>
      </c>
    </row>
    <row r="24" spans="1:13" ht="14.45" customHeight="1" x14ac:dyDescent="0.2">
      <c r="A24" s="465" t="s">
        <v>290</v>
      </c>
      <c r="B24" s="461">
        <v>1.0000009999999999</v>
      </c>
      <c r="C24" s="462">
        <v>0.21024999999999999</v>
      </c>
      <c r="D24" s="462">
        <v>-0.78975099999999987</v>
      </c>
      <c r="E24" s="463">
        <v>0.21024978975021025</v>
      </c>
      <c r="F24" s="461">
        <v>1</v>
      </c>
      <c r="G24" s="462">
        <v>0.41666666666666663</v>
      </c>
      <c r="H24" s="462">
        <v>2.0799999999999999E-2</v>
      </c>
      <c r="I24" s="462">
        <v>8.4879999999999997E-2</v>
      </c>
      <c r="J24" s="462">
        <v>-0.33178666666666662</v>
      </c>
      <c r="K24" s="464">
        <v>8.4879999999999997E-2</v>
      </c>
      <c r="L24" s="150"/>
      <c r="M24" s="460" t="str">
        <f t="shared" si="0"/>
        <v/>
      </c>
    </row>
    <row r="25" spans="1:13" ht="14.45" customHeight="1" x14ac:dyDescent="0.2">
      <c r="A25" s="465" t="s">
        <v>291</v>
      </c>
      <c r="B25" s="461">
        <v>15.000001000000001</v>
      </c>
      <c r="C25" s="462">
        <v>14.553799999999999</v>
      </c>
      <c r="D25" s="462">
        <v>-0.44620100000000207</v>
      </c>
      <c r="E25" s="463">
        <v>0.97025326864978201</v>
      </c>
      <c r="F25" s="461">
        <v>15</v>
      </c>
      <c r="G25" s="462">
        <v>6.25</v>
      </c>
      <c r="H25" s="462">
        <v>2.2177800000000003</v>
      </c>
      <c r="I25" s="462">
        <v>8.9376599999999993</v>
      </c>
      <c r="J25" s="462">
        <v>2.6876599999999993</v>
      </c>
      <c r="K25" s="464">
        <v>0.59584399999999993</v>
      </c>
      <c r="L25" s="150"/>
      <c r="M25" s="460" t="str">
        <f t="shared" si="0"/>
        <v/>
      </c>
    </row>
    <row r="26" spans="1:13" ht="14.45" customHeight="1" x14ac:dyDescent="0.2">
      <c r="A26" s="465" t="s">
        <v>292</v>
      </c>
      <c r="B26" s="461">
        <v>25.000001000000001</v>
      </c>
      <c r="C26" s="462">
        <v>24.59065</v>
      </c>
      <c r="D26" s="462">
        <v>-0.40935100000000091</v>
      </c>
      <c r="E26" s="463">
        <v>0.98362596065496155</v>
      </c>
      <c r="F26" s="461">
        <v>25.000000100000001</v>
      </c>
      <c r="G26" s="462">
        <v>10.416666708333333</v>
      </c>
      <c r="H26" s="462">
        <v>1.53105</v>
      </c>
      <c r="I26" s="462">
        <v>8.2813499999999998</v>
      </c>
      <c r="J26" s="462">
        <v>-2.1353167083333329</v>
      </c>
      <c r="K26" s="464">
        <v>0.33125399867498401</v>
      </c>
      <c r="L26" s="150"/>
      <c r="M26" s="460" t="str">
        <f t="shared" si="0"/>
        <v/>
      </c>
    </row>
    <row r="27" spans="1:13" ht="14.45" customHeight="1" x14ac:dyDescent="0.2">
      <c r="A27" s="465" t="s">
        <v>293</v>
      </c>
      <c r="B27" s="461">
        <v>3.1383870000000003</v>
      </c>
      <c r="C27" s="462">
        <v>3.5751300000000001</v>
      </c>
      <c r="D27" s="462">
        <v>0.43674299999999988</v>
      </c>
      <c r="E27" s="463">
        <v>1.1391616139118597</v>
      </c>
      <c r="F27" s="461">
        <v>3.2001765999999998</v>
      </c>
      <c r="G27" s="462">
        <v>1.3334069166666664</v>
      </c>
      <c r="H27" s="462">
        <v>0.70599999999999996</v>
      </c>
      <c r="I27" s="462">
        <v>1.363</v>
      </c>
      <c r="J27" s="462">
        <v>2.9593083333333547E-2</v>
      </c>
      <c r="K27" s="464">
        <v>0.42591399487140807</v>
      </c>
      <c r="L27" s="150"/>
      <c r="M27" s="460" t="str">
        <f t="shared" si="0"/>
        <v/>
      </c>
    </row>
    <row r="28" spans="1:13" ht="14.45" customHeight="1" x14ac:dyDescent="0.2">
      <c r="A28" s="465" t="s">
        <v>294</v>
      </c>
      <c r="B28" s="461">
        <v>0</v>
      </c>
      <c r="C28" s="462">
        <v>3.16899</v>
      </c>
      <c r="D28" s="462">
        <v>3.16899</v>
      </c>
      <c r="E28" s="463">
        <v>0</v>
      </c>
      <c r="F28" s="461">
        <v>0</v>
      </c>
      <c r="G28" s="462">
        <v>0</v>
      </c>
      <c r="H28" s="462">
        <v>0.35211000000000003</v>
      </c>
      <c r="I28" s="462">
        <v>0.70422000000000007</v>
      </c>
      <c r="J28" s="462">
        <v>0.70422000000000007</v>
      </c>
      <c r="K28" s="464">
        <v>0</v>
      </c>
      <c r="L28" s="150"/>
      <c r="M28" s="460" t="str">
        <f t="shared" si="0"/>
        <v/>
      </c>
    </row>
    <row r="29" spans="1:13" ht="14.45" customHeight="1" x14ac:dyDescent="0.2">
      <c r="A29" s="465" t="s">
        <v>295</v>
      </c>
      <c r="B29" s="461">
        <v>16.252879999999998</v>
      </c>
      <c r="C29" s="462">
        <v>11.206280000000001</v>
      </c>
      <c r="D29" s="462">
        <v>-5.0465999999999962</v>
      </c>
      <c r="E29" s="463">
        <v>0.68949503103449994</v>
      </c>
      <c r="F29" s="461">
        <v>10.511564700000001</v>
      </c>
      <c r="G29" s="462">
        <v>4.3798186250000004</v>
      </c>
      <c r="H29" s="462">
        <v>0</v>
      </c>
      <c r="I29" s="462">
        <v>2.2106699999999999</v>
      </c>
      <c r="J29" s="462">
        <v>-2.1691486250000005</v>
      </c>
      <c r="K29" s="464">
        <v>0.21030836636528524</v>
      </c>
      <c r="L29" s="150"/>
      <c r="M29" s="460" t="str">
        <f t="shared" si="0"/>
        <v/>
      </c>
    </row>
    <row r="30" spans="1:13" ht="14.45" customHeight="1" x14ac:dyDescent="0.2">
      <c r="A30" s="465" t="s">
        <v>296</v>
      </c>
      <c r="B30" s="461">
        <v>0</v>
      </c>
      <c r="C30" s="462">
        <v>0.48399999999999999</v>
      </c>
      <c r="D30" s="462">
        <v>0.48399999999999999</v>
      </c>
      <c r="E30" s="463">
        <v>0</v>
      </c>
      <c r="F30" s="461">
        <v>0</v>
      </c>
      <c r="G30" s="462">
        <v>0</v>
      </c>
      <c r="H30" s="462">
        <v>0</v>
      </c>
      <c r="I30" s="462">
        <v>0</v>
      </c>
      <c r="J30" s="462">
        <v>0</v>
      </c>
      <c r="K30" s="464">
        <v>0</v>
      </c>
      <c r="L30" s="150"/>
      <c r="M30" s="460" t="str">
        <f t="shared" si="0"/>
        <v/>
      </c>
    </row>
    <row r="31" spans="1:13" ht="14.45" customHeight="1" x14ac:dyDescent="0.2">
      <c r="A31" s="465" t="s">
        <v>297</v>
      </c>
      <c r="B31" s="461">
        <v>10.000002</v>
      </c>
      <c r="C31" s="462">
        <v>9.2000200000000003</v>
      </c>
      <c r="D31" s="462">
        <v>-0.79998199999999997</v>
      </c>
      <c r="E31" s="463">
        <v>0.92000181599963682</v>
      </c>
      <c r="F31" s="461">
        <v>9.9999999000000006</v>
      </c>
      <c r="G31" s="462">
        <v>4.1666666250000004</v>
      </c>
      <c r="H31" s="462">
        <v>2.1116599999999996</v>
      </c>
      <c r="I31" s="462">
        <v>4.3805800000000001</v>
      </c>
      <c r="J31" s="462">
        <v>0.21391337499999974</v>
      </c>
      <c r="K31" s="464">
        <v>0.43805800438058001</v>
      </c>
      <c r="L31" s="150"/>
      <c r="M31" s="460" t="str">
        <f t="shared" si="0"/>
        <v/>
      </c>
    </row>
    <row r="32" spans="1:13" ht="14.45" customHeight="1" x14ac:dyDescent="0.2">
      <c r="A32" s="465" t="s">
        <v>298</v>
      </c>
      <c r="B32" s="461">
        <v>10.098248</v>
      </c>
      <c r="C32" s="462">
        <v>40.159739999999999</v>
      </c>
      <c r="D32" s="462">
        <v>30.061492000000001</v>
      </c>
      <c r="E32" s="463">
        <v>3.9769017358258583</v>
      </c>
      <c r="F32" s="461">
        <v>45.291477899999997</v>
      </c>
      <c r="G32" s="462">
        <v>18.871449124999998</v>
      </c>
      <c r="H32" s="462">
        <v>4.2999999999999997E-2</v>
      </c>
      <c r="I32" s="462">
        <v>3.3159999999999998</v>
      </c>
      <c r="J32" s="462">
        <v>-15.555449124999999</v>
      </c>
      <c r="K32" s="464">
        <v>7.3214656570082914E-2</v>
      </c>
      <c r="L32" s="150"/>
      <c r="M32" s="460" t="str">
        <f t="shared" si="0"/>
        <v>X</v>
      </c>
    </row>
    <row r="33" spans="1:13" ht="14.45" customHeight="1" x14ac:dyDescent="0.2">
      <c r="A33" s="465" t="s">
        <v>299</v>
      </c>
      <c r="B33" s="461">
        <v>1.7891489999999999</v>
      </c>
      <c r="C33" s="462">
        <v>0</v>
      </c>
      <c r="D33" s="462">
        <v>-1.7891489999999999</v>
      </c>
      <c r="E33" s="463">
        <v>0</v>
      </c>
      <c r="F33" s="461">
        <v>0</v>
      </c>
      <c r="G33" s="462">
        <v>0</v>
      </c>
      <c r="H33" s="462">
        <v>0</v>
      </c>
      <c r="I33" s="462">
        <v>0</v>
      </c>
      <c r="J33" s="462">
        <v>0</v>
      </c>
      <c r="K33" s="464">
        <v>0</v>
      </c>
      <c r="L33" s="150"/>
      <c r="M33" s="460" t="str">
        <f t="shared" si="0"/>
        <v/>
      </c>
    </row>
    <row r="34" spans="1:13" ht="14.45" customHeight="1" x14ac:dyDescent="0.2">
      <c r="A34" s="465" t="s">
        <v>300</v>
      </c>
      <c r="B34" s="461">
        <v>3.5666280000000001</v>
      </c>
      <c r="C34" s="462">
        <v>37.970440000000004</v>
      </c>
      <c r="D34" s="462">
        <v>34.403812000000002</v>
      </c>
      <c r="E34" s="463">
        <v>10.646033171948407</v>
      </c>
      <c r="F34" s="461">
        <v>38.216596100000004</v>
      </c>
      <c r="G34" s="462">
        <v>15.923581708333334</v>
      </c>
      <c r="H34" s="462">
        <v>0</v>
      </c>
      <c r="I34" s="462">
        <v>2.1539999999999999</v>
      </c>
      <c r="J34" s="462">
        <v>-13.769581708333334</v>
      </c>
      <c r="K34" s="464">
        <v>5.6362947510126361E-2</v>
      </c>
      <c r="L34" s="150"/>
      <c r="M34" s="460" t="str">
        <f t="shared" si="0"/>
        <v/>
      </c>
    </row>
    <row r="35" spans="1:13" ht="14.45" customHeight="1" x14ac:dyDescent="0.2">
      <c r="A35" s="465" t="s">
        <v>301</v>
      </c>
      <c r="B35" s="461">
        <v>0</v>
      </c>
      <c r="C35" s="462">
        <v>1.089</v>
      </c>
      <c r="D35" s="462">
        <v>1.089</v>
      </c>
      <c r="E35" s="463">
        <v>0</v>
      </c>
      <c r="F35" s="461">
        <v>5.0748818</v>
      </c>
      <c r="G35" s="462">
        <v>2.1145340833333335</v>
      </c>
      <c r="H35" s="462">
        <v>0</v>
      </c>
      <c r="I35" s="462">
        <v>1.089</v>
      </c>
      <c r="J35" s="462">
        <v>-1.0255340833333335</v>
      </c>
      <c r="K35" s="464">
        <v>0.21458627864002663</v>
      </c>
      <c r="L35" s="150"/>
      <c r="M35" s="460" t="str">
        <f t="shared" si="0"/>
        <v/>
      </c>
    </row>
    <row r="36" spans="1:13" ht="14.45" customHeight="1" x14ac:dyDescent="0.2">
      <c r="A36" s="465" t="s">
        <v>302</v>
      </c>
      <c r="B36" s="461">
        <v>0.56779000000000002</v>
      </c>
      <c r="C36" s="462">
        <v>1.1003000000000001</v>
      </c>
      <c r="D36" s="462">
        <v>0.53251000000000004</v>
      </c>
      <c r="E36" s="463">
        <v>1.9378643512566267</v>
      </c>
      <c r="F36" s="461">
        <v>2</v>
      </c>
      <c r="G36" s="462">
        <v>0.83333333333333326</v>
      </c>
      <c r="H36" s="462">
        <v>4.2999999999999997E-2</v>
      </c>
      <c r="I36" s="462">
        <v>7.2999999999999995E-2</v>
      </c>
      <c r="J36" s="462">
        <v>-0.76033333333333331</v>
      </c>
      <c r="K36" s="464">
        <v>3.6499999999999998E-2</v>
      </c>
      <c r="L36" s="150"/>
      <c r="M36" s="460" t="str">
        <f t="shared" si="0"/>
        <v/>
      </c>
    </row>
    <row r="37" spans="1:13" ht="14.45" customHeight="1" x14ac:dyDescent="0.2">
      <c r="A37" s="465" t="s">
        <v>303</v>
      </c>
      <c r="B37" s="461">
        <v>4.1746809999999996</v>
      </c>
      <c r="C37" s="462">
        <v>0</v>
      </c>
      <c r="D37" s="462">
        <v>-4.1746809999999996</v>
      </c>
      <c r="E37" s="463">
        <v>0</v>
      </c>
      <c r="F37" s="461">
        <v>0</v>
      </c>
      <c r="G37" s="462">
        <v>0</v>
      </c>
      <c r="H37" s="462">
        <v>0</v>
      </c>
      <c r="I37" s="462">
        <v>0</v>
      </c>
      <c r="J37" s="462">
        <v>0</v>
      </c>
      <c r="K37" s="464">
        <v>0</v>
      </c>
      <c r="L37" s="150"/>
      <c r="M37" s="460" t="str">
        <f t="shared" si="0"/>
        <v/>
      </c>
    </row>
    <row r="38" spans="1:13" ht="14.45" customHeight="1" x14ac:dyDescent="0.2">
      <c r="A38" s="465" t="s">
        <v>304</v>
      </c>
      <c r="B38" s="461">
        <v>4.0000020000000003</v>
      </c>
      <c r="C38" s="462">
        <v>4.3370699999999998</v>
      </c>
      <c r="D38" s="462">
        <v>0.33706799999999948</v>
      </c>
      <c r="E38" s="463">
        <v>1.0842669578665209</v>
      </c>
      <c r="F38" s="461">
        <v>3.9999998999999997</v>
      </c>
      <c r="G38" s="462">
        <v>1.6666666249999997</v>
      </c>
      <c r="H38" s="462">
        <v>9.3969900000000006</v>
      </c>
      <c r="I38" s="462">
        <v>17.57273</v>
      </c>
      <c r="J38" s="462">
        <v>15.906063375</v>
      </c>
      <c r="K38" s="464">
        <v>4.3931826098295659</v>
      </c>
      <c r="L38" s="150"/>
      <c r="M38" s="460" t="str">
        <f t="shared" si="0"/>
        <v>X</v>
      </c>
    </row>
    <row r="39" spans="1:13" ht="14.45" customHeight="1" x14ac:dyDescent="0.2">
      <c r="A39" s="465" t="s">
        <v>305</v>
      </c>
      <c r="B39" s="461">
        <v>0</v>
      </c>
      <c r="C39" s="462">
        <v>0.93653999999999993</v>
      </c>
      <c r="D39" s="462">
        <v>0.93653999999999993</v>
      </c>
      <c r="E39" s="463">
        <v>0</v>
      </c>
      <c r="F39" s="461">
        <v>0</v>
      </c>
      <c r="G39" s="462">
        <v>0</v>
      </c>
      <c r="H39" s="462">
        <v>0</v>
      </c>
      <c r="I39" s="462">
        <v>0.31218000000000001</v>
      </c>
      <c r="J39" s="462">
        <v>0.31218000000000001</v>
      </c>
      <c r="K39" s="464">
        <v>0</v>
      </c>
      <c r="L39" s="150"/>
      <c r="M39" s="460" t="str">
        <f t="shared" si="0"/>
        <v/>
      </c>
    </row>
    <row r="40" spans="1:13" ht="14.45" customHeight="1" x14ac:dyDescent="0.2">
      <c r="A40" s="465" t="s">
        <v>306</v>
      </c>
      <c r="B40" s="461">
        <v>0</v>
      </c>
      <c r="C40" s="462">
        <v>0.31762999999999997</v>
      </c>
      <c r="D40" s="462">
        <v>0.31762999999999997</v>
      </c>
      <c r="E40" s="463">
        <v>0</v>
      </c>
      <c r="F40" s="461">
        <v>0</v>
      </c>
      <c r="G40" s="462">
        <v>0</v>
      </c>
      <c r="H40" s="462">
        <v>0</v>
      </c>
      <c r="I40" s="462">
        <v>1.2922799999999999</v>
      </c>
      <c r="J40" s="462">
        <v>1.2922799999999999</v>
      </c>
      <c r="K40" s="464">
        <v>0</v>
      </c>
      <c r="L40" s="150"/>
      <c r="M40" s="460" t="str">
        <f t="shared" si="0"/>
        <v/>
      </c>
    </row>
    <row r="41" spans="1:13" ht="14.45" customHeight="1" x14ac:dyDescent="0.2">
      <c r="A41" s="465" t="s">
        <v>307</v>
      </c>
      <c r="B41" s="461">
        <v>4.0000020000000003</v>
      </c>
      <c r="C41" s="462">
        <v>3.0829</v>
      </c>
      <c r="D41" s="462">
        <v>-0.91710200000000031</v>
      </c>
      <c r="E41" s="463">
        <v>0.7707246146376926</v>
      </c>
      <c r="F41" s="461">
        <v>3.9999998999999997</v>
      </c>
      <c r="G41" s="462">
        <v>1.6666666249999997</v>
      </c>
      <c r="H41" s="462">
        <v>0.24938999999999997</v>
      </c>
      <c r="I41" s="462">
        <v>1.15787</v>
      </c>
      <c r="J41" s="462">
        <v>-0.50879662499999978</v>
      </c>
      <c r="K41" s="464">
        <v>0.28946750723668768</v>
      </c>
      <c r="L41" s="150"/>
      <c r="M41" s="460" t="str">
        <f t="shared" si="0"/>
        <v/>
      </c>
    </row>
    <row r="42" spans="1:13" ht="14.45" customHeight="1" x14ac:dyDescent="0.2">
      <c r="A42" s="465" t="s">
        <v>308</v>
      </c>
      <c r="B42" s="461">
        <v>0</v>
      </c>
      <c r="C42" s="462">
        <v>0</v>
      </c>
      <c r="D42" s="462">
        <v>0</v>
      </c>
      <c r="E42" s="463">
        <v>0</v>
      </c>
      <c r="F42" s="461">
        <v>0</v>
      </c>
      <c r="G42" s="462">
        <v>0</v>
      </c>
      <c r="H42" s="462">
        <v>9.1476000000000006</v>
      </c>
      <c r="I42" s="462">
        <v>14.8104</v>
      </c>
      <c r="J42" s="462">
        <v>14.8104</v>
      </c>
      <c r="K42" s="464">
        <v>0</v>
      </c>
      <c r="L42" s="150"/>
      <c r="M42" s="460" t="str">
        <f t="shared" si="0"/>
        <v/>
      </c>
    </row>
    <row r="43" spans="1:13" ht="14.45" customHeight="1" x14ac:dyDescent="0.2">
      <c r="A43" s="465" t="s">
        <v>309</v>
      </c>
      <c r="B43" s="461">
        <v>0</v>
      </c>
      <c r="C43" s="462">
        <v>0.13200000000000001</v>
      </c>
      <c r="D43" s="462">
        <v>0.13200000000000001</v>
      </c>
      <c r="E43" s="463">
        <v>0</v>
      </c>
      <c r="F43" s="461">
        <v>0</v>
      </c>
      <c r="G43" s="462">
        <v>0</v>
      </c>
      <c r="H43" s="462">
        <v>0</v>
      </c>
      <c r="I43" s="462">
        <v>0.13200000000000001</v>
      </c>
      <c r="J43" s="462">
        <v>0.13200000000000001</v>
      </c>
      <c r="K43" s="464">
        <v>0</v>
      </c>
      <c r="L43" s="150"/>
      <c r="M43" s="460" t="str">
        <f t="shared" si="0"/>
        <v>X</v>
      </c>
    </row>
    <row r="44" spans="1:13" ht="14.45" customHeight="1" x14ac:dyDescent="0.2">
      <c r="A44" s="465" t="s">
        <v>310</v>
      </c>
      <c r="B44" s="461">
        <v>0</v>
      </c>
      <c r="C44" s="462">
        <v>0.13200000000000001</v>
      </c>
      <c r="D44" s="462">
        <v>0.13200000000000001</v>
      </c>
      <c r="E44" s="463">
        <v>0</v>
      </c>
      <c r="F44" s="461">
        <v>0</v>
      </c>
      <c r="G44" s="462">
        <v>0</v>
      </c>
      <c r="H44" s="462">
        <v>0</v>
      </c>
      <c r="I44" s="462">
        <v>0.13200000000000001</v>
      </c>
      <c r="J44" s="462">
        <v>0.13200000000000001</v>
      </c>
      <c r="K44" s="464">
        <v>0</v>
      </c>
      <c r="L44" s="150"/>
      <c r="M44" s="460" t="str">
        <f t="shared" si="0"/>
        <v/>
      </c>
    </row>
    <row r="45" spans="1:13" ht="14.45" customHeight="1" x14ac:dyDescent="0.2">
      <c r="A45" s="465" t="s">
        <v>311</v>
      </c>
      <c r="B45" s="461">
        <v>0</v>
      </c>
      <c r="C45" s="462">
        <v>0.88600000000000001</v>
      </c>
      <c r="D45" s="462">
        <v>0.88600000000000001</v>
      </c>
      <c r="E45" s="463">
        <v>0</v>
      </c>
      <c r="F45" s="461">
        <v>0</v>
      </c>
      <c r="G45" s="462">
        <v>0</v>
      </c>
      <c r="H45" s="462">
        <v>0</v>
      </c>
      <c r="I45" s="462">
        <v>0</v>
      </c>
      <c r="J45" s="462">
        <v>0</v>
      </c>
      <c r="K45" s="464">
        <v>0</v>
      </c>
      <c r="L45" s="150"/>
      <c r="M45" s="460" t="str">
        <f t="shared" si="0"/>
        <v>X</v>
      </c>
    </row>
    <row r="46" spans="1:13" ht="14.45" customHeight="1" x14ac:dyDescent="0.2">
      <c r="A46" s="465" t="s">
        <v>312</v>
      </c>
      <c r="B46" s="461">
        <v>0</v>
      </c>
      <c r="C46" s="462">
        <v>0.88600000000000001</v>
      </c>
      <c r="D46" s="462">
        <v>0.88600000000000001</v>
      </c>
      <c r="E46" s="463">
        <v>0</v>
      </c>
      <c r="F46" s="461">
        <v>0</v>
      </c>
      <c r="G46" s="462">
        <v>0</v>
      </c>
      <c r="H46" s="462">
        <v>0</v>
      </c>
      <c r="I46" s="462">
        <v>0</v>
      </c>
      <c r="J46" s="462">
        <v>0</v>
      </c>
      <c r="K46" s="464">
        <v>0</v>
      </c>
      <c r="L46" s="150"/>
      <c r="M46" s="460" t="str">
        <f t="shared" si="0"/>
        <v/>
      </c>
    </row>
    <row r="47" spans="1:13" ht="14.45" customHeight="1" x14ac:dyDescent="0.2">
      <c r="A47" s="465" t="s">
        <v>313</v>
      </c>
      <c r="B47" s="461">
        <v>1276.024183</v>
      </c>
      <c r="C47" s="462">
        <v>1277.5899999999999</v>
      </c>
      <c r="D47" s="462">
        <v>1.5658169999999245</v>
      </c>
      <c r="E47" s="463">
        <v>1.0012271060539923</v>
      </c>
      <c r="F47" s="461">
        <v>1254.4553742000001</v>
      </c>
      <c r="G47" s="462">
        <v>522.68973925</v>
      </c>
      <c r="H47" s="462">
        <v>88.305000000000007</v>
      </c>
      <c r="I47" s="462">
        <v>576.51199999999994</v>
      </c>
      <c r="J47" s="462">
        <v>53.822260749999941</v>
      </c>
      <c r="K47" s="464">
        <v>0.45957154942052614</v>
      </c>
      <c r="L47" s="150"/>
      <c r="M47" s="460" t="str">
        <f t="shared" si="0"/>
        <v/>
      </c>
    </row>
    <row r="48" spans="1:13" ht="14.45" customHeight="1" x14ac:dyDescent="0.2">
      <c r="A48" s="465" t="s">
        <v>314</v>
      </c>
      <c r="B48" s="461">
        <v>1276.024183</v>
      </c>
      <c r="C48" s="462">
        <v>1277.5899999999999</v>
      </c>
      <c r="D48" s="462">
        <v>1.5658169999999245</v>
      </c>
      <c r="E48" s="463">
        <v>1.0012271060539923</v>
      </c>
      <c r="F48" s="461">
        <v>1254.4553742000001</v>
      </c>
      <c r="G48" s="462">
        <v>522.68973925</v>
      </c>
      <c r="H48" s="462">
        <v>88.305000000000007</v>
      </c>
      <c r="I48" s="462">
        <v>576.51199999999994</v>
      </c>
      <c r="J48" s="462">
        <v>53.822260749999941</v>
      </c>
      <c r="K48" s="464">
        <v>0.45957154942052614</v>
      </c>
      <c r="L48" s="150"/>
      <c r="M48" s="460" t="str">
        <f t="shared" si="0"/>
        <v>X</v>
      </c>
    </row>
    <row r="49" spans="1:13" ht="14.45" customHeight="1" x14ac:dyDescent="0.2">
      <c r="A49" s="465" t="s">
        <v>315</v>
      </c>
      <c r="B49" s="461">
        <v>456.09790899999996</v>
      </c>
      <c r="C49" s="462">
        <v>488.51799999999997</v>
      </c>
      <c r="D49" s="462">
        <v>32.420091000000014</v>
      </c>
      <c r="E49" s="463">
        <v>1.0710814287026253</v>
      </c>
      <c r="F49" s="461">
        <v>444.53888520000004</v>
      </c>
      <c r="G49" s="462">
        <v>185.2245355</v>
      </c>
      <c r="H49" s="462">
        <v>33.707000000000001</v>
      </c>
      <c r="I49" s="462">
        <v>174.501</v>
      </c>
      <c r="J49" s="462">
        <v>-10.723535499999997</v>
      </c>
      <c r="K49" s="464">
        <v>0.39254383769260415</v>
      </c>
      <c r="L49" s="150"/>
      <c r="M49" s="460" t="str">
        <f t="shared" si="0"/>
        <v/>
      </c>
    </row>
    <row r="50" spans="1:13" ht="14.45" customHeight="1" x14ac:dyDescent="0.2">
      <c r="A50" s="465" t="s">
        <v>316</v>
      </c>
      <c r="B50" s="461">
        <v>105.234488</v>
      </c>
      <c r="C50" s="462">
        <v>100.955</v>
      </c>
      <c r="D50" s="462">
        <v>-4.2794880000000006</v>
      </c>
      <c r="E50" s="463">
        <v>0.95933378798783153</v>
      </c>
      <c r="F50" s="461">
        <v>109.9289122</v>
      </c>
      <c r="G50" s="462">
        <v>45.803713416666668</v>
      </c>
      <c r="H50" s="462">
        <v>8.31</v>
      </c>
      <c r="I50" s="462">
        <v>42.997999999999998</v>
      </c>
      <c r="J50" s="462">
        <v>-2.80571341666667</v>
      </c>
      <c r="K50" s="464">
        <v>0.39114368676523664</v>
      </c>
      <c r="L50" s="150"/>
      <c r="M50" s="460" t="str">
        <f t="shared" si="0"/>
        <v/>
      </c>
    </row>
    <row r="51" spans="1:13" ht="14.45" customHeight="1" x14ac:dyDescent="0.2">
      <c r="A51" s="465" t="s">
        <v>317</v>
      </c>
      <c r="B51" s="461">
        <v>714.69178599999998</v>
      </c>
      <c r="C51" s="462">
        <v>688.11699999999996</v>
      </c>
      <c r="D51" s="462">
        <v>-26.574786000000017</v>
      </c>
      <c r="E51" s="463">
        <v>0.96281643846960341</v>
      </c>
      <c r="F51" s="461">
        <v>699.98757680000006</v>
      </c>
      <c r="G51" s="462">
        <v>291.66149033333335</v>
      </c>
      <c r="H51" s="462">
        <v>46.287999999999997</v>
      </c>
      <c r="I51" s="462">
        <v>359.01299999999998</v>
      </c>
      <c r="J51" s="462">
        <v>67.35150966666663</v>
      </c>
      <c r="K51" s="464">
        <v>0.51288481667236352</v>
      </c>
      <c r="L51" s="150"/>
      <c r="M51" s="460" t="str">
        <f t="shared" si="0"/>
        <v/>
      </c>
    </row>
    <row r="52" spans="1:13" ht="14.45" customHeight="1" x14ac:dyDescent="0.2">
      <c r="A52" s="465" t="s">
        <v>318</v>
      </c>
      <c r="B52" s="461">
        <v>255.68880799999999</v>
      </c>
      <c r="C52" s="462">
        <v>389.01115000000004</v>
      </c>
      <c r="D52" s="462">
        <v>133.32234200000005</v>
      </c>
      <c r="E52" s="463">
        <v>1.5214242384828984</v>
      </c>
      <c r="F52" s="461">
        <v>282.55810919999999</v>
      </c>
      <c r="G52" s="462">
        <v>117.73254549999999</v>
      </c>
      <c r="H52" s="462">
        <v>20.5337</v>
      </c>
      <c r="I52" s="462">
        <v>136.83564999999999</v>
      </c>
      <c r="J52" s="462">
        <v>19.103104500000001</v>
      </c>
      <c r="K52" s="464">
        <v>0.4842743688631676</v>
      </c>
      <c r="L52" s="150"/>
      <c r="M52" s="460" t="str">
        <f t="shared" si="0"/>
        <v/>
      </c>
    </row>
    <row r="53" spans="1:13" ht="14.45" customHeight="1" x14ac:dyDescent="0.2">
      <c r="A53" s="465" t="s">
        <v>319</v>
      </c>
      <c r="B53" s="461">
        <v>22.803279999999997</v>
      </c>
      <c r="C53" s="462">
        <v>139.13310000000001</v>
      </c>
      <c r="D53" s="462">
        <v>116.32982000000001</v>
      </c>
      <c r="E53" s="463">
        <v>6.1014511947404069</v>
      </c>
      <c r="F53" s="461">
        <v>19.878296800000001</v>
      </c>
      <c r="G53" s="462">
        <v>8.2826236666666677</v>
      </c>
      <c r="H53" s="462">
        <v>1.2682200000000001</v>
      </c>
      <c r="I53" s="462">
        <v>22.96086</v>
      </c>
      <c r="J53" s="462">
        <v>14.678236333333333</v>
      </c>
      <c r="K53" s="464">
        <v>1.1550717966943727</v>
      </c>
      <c r="L53" s="150"/>
      <c r="M53" s="460" t="str">
        <f t="shared" si="0"/>
        <v/>
      </c>
    </row>
    <row r="54" spans="1:13" ht="14.45" customHeight="1" x14ac:dyDescent="0.2">
      <c r="A54" s="465" t="s">
        <v>320</v>
      </c>
      <c r="B54" s="461">
        <v>22.803279999999997</v>
      </c>
      <c r="C54" s="462">
        <v>139.13310000000001</v>
      </c>
      <c r="D54" s="462">
        <v>116.32982000000001</v>
      </c>
      <c r="E54" s="463">
        <v>6.1014511947404069</v>
      </c>
      <c r="F54" s="461">
        <v>19.878296800000001</v>
      </c>
      <c r="G54" s="462">
        <v>8.2826236666666677</v>
      </c>
      <c r="H54" s="462">
        <v>1.2682200000000001</v>
      </c>
      <c r="I54" s="462">
        <v>22.96086</v>
      </c>
      <c r="J54" s="462">
        <v>14.678236333333333</v>
      </c>
      <c r="K54" s="464">
        <v>1.1550717966943727</v>
      </c>
      <c r="L54" s="150"/>
      <c r="M54" s="460" t="str">
        <f t="shared" si="0"/>
        <v>X</v>
      </c>
    </row>
    <row r="55" spans="1:13" ht="14.45" customHeight="1" x14ac:dyDescent="0.2">
      <c r="A55" s="465" t="s">
        <v>321</v>
      </c>
      <c r="B55" s="461">
        <v>3.7407620000000001</v>
      </c>
      <c r="C55" s="462">
        <v>4.5339999999999998</v>
      </c>
      <c r="D55" s="462">
        <v>0.79323799999999967</v>
      </c>
      <c r="E55" s="463">
        <v>1.2120525176421273</v>
      </c>
      <c r="F55" s="461">
        <v>4.6417763000000001</v>
      </c>
      <c r="G55" s="462">
        <v>1.9340734583333332</v>
      </c>
      <c r="H55" s="462">
        <v>0</v>
      </c>
      <c r="I55" s="462">
        <v>5.0309399999999993</v>
      </c>
      <c r="J55" s="462">
        <v>3.0968665416666661</v>
      </c>
      <c r="K55" s="464">
        <v>1.0838393913985038</v>
      </c>
      <c r="L55" s="150"/>
      <c r="M55" s="460" t="str">
        <f t="shared" si="0"/>
        <v/>
      </c>
    </row>
    <row r="56" spans="1:13" ht="14.45" customHeight="1" x14ac:dyDescent="0.2">
      <c r="A56" s="465" t="s">
        <v>322</v>
      </c>
      <c r="B56" s="461">
        <v>1.2035000000000001E-2</v>
      </c>
      <c r="C56" s="462">
        <v>19.940799999999999</v>
      </c>
      <c r="D56" s="462">
        <v>19.928764999999999</v>
      </c>
      <c r="E56" s="463">
        <v>1656.9007062733692</v>
      </c>
      <c r="F56" s="461">
        <v>0.85124810000000006</v>
      </c>
      <c r="G56" s="462">
        <v>0.35468670833333332</v>
      </c>
      <c r="H56" s="462">
        <v>0</v>
      </c>
      <c r="I56" s="462">
        <v>0</v>
      </c>
      <c r="J56" s="462">
        <v>-0.35468670833333332</v>
      </c>
      <c r="K56" s="464">
        <v>0</v>
      </c>
      <c r="L56" s="150"/>
      <c r="M56" s="460" t="str">
        <f t="shared" si="0"/>
        <v/>
      </c>
    </row>
    <row r="57" spans="1:13" ht="14.45" customHeight="1" x14ac:dyDescent="0.2">
      <c r="A57" s="465" t="s">
        <v>323</v>
      </c>
      <c r="B57" s="461">
        <v>10.169779</v>
      </c>
      <c r="C57" s="462">
        <v>106.37152</v>
      </c>
      <c r="D57" s="462">
        <v>96.201740999999998</v>
      </c>
      <c r="E57" s="463">
        <v>10.459570458709083</v>
      </c>
      <c r="F57" s="461">
        <v>7.0000001000000003</v>
      </c>
      <c r="G57" s="462">
        <v>2.9166667083333335</v>
      </c>
      <c r="H57" s="462">
        <v>0</v>
      </c>
      <c r="I57" s="462">
        <v>0</v>
      </c>
      <c r="J57" s="462">
        <v>-2.9166667083333335</v>
      </c>
      <c r="K57" s="464">
        <v>0</v>
      </c>
      <c r="L57" s="150"/>
      <c r="M57" s="460" t="str">
        <f t="shared" si="0"/>
        <v/>
      </c>
    </row>
    <row r="58" spans="1:13" ht="14.45" customHeight="1" x14ac:dyDescent="0.2">
      <c r="A58" s="465" t="s">
        <v>324</v>
      </c>
      <c r="B58" s="461">
        <v>8.6046579999999988</v>
      </c>
      <c r="C58" s="462">
        <v>8.2867800000000003</v>
      </c>
      <c r="D58" s="462">
        <v>-0.31787799999999855</v>
      </c>
      <c r="E58" s="463">
        <v>0.96305745097597151</v>
      </c>
      <c r="F58" s="461">
        <v>7.3852722999999996</v>
      </c>
      <c r="G58" s="462">
        <v>3.0771967916666663</v>
      </c>
      <c r="H58" s="462">
        <v>1.2682200000000001</v>
      </c>
      <c r="I58" s="462">
        <v>5.9388199999999998</v>
      </c>
      <c r="J58" s="462">
        <v>2.8616232083333335</v>
      </c>
      <c r="K58" s="464">
        <v>0.80414367388999319</v>
      </c>
      <c r="L58" s="150"/>
      <c r="M58" s="460" t="str">
        <f t="shared" si="0"/>
        <v/>
      </c>
    </row>
    <row r="59" spans="1:13" ht="14.45" customHeight="1" x14ac:dyDescent="0.2">
      <c r="A59" s="465" t="s">
        <v>325</v>
      </c>
      <c r="B59" s="461">
        <v>0</v>
      </c>
      <c r="C59" s="462">
        <v>0</v>
      </c>
      <c r="D59" s="462">
        <v>0</v>
      </c>
      <c r="E59" s="463">
        <v>0</v>
      </c>
      <c r="F59" s="461">
        <v>0</v>
      </c>
      <c r="G59" s="462">
        <v>0</v>
      </c>
      <c r="H59" s="462">
        <v>0</v>
      </c>
      <c r="I59" s="462">
        <v>11.991100000000001</v>
      </c>
      <c r="J59" s="462">
        <v>11.991100000000001</v>
      </c>
      <c r="K59" s="464">
        <v>0</v>
      </c>
      <c r="L59" s="150"/>
      <c r="M59" s="460" t="str">
        <f t="shared" si="0"/>
        <v/>
      </c>
    </row>
    <row r="60" spans="1:13" ht="14.45" customHeight="1" x14ac:dyDescent="0.2">
      <c r="A60" s="465" t="s">
        <v>326</v>
      </c>
      <c r="B60" s="461">
        <v>3.9064000000000002E-2</v>
      </c>
      <c r="C60" s="462">
        <v>0</v>
      </c>
      <c r="D60" s="462">
        <v>-3.9064000000000002E-2</v>
      </c>
      <c r="E60" s="463">
        <v>0</v>
      </c>
      <c r="F60" s="461">
        <v>0</v>
      </c>
      <c r="G60" s="462">
        <v>0</v>
      </c>
      <c r="H60" s="462">
        <v>0</v>
      </c>
      <c r="I60" s="462">
        <v>0</v>
      </c>
      <c r="J60" s="462">
        <v>0</v>
      </c>
      <c r="K60" s="464">
        <v>0</v>
      </c>
      <c r="L60" s="150"/>
      <c r="M60" s="460" t="str">
        <f t="shared" si="0"/>
        <v/>
      </c>
    </row>
    <row r="61" spans="1:13" ht="14.45" customHeight="1" x14ac:dyDescent="0.2">
      <c r="A61" s="465" t="s">
        <v>327</v>
      </c>
      <c r="B61" s="461">
        <v>0.17894599999999999</v>
      </c>
      <c r="C61" s="462">
        <v>0</v>
      </c>
      <c r="D61" s="462">
        <v>-0.17894599999999999</v>
      </c>
      <c r="E61" s="463">
        <v>0</v>
      </c>
      <c r="F61" s="461">
        <v>0</v>
      </c>
      <c r="G61" s="462">
        <v>0</v>
      </c>
      <c r="H61" s="462">
        <v>0</v>
      </c>
      <c r="I61" s="462">
        <v>0</v>
      </c>
      <c r="J61" s="462">
        <v>0</v>
      </c>
      <c r="K61" s="464">
        <v>0</v>
      </c>
      <c r="L61" s="150"/>
      <c r="M61" s="460" t="str">
        <f t="shared" si="0"/>
        <v/>
      </c>
    </row>
    <row r="62" spans="1:13" ht="14.45" customHeight="1" x14ac:dyDescent="0.2">
      <c r="A62" s="465" t="s">
        <v>328</v>
      </c>
      <c r="B62" s="461">
        <v>5.8036000000000004E-2</v>
      </c>
      <c r="C62" s="462">
        <v>0</v>
      </c>
      <c r="D62" s="462">
        <v>-5.8036000000000004E-2</v>
      </c>
      <c r="E62" s="463">
        <v>0</v>
      </c>
      <c r="F62" s="461">
        <v>0</v>
      </c>
      <c r="G62" s="462">
        <v>0</v>
      </c>
      <c r="H62" s="462">
        <v>0</v>
      </c>
      <c r="I62" s="462">
        <v>0</v>
      </c>
      <c r="J62" s="462">
        <v>0</v>
      </c>
      <c r="K62" s="464">
        <v>0</v>
      </c>
      <c r="L62" s="150"/>
      <c r="M62" s="460" t="str">
        <f t="shared" si="0"/>
        <v/>
      </c>
    </row>
    <row r="63" spans="1:13" ht="14.45" customHeight="1" x14ac:dyDescent="0.2">
      <c r="A63" s="465" t="s">
        <v>329</v>
      </c>
      <c r="B63" s="461">
        <v>0</v>
      </c>
      <c r="C63" s="462">
        <v>7.0830000000000002</v>
      </c>
      <c r="D63" s="462">
        <v>7.0830000000000002</v>
      </c>
      <c r="E63" s="463">
        <v>0</v>
      </c>
      <c r="F63" s="461">
        <v>0</v>
      </c>
      <c r="G63" s="462">
        <v>0</v>
      </c>
      <c r="H63" s="462">
        <v>0</v>
      </c>
      <c r="I63" s="462">
        <v>0</v>
      </c>
      <c r="J63" s="462">
        <v>0</v>
      </c>
      <c r="K63" s="464">
        <v>0</v>
      </c>
      <c r="L63" s="150"/>
      <c r="M63" s="460" t="str">
        <f t="shared" si="0"/>
        <v/>
      </c>
    </row>
    <row r="64" spans="1:13" ht="14.45" customHeight="1" x14ac:dyDescent="0.2">
      <c r="A64" s="465" t="s">
        <v>330</v>
      </c>
      <c r="B64" s="461">
        <v>0</v>
      </c>
      <c r="C64" s="462">
        <v>7.0830000000000002</v>
      </c>
      <c r="D64" s="462">
        <v>7.0830000000000002</v>
      </c>
      <c r="E64" s="463">
        <v>0</v>
      </c>
      <c r="F64" s="461">
        <v>0</v>
      </c>
      <c r="G64" s="462">
        <v>0</v>
      </c>
      <c r="H64" s="462">
        <v>0</v>
      </c>
      <c r="I64" s="462">
        <v>0</v>
      </c>
      <c r="J64" s="462">
        <v>0</v>
      </c>
      <c r="K64" s="464">
        <v>0</v>
      </c>
      <c r="L64" s="150"/>
      <c r="M64" s="460" t="str">
        <f t="shared" si="0"/>
        <v>X</v>
      </c>
    </row>
    <row r="65" spans="1:13" ht="14.45" customHeight="1" x14ac:dyDescent="0.2">
      <c r="A65" s="465" t="s">
        <v>331</v>
      </c>
      <c r="B65" s="461">
        <v>0</v>
      </c>
      <c r="C65" s="462">
        <v>7.0830000000000002</v>
      </c>
      <c r="D65" s="462">
        <v>7.0830000000000002</v>
      </c>
      <c r="E65" s="463">
        <v>0</v>
      </c>
      <c r="F65" s="461">
        <v>0</v>
      </c>
      <c r="G65" s="462">
        <v>0</v>
      </c>
      <c r="H65" s="462">
        <v>0</v>
      </c>
      <c r="I65" s="462">
        <v>0</v>
      </c>
      <c r="J65" s="462">
        <v>0</v>
      </c>
      <c r="K65" s="464">
        <v>0</v>
      </c>
      <c r="L65" s="150"/>
      <c r="M65" s="460" t="str">
        <f t="shared" si="0"/>
        <v/>
      </c>
    </row>
    <row r="66" spans="1:13" ht="14.45" customHeight="1" x14ac:dyDescent="0.2">
      <c r="A66" s="465" t="s">
        <v>332</v>
      </c>
      <c r="B66" s="461">
        <v>232.88552799999999</v>
      </c>
      <c r="C66" s="462">
        <v>242.79504999999997</v>
      </c>
      <c r="D66" s="462">
        <v>9.9095219999999813</v>
      </c>
      <c r="E66" s="463">
        <v>1.0425510425018767</v>
      </c>
      <c r="F66" s="461">
        <v>262.6798124</v>
      </c>
      <c r="G66" s="462">
        <v>109.44992183333333</v>
      </c>
      <c r="H66" s="462">
        <v>19.26548</v>
      </c>
      <c r="I66" s="462">
        <v>113.87478999999999</v>
      </c>
      <c r="J66" s="462">
        <v>4.4248681666666556</v>
      </c>
      <c r="K66" s="464">
        <v>0.43351176841330802</v>
      </c>
      <c r="L66" s="150"/>
      <c r="M66" s="460" t="str">
        <f t="shared" si="0"/>
        <v/>
      </c>
    </row>
    <row r="67" spans="1:13" ht="14.45" customHeight="1" x14ac:dyDescent="0.2">
      <c r="A67" s="465" t="s">
        <v>333</v>
      </c>
      <c r="B67" s="461">
        <v>48.694800999999998</v>
      </c>
      <c r="C67" s="462">
        <v>41.871600000000001</v>
      </c>
      <c r="D67" s="462">
        <v>-6.8232009999999974</v>
      </c>
      <c r="E67" s="463">
        <v>0.85987824449677908</v>
      </c>
      <c r="F67" s="461">
        <v>43.058804500000001</v>
      </c>
      <c r="G67" s="462">
        <v>17.941168541666666</v>
      </c>
      <c r="H67" s="462">
        <v>2.3929499999999999</v>
      </c>
      <c r="I67" s="462">
        <v>15.12519</v>
      </c>
      <c r="J67" s="462">
        <v>-2.8159785416666665</v>
      </c>
      <c r="K67" s="464">
        <v>0.35126822900993454</v>
      </c>
      <c r="L67" s="150"/>
      <c r="M67" s="460" t="str">
        <f t="shared" si="0"/>
        <v>X</v>
      </c>
    </row>
    <row r="68" spans="1:13" ht="14.45" customHeight="1" x14ac:dyDescent="0.2">
      <c r="A68" s="465" t="s">
        <v>334</v>
      </c>
      <c r="B68" s="461">
        <v>38.083095999999998</v>
      </c>
      <c r="C68" s="462">
        <v>33.0197</v>
      </c>
      <c r="D68" s="462">
        <v>-5.0633959999999973</v>
      </c>
      <c r="E68" s="463">
        <v>0.86704347776766899</v>
      </c>
      <c r="F68" s="461">
        <v>33.471137499999998</v>
      </c>
      <c r="G68" s="462">
        <v>13.946307291666667</v>
      </c>
      <c r="H68" s="462">
        <v>1.5024999999999999</v>
      </c>
      <c r="I68" s="462">
        <v>10.649799999999999</v>
      </c>
      <c r="J68" s="462">
        <v>-3.2965072916666678</v>
      </c>
      <c r="K68" s="464">
        <v>0.31817860985453511</v>
      </c>
      <c r="L68" s="150"/>
      <c r="M68" s="460" t="str">
        <f t="shared" si="0"/>
        <v/>
      </c>
    </row>
    <row r="69" spans="1:13" ht="14.45" customHeight="1" x14ac:dyDescent="0.2">
      <c r="A69" s="465" t="s">
        <v>335</v>
      </c>
      <c r="B69" s="461">
        <v>10.611705000000001</v>
      </c>
      <c r="C69" s="462">
        <v>8.8518999999999988</v>
      </c>
      <c r="D69" s="462">
        <v>-1.7598050000000018</v>
      </c>
      <c r="E69" s="463">
        <v>0.83416378423636905</v>
      </c>
      <c r="F69" s="461">
        <v>9.5876669999999997</v>
      </c>
      <c r="G69" s="462">
        <v>3.9948612499999996</v>
      </c>
      <c r="H69" s="462">
        <v>0.89045000000000007</v>
      </c>
      <c r="I69" s="462">
        <v>4.47539</v>
      </c>
      <c r="J69" s="462">
        <v>0.48052875000000039</v>
      </c>
      <c r="K69" s="464">
        <v>0.46678613264311331</v>
      </c>
      <c r="L69" s="150"/>
      <c r="M69" s="460" t="str">
        <f t="shared" si="0"/>
        <v/>
      </c>
    </row>
    <row r="70" spans="1:13" ht="14.45" customHeight="1" x14ac:dyDescent="0.2">
      <c r="A70" s="465" t="s">
        <v>336</v>
      </c>
      <c r="B70" s="461">
        <v>5.768751</v>
      </c>
      <c r="C70" s="462">
        <v>5.3078000000000003</v>
      </c>
      <c r="D70" s="462">
        <v>-0.46095099999999967</v>
      </c>
      <c r="E70" s="463">
        <v>0.92009518178198368</v>
      </c>
      <c r="F70" s="461">
        <v>5.5245898999999996</v>
      </c>
      <c r="G70" s="462">
        <v>2.3019124583333332</v>
      </c>
      <c r="H70" s="462">
        <v>0</v>
      </c>
      <c r="I70" s="462">
        <v>2.9460000000000002</v>
      </c>
      <c r="J70" s="462">
        <v>0.64408754166666693</v>
      </c>
      <c r="K70" s="464">
        <v>0.53325225099513729</v>
      </c>
      <c r="L70" s="150"/>
      <c r="M70" s="460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5" t="s">
        <v>337</v>
      </c>
      <c r="B71" s="461">
        <v>2.0000040000000001</v>
      </c>
      <c r="C71" s="462">
        <v>1.62</v>
      </c>
      <c r="D71" s="462">
        <v>-0.38000400000000001</v>
      </c>
      <c r="E71" s="463">
        <v>0.80999838000323998</v>
      </c>
      <c r="F71" s="461">
        <v>1.62</v>
      </c>
      <c r="G71" s="462">
        <v>0.67500000000000004</v>
      </c>
      <c r="H71" s="462">
        <v>0</v>
      </c>
      <c r="I71" s="462">
        <v>0.40500000000000003</v>
      </c>
      <c r="J71" s="462">
        <v>-0.27</v>
      </c>
      <c r="K71" s="464">
        <v>0.25</v>
      </c>
      <c r="L71" s="150"/>
      <c r="M71" s="460" t="str">
        <f t="shared" si="1"/>
        <v/>
      </c>
    </row>
    <row r="72" spans="1:13" ht="14.45" customHeight="1" x14ac:dyDescent="0.2">
      <c r="A72" s="465" t="s">
        <v>338</v>
      </c>
      <c r="B72" s="461">
        <v>3.7687469999999998</v>
      </c>
      <c r="C72" s="462">
        <v>3.6878000000000002</v>
      </c>
      <c r="D72" s="462">
        <v>-8.0946999999999658E-2</v>
      </c>
      <c r="E72" s="463">
        <v>0.97852150860750275</v>
      </c>
      <c r="F72" s="461">
        <v>3.9045898999999999</v>
      </c>
      <c r="G72" s="462">
        <v>1.6269124583333334</v>
      </c>
      <c r="H72" s="462">
        <v>0</v>
      </c>
      <c r="I72" s="462">
        <v>2.5409999999999999</v>
      </c>
      <c r="J72" s="462">
        <v>0.9140875416666665</v>
      </c>
      <c r="K72" s="464">
        <v>0.65077256897068758</v>
      </c>
      <c r="L72" s="150"/>
      <c r="M72" s="460" t="str">
        <f t="shared" si="1"/>
        <v/>
      </c>
    </row>
    <row r="73" spans="1:13" ht="14.45" customHeight="1" x14ac:dyDescent="0.2">
      <c r="A73" s="465" t="s">
        <v>339</v>
      </c>
      <c r="B73" s="461">
        <v>122.17419899999999</v>
      </c>
      <c r="C73" s="462">
        <v>141.75403</v>
      </c>
      <c r="D73" s="462">
        <v>19.579831000000013</v>
      </c>
      <c r="E73" s="463">
        <v>1.160261586818343</v>
      </c>
      <c r="F73" s="461">
        <v>173.69156479999998</v>
      </c>
      <c r="G73" s="462">
        <v>72.371485333333325</v>
      </c>
      <c r="H73" s="462">
        <v>16.872529999999998</v>
      </c>
      <c r="I73" s="462">
        <v>78.133099999999999</v>
      </c>
      <c r="J73" s="462">
        <v>5.7616146666666737</v>
      </c>
      <c r="K73" s="464">
        <v>0.44983819502097094</v>
      </c>
      <c r="L73" s="150"/>
      <c r="M73" s="460" t="str">
        <f t="shared" si="1"/>
        <v>X</v>
      </c>
    </row>
    <row r="74" spans="1:13" ht="14.45" customHeight="1" x14ac:dyDescent="0.2">
      <c r="A74" s="465" t="s">
        <v>340</v>
      </c>
      <c r="B74" s="461">
        <v>108.57100199999999</v>
      </c>
      <c r="C74" s="462">
        <v>108.30381</v>
      </c>
      <c r="D74" s="462">
        <v>-0.26719199999999432</v>
      </c>
      <c r="E74" s="463">
        <v>0.99753901138353684</v>
      </c>
      <c r="F74" s="461">
        <v>125.0876973</v>
      </c>
      <c r="G74" s="462">
        <v>52.119873874999996</v>
      </c>
      <c r="H74" s="462">
        <v>10.544690000000001</v>
      </c>
      <c r="I74" s="462">
        <v>51.357949999999995</v>
      </c>
      <c r="J74" s="462">
        <v>-0.76192387500000081</v>
      </c>
      <c r="K74" s="464">
        <v>0.41057554906320909</v>
      </c>
      <c r="L74" s="150"/>
      <c r="M74" s="460" t="str">
        <f t="shared" si="1"/>
        <v/>
      </c>
    </row>
    <row r="75" spans="1:13" ht="14.45" customHeight="1" x14ac:dyDescent="0.2">
      <c r="A75" s="465" t="s">
        <v>341</v>
      </c>
      <c r="B75" s="461">
        <v>0</v>
      </c>
      <c r="C75" s="462">
        <v>4.9367999999999999</v>
      </c>
      <c r="D75" s="462">
        <v>4.9367999999999999</v>
      </c>
      <c r="E75" s="463">
        <v>0</v>
      </c>
      <c r="F75" s="461">
        <v>3.0217182999999999</v>
      </c>
      <c r="G75" s="462">
        <v>1.2590492916666665</v>
      </c>
      <c r="H75" s="462">
        <v>0</v>
      </c>
      <c r="I75" s="462">
        <v>0</v>
      </c>
      <c r="J75" s="462">
        <v>-1.2590492916666665</v>
      </c>
      <c r="K75" s="464">
        <v>0</v>
      </c>
      <c r="L75" s="150"/>
      <c r="M75" s="460" t="str">
        <f t="shared" si="1"/>
        <v/>
      </c>
    </row>
    <row r="76" spans="1:13" ht="14.45" customHeight="1" x14ac:dyDescent="0.2">
      <c r="A76" s="465" t="s">
        <v>342</v>
      </c>
      <c r="B76" s="461">
        <v>13.603197</v>
      </c>
      <c r="C76" s="462">
        <v>5.7953299999999999</v>
      </c>
      <c r="D76" s="462">
        <v>-7.8078669999999999</v>
      </c>
      <c r="E76" s="463">
        <v>0.42602705819815739</v>
      </c>
      <c r="F76" s="461">
        <v>5.8321491999999999</v>
      </c>
      <c r="G76" s="462">
        <v>2.4300621666666666</v>
      </c>
      <c r="H76" s="462">
        <v>0.42491000000000001</v>
      </c>
      <c r="I76" s="462">
        <v>2.2667899999999999</v>
      </c>
      <c r="J76" s="462">
        <v>-0.16327216666666677</v>
      </c>
      <c r="K76" s="464">
        <v>0.38867146951590331</v>
      </c>
      <c r="L76" s="150"/>
      <c r="M76" s="460" t="str">
        <f t="shared" si="1"/>
        <v/>
      </c>
    </row>
    <row r="77" spans="1:13" ht="14.45" customHeight="1" x14ac:dyDescent="0.2">
      <c r="A77" s="465" t="s">
        <v>343</v>
      </c>
      <c r="B77" s="461">
        <v>0</v>
      </c>
      <c r="C77" s="462">
        <v>22.71809</v>
      </c>
      <c r="D77" s="462">
        <v>22.71809</v>
      </c>
      <c r="E77" s="463">
        <v>0</v>
      </c>
      <c r="F77" s="461">
        <v>39.75</v>
      </c>
      <c r="G77" s="462">
        <v>16.5625</v>
      </c>
      <c r="H77" s="462">
        <v>5.9029300000000005</v>
      </c>
      <c r="I77" s="462">
        <v>24.50836</v>
      </c>
      <c r="J77" s="462">
        <v>7.9458599999999997</v>
      </c>
      <c r="K77" s="464">
        <v>0.61656251572327048</v>
      </c>
      <c r="L77" s="150"/>
      <c r="M77" s="460" t="str">
        <f t="shared" si="1"/>
        <v/>
      </c>
    </row>
    <row r="78" spans="1:13" ht="14.45" customHeight="1" x14ac:dyDescent="0.2">
      <c r="A78" s="465" t="s">
        <v>344</v>
      </c>
      <c r="B78" s="461">
        <v>56.247776999999999</v>
      </c>
      <c r="C78" s="462">
        <v>52.957620000000006</v>
      </c>
      <c r="D78" s="462">
        <v>-3.2901569999999936</v>
      </c>
      <c r="E78" s="463">
        <v>0.94150600831744879</v>
      </c>
      <c r="F78" s="461">
        <v>40.404853199999998</v>
      </c>
      <c r="G78" s="462">
        <v>16.835355499999999</v>
      </c>
      <c r="H78" s="462">
        <v>0</v>
      </c>
      <c r="I78" s="462">
        <v>17.320499999999999</v>
      </c>
      <c r="J78" s="462">
        <v>0.48514450000000053</v>
      </c>
      <c r="K78" s="464">
        <v>0.42867375149874321</v>
      </c>
      <c r="L78" s="150"/>
      <c r="M78" s="460" t="str">
        <f t="shared" si="1"/>
        <v>X</v>
      </c>
    </row>
    <row r="79" spans="1:13" ht="14.45" customHeight="1" x14ac:dyDescent="0.2">
      <c r="A79" s="465" t="s">
        <v>345</v>
      </c>
      <c r="B79" s="461">
        <v>40.103434</v>
      </c>
      <c r="C79" s="462">
        <v>31.701419999999999</v>
      </c>
      <c r="D79" s="462">
        <v>-8.4020140000000012</v>
      </c>
      <c r="E79" s="463">
        <v>0.79049140779315807</v>
      </c>
      <c r="F79" s="461">
        <v>28</v>
      </c>
      <c r="G79" s="462">
        <v>11.666666666666668</v>
      </c>
      <c r="H79" s="462">
        <v>0</v>
      </c>
      <c r="I79" s="462">
        <v>17.320499999999999</v>
      </c>
      <c r="J79" s="462">
        <v>5.6538333333333313</v>
      </c>
      <c r="K79" s="464">
        <v>0.61858928571428573</v>
      </c>
      <c r="L79" s="150"/>
      <c r="M79" s="460" t="str">
        <f t="shared" si="1"/>
        <v/>
      </c>
    </row>
    <row r="80" spans="1:13" ht="14.45" customHeight="1" x14ac:dyDescent="0.2">
      <c r="A80" s="465" t="s">
        <v>346</v>
      </c>
      <c r="B80" s="461">
        <v>1</v>
      </c>
      <c r="C80" s="462">
        <v>1</v>
      </c>
      <c r="D80" s="462">
        <v>0</v>
      </c>
      <c r="E80" s="463">
        <v>1</v>
      </c>
      <c r="F80" s="461">
        <v>1</v>
      </c>
      <c r="G80" s="462">
        <v>0.41666666666666663</v>
      </c>
      <c r="H80" s="462">
        <v>0</v>
      </c>
      <c r="I80" s="462">
        <v>0</v>
      </c>
      <c r="J80" s="462">
        <v>-0.41666666666666663</v>
      </c>
      <c r="K80" s="464">
        <v>0</v>
      </c>
      <c r="L80" s="150"/>
      <c r="M80" s="460" t="str">
        <f t="shared" si="1"/>
        <v/>
      </c>
    </row>
    <row r="81" spans="1:13" ht="14.45" customHeight="1" x14ac:dyDescent="0.2">
      <c r="A81" s="465" t="s">
        <v>347</v>
      </c>
      <c r="B81" s="461">
        <v>5.8986589999999994</v>
      </c>
      <c r="C81" s="462">
        <v>10.90287</v>
      </c>
      <c r="D81" s="462">
        <v>5.0042110000000006</v>
      </c>
      <c r="E81" s="463">
        <v>1.8483641790447627</v>
      </c>
      <c r="F81" s="461">
        <v>11.4048532</v>
      </c>
      <c r="G81" s="462">
        <v>4.7520221666666664</v>
      </c>
      <c r="H81" s="462">
        <v>0</v>
      </c>
      <c r="I81" s="462">
        <v>0</v>
      </c>
      <c r="J81" s="462">
        <v>-4.7520221666666664</v>
      </c>
      <c r="K81" s="464">
        <v>0</v>
      </c>
      <c r="L81" s="150"/>
      <c r="M81" s="460" t="str">
        <f t="shared" si="1"/>
        <v/>
      </c>
    </row>
    <row r="82" spans="1:13" ht="14.45" customHeight="1" x14ac:dyDescent="0.2">
      <c r="A82" s="465" t="s">
        <v>348</v>
      </c>
      <c r="B82" s="461">
        <v>9.2456839999999989</v>
      </c>
      <c r="C82" s="462">
        <v>9.3533299999999997</v>
      </c>
      <c r="D82" s="462">
        <v>0.1076460000000008</v>
      </c>
      <c r="E82" s="463">
        <v>1.011642837890631</v>
      </c>
      <c r="F82" s="461">
        <v>0</v>
      </c>
      <c r="G82" s="462">
        <v>0</v>
      </c>
      <c r="H82" s="462">
        <v>0</v>
      </c>
      <c r="I82" s="462">
        <v>0</v>
      </c>
      <c r="J82" s="462">
        <v>0</v>
      </c>
      <c r="K82" s="464">
        <v>0</v>
      </c>
      <c r="L82" s="150"/>
      <c r="M82" s="460" t="str">
        <f t="shared" si="1"/>
        <v/>
      </c>
    </row>
    <row r="83" spans="1:13" ht="14.45" customHeight="1" x14ac:dyDescent="0.2">
      <c r="A83" s="465" t="s">
        <v>349</v>
      </c>
      <c r="B83" s="461">
        <v>0</v>
      </c>
      <c r="C83" s="462">
        <v>0.90400000000000003</v>
      </c>
      <c r="D83" s="462">
        <v>0.90400000000000003</v>
      </c>
      <c r="E83" s="463">
        <v>0</v>
      </c>
      <c r="F83" s="461">
        <v>0</v>
      </c>
      <c r="G83" s="462">
        <v>0</v>
      </c>
      <c r="H83" s="462">
        <v>0</v>
      </c>
      <c r="I83" s="462">
        <v>0.35</v>
      </c>
      <c r="J83" s="462">
        <v>0.35</v>
      </c>
      <c r="K83" s="464">
        <v>0</v>
      </c>
      <c r="L83" s="150"/>
      <c r="M83" s="460" t="str">
        <f t="shared" si="1"/>
        <v>X</v>
      </c>
    </row>
    <row r="84" spans="1:13" ht="14.45" customHeight="1" x14ac:dyDescent="0.2">
      <c r="A84" s="465" t="s">
        <v>350</v>
      </c>
      <c r="B84" s="461">
        <v>0</v>
      </c>
      <c r="C84" s="462">
        <v>0.90400000000000003</v>
      </c>
      <c r="D84" s="462">
        <v>0.90400000000000003</v>
      </c>
      <c r="E84" s="463">
        <v>0</v>
      </c>
      <c r="F84" s="461">
        <v>0</v>
      </c>
      <c r="G84" s="462">
        <v>0</v>
      </c>
      <c r="H84" s="462">
        <v>0</v>
      </c>
      <c r="I84" s="462">
        <v>0.35</v>
      </c>
      <c r="J84" s="462">
        <v>0.35</v>
      </c>
      <c r="K84" s="464">
        <v>0</v>
      </c>
      <c r="L84" s="150"/>
      <c r="M84" s="460" t="str">
        <f t="shared" si="1"/>
        <v/>
      </c>
    </row>
    <row r="85" spans="1:13" ht="14.45" customHeight="1" x14ac:dyDescent="0.2">
      <c r="A85" s="465" t="s">
        <v>351</v>
      </c>
      <c r="B85" s="461">
        <v>9277.9296979999999</v>
      </c>
      <c r="C85" s="462">
        <v>10401.294089999999</v>
      </c>
      <c r="D85" s="462">
        <v>1123.3643919999995</v>
      </c>
      <c r="E85" s="463">
        <v>1.1210792093242696</v>
      </c>
      <c r="F85" s="461">
        <v>10523.2723965</v>
      </c>
      <c r="G85" s="462">
        <v>4384.6968318750005</v>
      </c>
      <c r="H85" s="462">
        <v>799.64356000000009</v>
      </c>
      <c r="I85" s="462">
        <v>4044.7242500000002</v>
      </c>
      <c r="J85" s="462">
        <v>-339.97258187500029</v>
      </c>
      <c r="K85" s="464">
        <v>0.38435993078970948</v>
      </c>
      <c r="L85" s="150"/>
      <c r="M85" s="460" t="str">
        <f t="shared" si="1"/>
        <v/>
      </c>
    </row>
    <row r="86" spans="1:13" ht="14.45" customHeight="1" x14ac:dyDescent="0.2">
      <c r="A86" s="465" t="s">
        <v>352</v>
      </c>
      <c r="B86" s="461">
        <v>6591.09</v>
      </c>
      <c r="C86" s="462">
        <v>7656.1310000000003</v>
      </c>
      <c r="D86" s="462">
        <v>1065.0410000000002</v>
      </c>
      <c r="E86" s="463">
        <v>1.161587992274419</v>
      </c>
      <c r="F86" s="461">
        <v>7725.2885796999999</v>
      </c>
      <c r="G86" s="462">
        <v>3218.8702415416669</v>
      </c>
      <c r="H86" s="462">
        <v>588.83699999999999</v>
      </c>
      <c r="I86" s="462">
        <v>2985.0740000000001</v>
      </c>
      <c r="J86" s="462">
        <v>-233.79624154166686</v>
      </c>
      <c r="K86" s="464">
        <v>0.3864029115810611</v>
      </c>
      <c r="L86" s="150"/>
      <c r="M86" s="460" t="str">
        <f t="shared" si="1"/>
        <v/>
      </c>
    </row>
    <row r="87" spans="1:13" ht="14.45" customHeight="1" x14ac:dyDescent="0.2">
      <c r="A87" s="465" t="s">
        <v>353</v>
      </c>
      <c r="B87" s="461">
        <v>6466.92</v>
      </c>
      <c r="C87" s="462">
        <v>7647.4250000000002</v>
      </c>
      <c r="D87" s="462">
        <v>1180.5050000000001</v>
      </c>
      <c r="E87" s="463">
        <v>1.1825451683336117</v>
      </c>
      <c r="F87" s="461">
        <v>7719.0078262999996</v>
      </c>
      <c r="G87" s="462">
        <v>3216.2532609583332</v>
      </c>
      <c r="H87" s="462">
        <v>588.83699999999999</v>
      </c>
      <c r="I87" s="462">
        <v>2958.4450000000002</v>
      </c>
      <c r="J87" s="462">
        <v>-257.80826095833299</v>
      </c>
      <c r="K87" s="464">
        <v>0.38326752175584855</v>
      </c>
      <c r="L87" s="150"/>
      <c r="M87" s="460" t="str">
        <f t="shared" si="1"/>
        <v>X</v>
      </c>
    </row>
    <row r="88" spans="1:13" ht="14.45" customHeight="1" x14ac:dyDescent="0.2">
      <c r="A88" s="465" t="s">
        <v>354</v>
      </c>
      <c r="B88" s="461">
        <v>6466.92</v>
      </c>
      <c r="C88" s="462">
        <v>7647.4250000000002</v>
      </c>
      <c r="D88" s="462">
        <v>1180.5050000000001</v>
      </c>
      <c r="E88" s="463">
        <v>1.1825451683336117</v>
      </c>
      <c r="F88" s="461">
        <v>7719.0078262999996</v>
      </c>
      <c r="G88" s="462">
        <v>3216.2532609583332</v>
      </c>
      <c r="H88" s="462">
        <v>588.83699999999999</v>
      </c>
      <c r="I88" s="462">
        <v>2958.4450000000002</v>
      </c>
      <c r="J88" s="462">
        <v>-257.80826095833299</v>
      </c>
      <c r="K88" s="464">
        <v>0.38326752175584855</v>
      </c>
      <c r="L88" s="150"/>
      <c r="M88" s="460" t="str">
        <f t="shared" si="1"/>
        <v/>
      </c>
    </row>
    <row r="89" spans="1:13" ht="14.45" customHeight="1" x14ac:dyDescent="0.2">
      <c r="A89" s="465" t="s">
        <v>355</v>
      </c>
      <c r="B89" s="461">
        <v>79.2</v>
      </c>
      <c r="C89" s="462">
        <v>0</v>
      </c>
      <c r="D89" s="462">
        <v>-79.2</v>
      </c>
      <c r="E89" s="463">
        <v>0</v>
      </c>
      <c r="F89" s="461">
        <v>0</v>
      </c>
      <c r="G89" s="462">
        <v>0</v>
      </c>
      <c r="H89" s="462">
        <v>0</v>
      </c>
      <c r="I89" s="462">
        <v>0</v>
      </c>
      <c r="J89" s="462">
        <v>0</v>
      </c>
      <c r="K89" s="464">
        <v>0</v>
      </c>
      <c r="L89" s="150"/>
      <c r="M89" s="460" t="str">
        <f t="shared" si="1"/>
        <v>X</v>
      </c>
    </row>
    <row r="90" spans="1:13" ht="14.45" customHeight="1" x14ac:dyDescent="0.2">
      <c r="A90" s="465" t="s">
        <v>356</v>
      </c>
      <c r="B90" s="461">
        <v>79.2</v>
      </c>
      <c r="C90" s="462">
        <v>0</v>
      </c>
      <c r="D90" s="462">
        <v>-79.2</v>
      </c>
      <c r="E90" s="463">
        <v>0</v>
      </c>
      <c r="F90" s="461">
        <v>0</v>
      </c>
      <c r="G90" s="462">
        <v>0</v>
      </c>
      <c r="H90" s="462">
        <v>0</v>
      </c>
      <c r="I90" s="462">
        <v>0</v>
      </c>
      <c r="J90" s="462">
        <v>0</v>
      </c>
      <c r="K90" s="464">
        <v>0</v>
      </c>
      <c r="L90" s="150"/>
      <c r="M90" s="460" t="str">
        <f t="shared" si="1"/>
        <v/>
      </c>
    </row>
    <row r="91" spans="1:13" ht="14.45" customHeight="1" x14ac:dyDescent="0.2">
      <c r="A91" s="465" t="s">
        <v>357</v>
      </c>
      <c r="B91" s="461">
        <v>27.93</v>
      </c>
      <c r="C91" s="462">
        <v>8.7059999999999995</v>
      </c>
      <c r="D91" s="462">
        <v>-19.224</v>
      </c>
      <c r="E91" s="463">
        <v>0.31170784103114929</v>
      </c>
      <c r="F91" s="461">
        <v>6.2807534</v>
      </c>
      <c r="G91" s="462">
        <v>2.6169805833333331</v>
      </c>
      <c r="H91" s="462">
        <v>0</v>
      </c>
      <c r="I91" s="462">
        <v>26.629000000000001</v>
      </c>
      <c r="J91" s="462">
        <v>24.012019416666668</v>
      </c>
      <c r="K91" s="464">
        <v>4.239777985870294</v>
      </c>
      <c r="L91" s="150"/>
      <c r="M91" s="460" t="str">
        <f t="shared" si="1"/>
        <v>X</v>
      </c>
    </row>
    <row r="92" spans="1:13" ht="14.45" customHeight="1" x14ac:dyDescent="0.2">
      <c r="A92" s="465" t="s">
        <v>358</v>
      </c>
      <c r="B92" s="461">
        <v>27.93</v>
      </c>
      <c r="C92" s="462">
        <v>8.7059999999999995</v>
      </c>
      <c r="D92" s="462">
        <v>-19.224</v>
      </c>
      <c r="E92" s="463">
        <v>0.31170784103114929</v>
      </c>
      <c r="F92" s="461">
        <v>6.2807534</v>
      </c>
      <c r="G92" s="462">
        <v>2.6169805833333331</v>
      </c>
      <c r="H92" s="462">
        <v>0</v>
      </c>
      <c r="I92" s="462">
        <v>26.629000000000001</v>
      </c>
      <c r="J92" s="462">
        <v>24.012019416666668</v>
      </c>
      <c r="K92" s="464">
        <v>4.239777985870294</v>
      </c>
      <c r="L92" s="150"/>
      <c r="M92" s="460" t="str">
        <f t="shared" si="1"/>
        <v/>
      </c>
    </row>
    <row r="93" spans="1:13" ht="14.45" customHeight="1" x14ac:dyDescent="0.2">
      <c r="A93" s="465" t="s">
        <v>359</v>
      </c>
      <c r="B93" s="461">
        <v>17.04</v>
      </c>
      <c r="C93" s="462">
        <v>0</v>
      </c>
      <c r="D93" s="462">
        <v>-17.04</v>
      </c>
      <c r="E93" s="463">
        <v>0</v>
      </c>
      <c r="F93" s="461">
        <v>0</v>
      </c>
      <c r="G93" s="462">
        <v>0</v>
      </c>
      <c r="H93" s="462">
        <v>0</v>
      </c>
      <c r="I93" s="462">
        <v>0</v>
      </c>
      <c r="J93" s="462">
        <v>0</v>
      </c>
      <c r="K93" s="464">
        <v>0</v>
      </c>
      <c r="L93" s="150"/>
      <c r="M93" s="460" t="str">
        <f t="shared" si="1"/>
        <v>X</v>
      </c>
    </row>
    <row r="94" spans="1:13" ht="14.45" customHeight="1" x14ac:dyDescent="0.2">
      <c r="A94" s="465" t="s">
        <v>360</v>
      </c>
      <c r="B94" s="461">
        <v>17.04</v>
      </c>
      <c r="C94" s="462">
        <v>0</v>
      </c>
      <c r="D94" s="462">
        <v>-17.04</v>
      </c>
      <c r="E94" s="463">
        <v>0</v>
      </c>
      <c r="F94" s="461">
        <v>0</v>
      </c>
      <c r="G94" s="462">
        <v>0</v>
      </c>
      <c r="H94" s="462">
        <v>0</v>
      </c>
      <c r="I94" s="462">
        <v>0</v>
      </c>
      <c r="J94" s="462">
        <v>0</v>
      </c>
      <c r="K94" s="464">
        <v>0</v>
      </c>
      <c r="L94" s="150"/>
      <c r="M94" s="460" t="str">
        <f t="shared" si="1"/>
        <v/>
      </c>
    </row>
    <row r="95" spans="1:13" ht="14.45" customHeight="1" x14ac:dyDescent="0.2">
      <c r="A95" s="465" t="s">
        <v>361</v>
      </c>
      <c r="B95" s="461">
        <v>2508.7800000000002</v>
      </c>
      <c r="C95" s="462">
        <v>2592.0362599999999</v>
      </c>
      <c r="D95" s="462">
        <v>83.256259999999656</v>
      </c>
      <c r="E95" s="463">
        <v>1.0331859549262987</v>
      </c>
      <c r="F95" s="461">
        <v>2611.1475397999998</v>
      </c>
      <c r="G95" s="462">
        <v>1087.9781415833331</v>
      </c>
      <c r="H95" s="462">
        <v>199.02757</v>
      </c>
      <c r="I95" s="462">
        <v>999.95232999999996</v>
      </c>
      <c r="J95" s="462">
        <v>-88.025811583333166</v>
      </c>
      <c r="K95" s="464">
        <v>0.38295512404350429</v>
      </c>
      <c r="L95" s="150"/>
      <c r="M95" s="460" t="str">
        <f t="shared" si="1"/>
        <v/>
      </c>
    </row>
    <row r="96" spans="1:13" ht="14.45" customHeight="1" x14ac:dyDescent="0.2">
      <c r="A96" s="465" t="s">
        <v>362</v>
      </c>
      <c r="B96" s="461">
        <v>664.09</v>
      </c>
      <c r="C96" s="462">
        <v>688.26700000000005</v>
      </c>
      <c r="D96" s="462">
        <v>24.177000000000021</v>
      </c>
      <c r="E96" s="463">
        <v>1.0364062100016564</v>
      </c>
      <c r="F96" s="461">
        <v>695.27597270000001</v>
      </c>
      <c r="G96" s="462">
        <v>289.69832195833334</v>
      </c>
      <c r="H96" s="462">
        <v>52.996000000000002</v>
      </c>
      <c r="I96" s="462">
        <v>266.25799999999998</v>
      </c>
      <c r="J96" s="462">
        <v>-23.440321958333357</v>
      </c>
      <c r="K96" s="464">
        <v>0.3829529718480375</v>
      </c>
      <c r="L96" s="150"/>
      <c r="M96" s="460" t="str">
        <f t="shared" si="1"/>
        <v>X</v>
      </c>
    </row>
    <row r="97" spans="1:13" ht="14.45" customHeight="1" x14ac:dyDescent="0.2">
      <c r="A97" s="465" t="s">
        <v>363</v>
      </c>
      <c r="B97" s="461">
        <v>664.09</v>
      </c>
      <c r="C97" s="462">
        <v>688.26700000000005</v>
      </c>
      <c r="D97" s="462">
        <v>24.177000000000021</v>
      </c>
      <c r="E97" s="463">
        <v>1.0364062100016564</v>
      </c>
      <c r="F97" s="461">
        <v>695.27597270000001</v>
      </c>
      <c r="G97" s="462">
        <v>289.69832195833334</v>
      </c>
      <c r="H97" s="462">
        <v>52.996000000000002</v>
      </c>
      <c r="I97" s="462">
        <v>266.25799999999998</v>
      </c>
      <c r="J97" s="462">
        <v>-23.440321958333357</v>
      </c>
      <c r="K97" s="464">
        <v>0.3829529718480375</v>
      </c>
      <c r="L97" s="150"/>
      <c r="M97" s="460" t="str">
        <f t="shared" si="1"/>
        <v/>
      </c>
    </row>
    <row r="98" spans="1:13" ht="14.45" customHeight="1" x14ac:dyDescent="0.2">
      <c r="A98" s="465" t="s">
        <v>364</v>
      </c>
      <c r="B98" s="461">
        <v>1844.69</v>
      </c>
      <c r="C98" s="462">
        <v>1903.76926</v>
      </c>
      <c r="D98" s="462">
        <v>59.079259999999977</v>
      </c>
      <c r="E98" s="463">
        <v>1.0320266603060677</v>
      </c>
      <c r="F98" s="461">
        <v>1915.8715671</v>
      </c>
      <c r="G98" s="462">
        <v>798.27981962500007</v>
      </c>
      <c r="H98" s="462">
        <v>146.03157000000002</v>
      </c>
      <c r="I98" s="462">
        <v>733.69432999999992</v>
      </c>
      <c r="J98" s="462">
        <v>-64.58548962500015</v>
      </c>
      <c r="K98" s="464">
        <v>0.38295590508218252</v>
      </c>
      <c r="L98" s="150"/>
      <c r="M98" s="460" t="str">
        <f t="shared" si="1"/>
        <v>X</v>
      </c>
    </row>
    <row r="99" spans="1:13" ht="14.45" customHeight="1" x14ac:dyDescent="0.2">
      <c r="A99" s="465" t="s">
        <v>365</v>
      </c>
      <c r="B99" s="461">
        <v>1844.69</v>
      </c>
      <c r="C99" s="462">
        <v>1903.76926</v>
      </c>
      <c r="D99" s="462">
        <v>59.079259999999977</v>
      </c>
      <c r="E99" s="463">
        <v>1.0320266603060677</v>
      </c>
      <c r="F99" s="461">
        <v>1915.8715671</v>
      </c>
      <c r="G99" s="462">
        <v>798.27981962500007</v>
      </c>
      <c r="H99" s="462">
        <v>146.03157000000002</v>
      </c>
      <c r="I99" s="462">
        <v>733.69432999999992</v>
      </c>
      <c r="J99" s="462">
        <v>-64.58548962500015</v>
      </c>
      <c r="K99" s="464">
        <v>0.38295590508218252</v>
      </c>
      <c r="L99" s="150"/>
      <c r="M99" s="460" t="str">
        <f t="shared" si="1"/>
        <v/>
      </c>
    </row>
    <row r="100" spans="1:13" ht="14.45" customHeight="1" x14ac:dyDescent="0.2">
      <c r="A100" s="465" t="s">
        <v>366</v>
      </c>
      <c r="B100" s="461">
        <v>30.469698000000001</v>
      </c>
      <c r="C100" s="462">
        <v>0</v>
      </c>
      <c r="D100" s="462">
        <v>-30.469698000000001</v>
      </c>
      <c r="E100" s="463">
        <v>0</v>
      </c>
      <c r="F100" s="461">
        <v>32.330505299999999</v>
      </c>
      <c r="G100" s="462">
        <v>13.471043874999999</v>
      </c>
      <c r="H100" s="462">
        <v>0</v>
      </c>
      <c r="I100" s="462">
        <v>0</v>
      </c>
      <c r="J100" s="462">
        <v>-13.471043874999999</v>
      </c>
      <c r="K100" s="464">
        <v>0</v>
      </c>
      <c r="L100" s="150"/>
      <c r="M100" s="460" t="str">
        <f t="shared" si="1"/>
        <v/>
      </c>
    </row>
    <row r="101" spans="1:13" ht="14.45" customHeight="1" x14ac:dyDescent="0.2">
      <c r="A101" s="465" t="s">
        <v>367</v>
      </c>
      <c r="B101" s="461">
        <v>30.469698000000001</v>
      </c>
      <c r="C101" s="462">
        <v>0</v>
      </c>
      <c r="D101" s="462">
        <v>-30.469698000000001</v>
      </c>
      <c r="E101" s="463">
        <v>0</v>
      </c>
      <c r="F101" s="461">
        <v>32.330505299999999</v>
      </c>
      <c r="G101" s="462">
        <v>13.471043874999999</v>
      </c>
      <c r="H101" s="462">
        <v>0</v>
      </c>
      <c r="I101" s="462">
        <v>0</v>
      </c>
      <c r="J101" s="462">
        <v>-13.471043874999999</v>
      </c>
      <c r="K101" s="464">
        <v>0</v>
      </c>
      <c r="L101" s="150"/>
      <c r="M101" s="460" t="str">
        <f t="shared" si="1"/>
        <v>X</v>
      </c>
    </row>
    <row r="102" spans="1:13" ht="14.45" customHeight="1" x14ac:dyDescent="0.2">
      <c r="A102" s="465" t="s">
        <v>368</v>
      </c>
      <c r="B102" s="461">
        <v>30.469698000000001</v>
      </c>
      <c r="C102" s="462">
        <v>0</v>
      </c>
      <c r="D102" s="462">
        <v>-30.469698000000001</v>
      </c>
      <c r="E102" s="463">
        <v>0</v>
      </c>
      <c r="F102" s="461">
        <v>32.330505299999999</v>
      </c>
      <c r="G102" s="462">
        <v>13.471043874999999</v>
      </c>
      <c r="H102" s="462">
        <v>0</v>
      </c>
      <c r="I102" s="462">
        <v>0</v>
      </c>
      <c r="J102" s="462">
        <v>-13.471043874999999</v>
      </c>
      <c r="K102" s="464">
        <v>0</v>
      </c>
      <c r="L102" s="150"/>
      <c r="M102" s="460" t="str">
        <f t="shared" si="1"/>
        <v/>
      </c>
    </row>
    <row r="103" spans="1:13" ht="14.45" customHeight="1" x14ac:dyDescent="0.2">
      <c r="A103" s="465" t="s">
        <v>369</v>
      </c>
      <c r="B103" s="461">
        <v>147.59</v>
      </c>
      <c r="C103" s="462">
        <v>153.12682999999998</v>
      </c>
      <c r="D103" s="462">
        <v>5.5368299999999806</v>
      </c>
      <c r="E103" s="463">
        <v>1.0375149400365877</v>
      </c>
      <c r="F103" s="461">
        <v>154.50577170000003</v>
      </c>
      <c r="G103" s="462">
        <v>64.377404875000011</v>
      </c>
      <c r="H103" s="462">
        <v>11.77899</v>
      </c>
      <c r="I103" s="462">
        <v>59.697919999999996</v>
      </c>
      <c r="J103" s="462">
        <v>-4.6794848750000142</v>
      </c>
      <c r="K103" s="464">
        <v>0.38637987010552555</v>
      </c>
      <c r="L103" s="150"/>
      <c r="M103" s="460" t="str">
        <f t="shared" si="1"/>
        <v/>
      </c>
    </row>
    <row r="104" spans="1:13" ht="14.45" customHeight="1" x14ac:dyDescent="0.2">
      <c r="A104" s="465" t="s">
        <v>370</v>
      </c>
      <c r="B104" s="461">
        <v>147.59</v>
      </c>
      <c r="C104" s="462">
        <v>153.12682999999998</v>
      </c>
      <c r="D104" s="462">
        <v>5.5368299999999806</v>
      </c>
      <c r="E104" s="463">
        <v>1.0375149400365877</v>
      </c>
      <c r="F104" s="461">
        <v>154.50577170000003</v>
      </c>
      <c r="G104" s="462">
        <v>64.377404875000011</v>
      </c>
      <c r="H104" s="462">
        <v>11.77899</v>
      </c>
      <c r="I104" s="462">
        <v>59.697919999999996</v>
      </c>
      <c r="J104" s="462">
        <v>-4.6794848750000142</v>
      </c>
      <c r="K104" s="464">
        <v>0.38637987010552555</v>
      </c>
      <c r="L104" s="150"/>
      <c r="M104" s="460" t="str">
        <f t="shared" si="1"/>
        <v>X</v>
      </c>
    </row>
    <row r="105" spans="1:13" ht="14.45" customHeight="1" x14ac:dyDescent="0.2">
      <c r="A105" s="465" t="s">
        <v>371</v>
      </c>
      <c r="B105" s="461">
        <v>147.59</v>
      </c>
      <c r="C105" s="462">
        <v>153.12682999999998</v>
      </c>
      <c r="D105" s="462">
        <v>5.5368299999999806</v>
      </c>
      <c r="E105" s="463">
        <v>1.0375149400365877</v>
      </c>
      <c r="F105" s="461">
        <v>154.50577170000003</v>
      </c>
      <c r="G105" s="462">
        <v>64.377404875000011</v>
      </c>
      <c r="H105" s="462">
        <v>11.77899</v>
      </c>
      <c r="I105" s="462">
        <v>59.697919999999996</v>
      </c>
      <c r="J105" s="462">
        <v>-4.6794848750000142</v>
      </c>
      <c r="K105" s="464">
        <v>0.38637987010552555</v>
      </c>
      <c r="L105" s="150"/>
      <c r="M105" s="460" t="str">
        <f t="shared" si="1"/>
        <v/>
      </c>
    </row>
    <row r="106" spans="1:13" ht="14.45" customHeight="1" x14ac:dyDescent="0.2">
      <c r="A106" s="465" t="s">
        <v>372</v>
      </c>
      <c r="B106" s="461">
        <v>0</v>
      </c>
      <c r="C106" s="462">
        <v>4.9469500000000002</v>
      </c>
      <c r="D106" s="462">
        <v>4.9469500000000002</v>
      </c>
      <c r="E106" s="463">
        <v>0</v>
      </c>
      <c r="F106" s="461">
        <v>4.2969612000000001</v>
      </c>
      <c r="G106" s="462">
        <v>1.7904005000000001</v>
      </c>
      <c r="H106" s="462">
        <v>0</v>
      </c>
      <c r="I106" s="462">
        <v>0</v>
      </c>
      <c r="J106" s="462">
        <v>-1.7904005000000001</v>
      </c>
      <c r="K106" s="464">
        <v>0</v>
      </c>
      <c r="L106" s="150"/>
      <c r="M106" s="460" t="str">
        <f t="shared" si="1"/>
        <v/>
      </c>
    </row>
    <row r="107" spans="1:13" ht="14.45" customHeight="1" x14ac:dyDescent="0.2">
      <c r="A107" s="465" t="s">
        <v>373</v>
      </c>
      <c r="B107" s="461">
        <v>0</v>
      </c>
      <c r="C107" s="462">
        <v>4.9469500000000002</v>
      </c>
      <c r="D107" s="462">
        <v>4.9469500000000002</v>
      </c>
      <c r="E107" s="463">
        <v>0</v>
      </c>
      <c r="F107" s="461">
        <v>4.2969612000000001</v>
      </c>
      <c r="G107" s="462">
        <v>1.7904005000000001</v>
      </c>
      <c r="H107" s="462">
        <v>0</v>
      </c>
      <c r="I107" s="462">
        <v>0</v>
      </c>
      <c r="J107" s="462">
        <v>-1.7904005000000001</v>
      </c>
      <c r="K107" s="464">
        <v>0</v>
      </c>
      <c r="L107" s="150"/>
      <c r="M107" s="460" t="str">
        <f t="shared" si="1"/>
        <v/>
      </c>
    </row>
    <row r="108" spans="1:13" ht="14.45" customHeight="1" x14ac:dyDescent="0.2">
      <c r="A108" s="465" t="s">
        <v>374</v>
      </c>
      <c r="B108" s="461">
        <v>0</v>
      </c>
      <c r="C108" s="462">
        <v>1.44695</v>
      </c>
      <c r="D108" s="462">
        <v>1.44695</v>
      </c>
      <c r="E108" s="463">
        <v>0</v>
      </c>
      <c r="F108" s="461">
        <v>1.5432336</v>
      </c>
      <c r="G108" s="462">
        <v>0.64301399999999997</v>
      </c>
      <c r="H108" s="462">
        <v>0</v>
      </c>
      <c r="I108" s="462">
        <v>0</v>
      </c>
      <c r="J108" s="462">
        <v>-0.64301399999999997</v>
      </c>
      <c r="K108" s="464">
        <v>0</v>
      </c>
      <c r="L108" s="150"/>
      <c r="M108" s="460" t="str">
        <f t="shared" si="1"/>
        <v>X</v>
      </c>
    </row>
    <row r="109" spans="1:13" ht="14.45" customHeight="1" x14ac:dyDescent="0.2">
      <c r="A109" s="465" t="s">
        <v>375</v>
      </c>
      <c r="B109" s="461">
        <v>0</v>
      </c>
      <c r="C109" s="462">
        <v>1.44695</v>
      </c>
      <c r="D109" s="462">
        <v>1.44695</v>
      </c>
      <c r="E109" s="463">
        <v>0</v>
      </c>
      <c r="F109" s="461">
        <v>1.5432336</v>
      </c>
      <c r="G109" s="462">
        <v>0.64301399999999997</v>
      </c>
      <c r="H109" s="462">
        <v>0</v>
      </c>
      <c r="I109" s="462">
        <v>0</v>
      </c>
      <c r="J109" s="462">
        <v>-0.64301399999999997</v>
      </c>
      <c r="K109" s="464">
        <v>0</v>
      </c>
      <c r="L109" s="150"/>
      <c r="M109" s="460" t="str">
        <f t="shared" si="1"/>
        <v/>
      </c>
    </row>
    <row r="110" spans="1:13" ht="14.45" customHeight="1" x14ac:dyDescent="0.2">
      <c r="A110" s="465" t="s">
        <v>376</v>
      </c>
      <c r="B110" s="461">
        <v>0</v>
      </c>
      <c r="C110" s="462">
        <v>3.5</v>
      </c>
      <c r="D110" s="462">
        <v>3.5</v>
      </c>
      <c r="E110" s="463">
        <v>0</v>
      </c>
      <c r="F110" s="461">
        <v>2.7537276000000004</v>
      </c>
      <c r="G110" s="462">
        <v>1.1473865000000001</v>
      </c>
      <c r="H110" s="462">
        <v>0</v>
      </c>
      <c r="I110" s="462">
        <v>0</v>
      </c>
      <c r="J110" s="462">
        <v>-1.1473865000000001</v>
      </c>
      <c r="K110" s="464">
        <v>0</v>
      </c>
      <c r="L110" s="150"/>
      <c r="M110" s="460" t="str">
        <f t="shared" si="1"/>
        <v>X</v>
      </c>
    </row>
    <row r="111" spans="1:13" ht="14.45" customHeight="1" x14ac:dyDescent="0.2">
      <c r="A111" s="465" t="s">
        <v>377</v>
      </c>
      <c r="B111" s="461">
        <v>0</v>
      </c>
      <c r="C111" s="462">
        <v>3.5</v>
      </c>
      <c r="D111" s="462">
        <v>3.5</v>
      </c>
      <c r="E111" s="463">
        <v>0</v>
      </c>
      <c r="F111" s="461">
        <v>2.7537276000000004</v>
      </c>
      <c r="G111" s="462">
        <v>1.1473865000000001</v>
      </c>
      <c r="H111" s="462">
        <v>0</v>
      </c>
      <c r="I111" s="462">
        <v>0</v>
      </c>
      <c r="J111" s="462">
        <v>-1.1473865000000001</v>
      </c>
      <c r="K111" s="464">
        <v>0</v>
      </c>
      <c r="L111" s="150"/>
      <c r="M111" s="460" t="str">
        <f t="shared" si="1"/>
        <v/>
      </c>
    </row>
    <row r="112" spans="1:13" ht="14.45" customHeight="1" x14ac:dyDescent="0.2">
      <c r="A112" s="465" t="s">
        <v>378</v>
      </c>
      <c r="B112" s="461">
        <v>471.99999600000001</v>
      </c>
      <c r="C112" s="462">
        <v>491.35563999999999</v>
      </c>
      <c r="D112" s="462">
        <v>19.355643999999984</v>
      </c>
      <c r="E112" s="463">
        <v>1.041007720686506</v>
      </c>
      <c r="F112" s="461">
        <v>523.78133310000101</v>
      </c>
      <c r="G112" s="462">
        <v>218.24222212500044</v>
      </c>
      <c r="H112" s="462">
        <v>51.766919999999999</v>
      </c>
      <c r="I112" s="462">
        <v>213.32417000000001</v>
      </c>
      <c r="J112" s="462">
        <v>-4.918052125000429</v>
      </c>
      <c r="K112" s="464">
        <v>0.40727715273364257</v>
      </c>
      <c r="L112" s="150"/>
      <c r="M112" s="460" t="str">
        <f t="shared" si="1"/>
        <v/>
      </c>
    </row>
    <row r="113" spans="1:13" ht="14.45" customHeight="1" x14ac:dyDescent="0.2">
      <c r="A113" s="465" t="s">
        <v>379</v>
      </c>
      <c r="B113" s="461">
        <v>471.99999600000001</v>
      </c>
      <c r="C113" s="462">
        <v>473.01177000000001</v>
      </c>
      <c r="D113" s="462">
        <v>1.0117740000000026</v>
      </c>
      <c r="E113" s="463">
        <v>1.0021435890012169</v>
      </c>
      <c r="F113" s="461">
        <v>513.28591890000098</v>
      </c>
      <c r="G113" s="462">
        <v>213.86913287500039</v>
      </c>
      <c r="H113" s="462">
        <v>39.170819999999999</v>
      </c>
      <c r="I113" s="462">
        <v>196.31157000000002</v>
      </c>
      <c r="J113" s="462">
        <v>-17.557562875000372</v>
      </c>
      <c r="K113" s="464">
        <v>0.38246046262228689</v>
      </c>
      <c r="L113" s="150"/>
      <c r="M113" s="460" t="str">
        <f t="shared" si="1"/>
        <v/>
      </c>
    </row>
    <row r="114" spans="1:13" ht="14.45" customHeight="1" x14ac:dyDescent="0.2">
      <c r="A114" s="465" t="s">
        <v>380</v>
      </c>
      <c r="B114" s="461">
        <v>471.99999600000001</v>
      </c>
      <c r="C114" s="462">
        <v>473.01177000000001</v>
      </c>
      <c r="D114" s="462">
        <v>1.0117740000000026</v>
      </c>
      <c r="E114" s="463">
        <v>1.0021435890012169</v>
      </c>
      <c r="F114" s="461">
        <v>513.28591890000098</v>
      </c>
      <c r="G114" s="462">
        <v>213.86913287500039</v>
      </c>
      <c r="H114" s="462">
        <v>39.170819999999999</v>
      </c>
      <c r="I114" s="462">
        <v>196.31157000000002</v>
      </c>
      <c r="J114" s="462">
        <v>-17.557562875000372</v>
      </c>
      <c r="K114" s="464">
        <v>0.38246046262228689</v>
      </c>
      <c r="L114" s="150"/>
      <c r="M114" s="460" t="str">
        <f t="shared" si="1"/>
        <v>X</v>
      </c>
    </row>
    <row r="115" spans="1:13" ht="14.45" customHeight="1" x14ac:dyDescent="0.2">
      <c r="A115" s="465" t="s">
        <v>381</v>
      </c>
      <c r="B115" s="461">
        <v>273</v>
      </c>
      <c r="C115" s="462">
        <v>273.57355999999999</v>
      </c>
      <c r="D115" s="462">
        <v>0.5735599999999863</v>
      </c>
      <c r="E115" s="463">
        <v>1.0021009523809523</v>
      </c>
      <c r="F115" s="461">
        <v>354.07940159999998</v>
      </c>
      <c r="G115" s="462">
        <v>147.533084</v>
      </c>
      <c r="H115" s="462">
        <v>22.64622</v>
      </c>
      <c r="I115" s="462">
        <v>113.56527</v>
      </c>
      <c r="J115" s="462">
        <v>-33.967814000000004</v>
      </c>
      <c r="K115" s="464">
        <v>0.32073390738581731</v>
      </c>
      <c r="L115" s="150"/>
      <c r="M115" s="460" t="str">
        <f t="shared" si="1"/>
        <v/>
      </c>
    </row>
    <row r="116" spans="1:13" ht="14.45" customHeight="1" x14ac:dyDescent="0.2">
      <c r="A116" s="465" t="s">
        <v>382</v>
      </c>
      <c r="B116" s="461">
        <v>171.99999600000001</v>
      </c>
      <c r="C116" s="462">
        <v>171.68899999999999</v>
      </c>
      <c r="D116" s="462">
        <v>-0.31099600000001715</v>
      </c>
      <c r="E116" s="463">
        <v>0.9981918836788809</v>
      </c>
      <c r="F116" s="461">
        <v>131.4389769</v>
      </c>
      <c r="G116" s="462">
        <v>54.766240374999995</v>
      </c>
      <c r="H116" s="462">
        <v>14.206</v>
      </c>
      <c r="I116" s="462">
        <v>71.177999999999997</v>
      </c>
      <c r="J116" s="462">
        <v>16.411759625000002</v>
      </c>
      <c r="K116" s="464">
        <v>0.54152886517180432</v>
      </c>
      <c r="L116" s="150"/>
      <c r="M116" s="460" t="str">
        <f t="shared" si="1"/>
        <v/>
      </c>
    </row>
    <row r="117" spans="1:13" ht="14.45" customHeight="1" x14ac:dyDescent="0.2">
      <c r="A117" s="465" t="s">
        <v>383</v>
      </c>
      <c r="B117" s="461">
        <v>27</v>
      </c>
      <c r="C117" s="462">
        <v>27.749209999999998</v>
      </c>
      <c r="D117" s="462">
        <v>0.74920999999999793</v>
      </c>
      <c r="E117" s="463">
        <v>1.0277485185185185</v>
      </c>
      <c r="F117" s="461">
        <v>27.767540400000001</v>
      </c>
      <c r="G117" s="462">
        <v>11.569808500000001</v>
      </c>
      <c r="H117" s="462">
        <v>2.3186</v>
      </c>
      <c r="I117" s="462">
        <v>11.568299999999999</v>
      </c>
      <c r="J117" s="462">
        <v>-1.508500000001689E-3</v>
      </c>
      <c r="K117" s="464">
        <v>0.41661234064505037</v>
      </c>
      <c r="L117" s="150"/>
      <c r="M117" s="460" t="str">
        <f t="shared" si="1"/>
        <v/>
      </c>
    </row>
    <row r="118" spans="1:13" ht="14.45" customHeight="1" x14ac:dyDescent="0.2">
      <c r="A118" s="465" t="s">
        <v>384</v>
      </c>
      <c r="B118" s="461">
        <v>0</v>
      </c>
      <c r="C118" s="462">
        <v>18.343869999999999</v>
      </c>
      <c r="D118" s="462">
        <v>18.343869999999999</v>
      </c>
      <c r="E118" s="463">
        <v>0</v>
      </c>
      <c r="F118" s="461">
        <v>10.495414199999999</v>
      </c>
      <c r="G118" s="462">
        <v>4.3730892499999996</v>
      </c>
      <c r="H118" s="462">
        <v>12.5961</v>
      </c>
      <c r="I118" s="462">
        <v>17.012599999999999</v>
      </c>
      <c r="J118" s="462">
        <v>12.639510749999999</v>
      </c>
      <c r="K118" s="464">
        <v>1.6209555598101122</v>
      </c>
      <c r="L118" s="150"/>
      <c r="M118" s="460" t="str">
        <f t="shared" si="1"/>
        <v/>
      </c>
    </row>
    <row r="119" spans="1:13" ht="14.45" customHeight="1" x14ac:dyDescent="0.2">
      <c r="A119" s="465" t="s">
        <v>385</v>
      </c>
      <c r="B119" s="461">
        <v>0</v>
      </c>
      <c r="C119" s="462">
        <v>10.138870000000001</v>
      </c>
      <c r="D119" s="462">
        <v>10.138870000000001</v>
      </c>
      <c r="E119" s="463">
        <v>0</v>
      </c>
      <c r="F119" s="461">
        <v>0</v>
      </c>
      <c r="G119" s="462">
        <v>0</v>
      </c>
      <c r="H119" s="462">
        <v>0</v>
      </c>
      <c r="I119" s="462">
        <v>0</v>
      </c>
      <c r="J119" s="462">
        <v>0</v>
      </c>
      <c r="K119" s="464">
        <v>0</v>
      </c>
      <c r="L119" s="150"/>
      <c r="M119" s="460" t="str">
        <f t="shared" si="1"/>
        <v>X</v>
      </c>
    </row>
    <row r="120" spans="1:13" ht="14.45" customHeight="1" x14ac:dyDescent="0.2">
      <c r="A120" s="465" t="s">
        <v>386</v>
      </c>
      <c r="B120" s="461">
        <v>0</v>
      </c>
      <c r="C120" s="462">
        <v>3.0588800000000003</v>
      </c>
      <c r="D120" s="462">
        <v>3.0588800000000003</v>
      </c>
      <c r="E120" s="463">
        <v>0</v>
      </c>
      <c r="F120" s="461">
        <v>0</v>
      </c>
      <c r="G120" s="462">
        <v>0</v>
      </c>
      <c r="H120" s="462">
        <v>0</v>
      </c>
      <c r="I120" s="462">
        <v>0</v>
      </c>
      <c r="J120" s="462">
        <v>0</v>
      </c>
      <c r="K120" s="464">
        <v>0</v>
      </c>
      <c r="L120" s="150"/>
      <c r="M120" s="460" t="str">
        <f t="shared" si="1"/>
        <v/>
      </c>
    </row>
    <row r="121" spans="1:13" ht="14.45" customHeight="1" x14ac:dyDescent="0.2">
      <c r="A121" s="465" t="s">
        <v>387</v>
      </c>
      <c r="B121" s="461">
        <v>0</v>
      </c>
      <c r="C121" s="462">
        <v>7.0799899999999996</v>
      </c>
      <c r="D121" s="462">
        <v>7.0799899999999996</v>
      </c>
      <c r="E121" s="463">
        <v>0</v>
      </c>
      <c r="F121" s="461">
        <v>0</v>
      </c>
      <c r="G121" s="462">
        <v>0</v>
      </c>
      <c r="H121" s="462">
        <v>0</v>
      </c>
      <c r="I121" s="462">
        <v>0</v>
      </c>
      <c r="J121" s="462">
        <v>0</v>
      </c>
      <c r="K121" s="464">
        <v>0</v>
      </c>
      <c r="L121" s="150"/>
      <c r="M121" s="460" t="str">
        <f t="shared" si="1"/>
        <v/>
      </c>
    </row>
    <row r="122" spans="1:13" ht="14.45" customHeight="1" x14ac:dyDescent="0.2">
      <c r="A122" s="465" t="s">
        <v>388</v>
      </c>
      <c r="B122" s="461">
        <v>0</v>
      </c>
      <c r="C122" s="462">
        <v>4.4770000000000003</v>
      </c>
      <c r="D122" s="462">
        <v>4.4770000000000003</v>
      </c>
      <c r="E122" s="463">
        <v>0</v>
      </c>
      <c r="F122" s="461">
        <v>10.495414199999999</v>
      </c>
      <c r="G122" s="462">
        <v>4.3730892499999996</v>
      </c>
      <c r="H122" s="462">
        <v>0</v>
      </c>
      <c r="I122" s="462">
        <v>4.4165000000000001</v>
      </c>
      <c r="J122" s="462">
        <v>4.3410750000000498E-2</v>
      </c>
      <c r="K122" s="464">
        <v>0.42080283024942461</v>
      </c>
      <c r="L122" s="150"/>
      <c r="M122" s="460" t="str">
        <f t="shared" si="1"/>
        <v>X</v>
      </c>
    </row>
    <row r="123" spans="1:13" ht="14.45" customHeight="1" x14ac:dyDescent="0.2">
      <c r="A123" s="465" t="s">
        <v>389</v>
      </c>
      <c r="B123" s="461">
        <v>0</v>
      </c>
      <c r="C123" s="462">
        <v>4.4770000000000003</v>
      </c>
      <c r="D123" s="462">
        <v>4.4770000000000003</v>
      </c>
      <c r="E123" s="463">
        <v>0</v>
      </c>
      <c r="F123" s="461">
        <v>10.495414199999999</v>
      </c>
      <c r="G123" s="462">
        <v>4.3730892499999996</v>
      </c>
      <c r="H123" s="462">
        <v>0</v>
      </c>
      <c r="I123" s="462">
        <v>4.4165000000000001</v>
      </c>
      <c r="J123" s="462">
        <v>4.3410750000000498E-2</v>
      </c>
      <c r="K123" s="464">
        <v>0.42080283024942461</v>
      </c>
      <c r="L123" s="150"/>
      <c r="M123" s="460" t="str">
        <f t="shared" si="1"/>
        <v/>
      </c>
    </row>
    <row r="124" spans="1:13" ht="14.45" customHeight="1" x14ac:dyDescent="0.2">
      <c r="A124" s="465" t="s">
        <v>390</v>
      </c>
      <c r="B124" s="461">
        <v>0</v>
      </c>
      <c r="C124" s="462">
        <v>0</v>
      </c>
      <c r="D124" s="462">
        <v>0</v>
      </c>
      <c r="E124" s="463">
        <v>0</v>
      </c>
      <c r="F124" s="461">
        <v>0</v>
      </c>
      <c r="G124" s="462">
        <v>0</v>
      </c>
      <c r="H124" s="462">
        <v>12.5961</v>
      </c>
      <c r="I124" s="462">
        <v>12.5961</v>
      </c>
      <c r="J124" s="462">
        <v>12.5961</v>
      </c>
      <c r="K124" s="464">
        <v>0</v>
      </c>
      <c r="L124" s="150"/>
      <c r="M124" s="460" t="str">
        <f t="shared" si="1"/>
        <v>X</v>
      </c>
    </row>
    <row r="125" spans="1:13" ht="14.45" customHeight="1" x14ac:dyDescent="0.2">
      <c r="A125" s="465" t="s">
        <v>391</v>
      </c>
      <c r="B125" s="461">
        <v>0</v>
      </c>
      <c r="C125" s="462">
        <v>0</v>
      </c>
      <c r="D125" s="462">
        <v>0</v>
      </c>
      <c r="E125" s="463">
        <v>0</v>
      </c>
      <c r="F125" s="461">
        <v>0</v>
      </c>
      <c r="G125" s="462">
        <v>0</v>
      </c>
      <c r="H125" s="462">
        <v>12.5961</v>
      </c>
      <c r="I125" s="462">
        <v>12.5961</v>
      </c>
      <c r="J125" s="462">
        <v>12.5961</v>
      </c>
      <c r="K125" s="464">
        <v>0</v>
      </c>
      <c r="L125" s="150"/>
      <c r="M125" s="460" t="str">
        <f t="shared" si="1"/>
        <v/>
      </c>
    </row>
    <row r="126" spans="1:13" ht="14.45" customHeight="1" x14ac:dyDescent="0.2">
      <c r="A126" s="465" t="s">
        <v>392</v>
      </c>
      <c r="B126" s="461">
        <v>0</v>
      </c>
      <c r="C126" s="462">
        <v>3.7280000000000002</v>
      </c>
      <c r="D126" s="462">
        <v>3.7280000000000002</v>
      </c>
      <c r="E126" s="463">
        <v>0</v>
      </c>
      <c r="F126" s="461">
        <v>0</v>
      </c>
      <c r="G126" s="462">
        <v>0</v>
      </c>
      <c r="H126" s="462">
        <v>0</v>
      </c>
      <c r="I126" s="462">
        <v>0</v>
      </c>
      <c r="J126" s="462">
        <v>0</v>
      </c>
      <c r="K126" s="464">
        <v>0</v>
      </c>
      <c r="L126" s="150"/>
      <c r="M126" s="460" t="str">
        <f t="shared" si="1"/>
        <v>X</v>
      </c>
    </row>
    <row r="127" spans="1:13" ht="14.45" customHeight="1" x14ac:dyDescent="0.2">
      <c r="A127" s="465" t="s">
        <v>393</v>
      </c>
      <c r="B127" s="461">
        <v>0</v>
      </c>
      <c r="C127" s="462">
        <v>3.7280000000000002</v>
      </c>
      <c r="D127" s="462">
        <v>3.7280000000000002</v>
      </c>
      <c r="E127" s="463">
        <v>0</v>
      </c>
      <c r="F127" s="461">
        <v>0</v>
      </c>
      <c r="G127" s="462">
        <v>0</v>
      </c>
      <c r="H127" s="462">
        <v>0</v>
      </c>
      <c r="I127" s="462">
        <v>0</v>
      </c>
      <c r="J127" s="462">
        <v>0</v>
      </c>
      <c r="K127" s="464">
        <v>0</v>
      </c>
      <c r="L127" s="150"/>
      <c r="M127" s="460" t="str">
        <f t="shared" si="1"/>
        <v/>
      </c>
    </row>
    <row r="128" spans="1:13" ht="14.45" customHeight="1" x14ac:dyDescent="0.2">
      <c r="A128" s="465" t="s">
        <v>394</v>
      </c>
      <c r="B128" s="461">
        <v>9703.2305489999999</v>
      </c>
      <c r="C128" s="462">
        <v>8940.669460000001</v>
      </c>
      <c r="D128" s="462">
        <v>-762.5610889999989</v>
      </c>
      <c r="E128" s="463">
        <v>0.92141162830779211</v>
      </c>
      <c r="F128" s="461">
        <v>5267.0837640999998</v>
      </c>
      <c r="G128" s="462">
        <v>2194.6182350416666</v>
      </c>
      <c r="H128" s="462">
        <v>743.51702999999998</v>
      </c>
      <c r="I128" s="462">
        <v>3822.4230499999999</v>
      </c>
      <c r="J128" s="462">
        <v>1627.8048149583333</v>
      </c>
      <c r="K128" s="464">
        <v>0.72571905464145336</v>
      </c>
      <c r="L128" s="150"/>
      <c r="M128" s="460" t="str">
        <f t="shared" si="1"/>
        <v/>
      </c>
    </row>
    <row r="129" spans="1:13" ht="14.45" customHeight="1" x14ac:dyDescent="0.2">
      <c r="A129" s="465" t="s">
        <v>395</v>
      </c>
      <c r="B129" s="461">
        <v>9703.2305489999999</v>
      </c>
      <c r="C129" s="462">
        <v>8928.1999600000017</v>
      </c>
      <c r="D129" s="462">
        <v>-775.03058899999814</v>
      </c>
      <c r="E129" s="463">
        <v>0.92012654083748724</v>
      </c>
      <c r="F129" s="461">
        <v>5263.5263193000001</v>
      </c>
      <c r="G129" s="462">
        <v>2193.135966375</v>
      </c>
      <c r="H129" s="462">
        <v>743.51896999999997</v>
      </c>
      <c r="I129" s="462">
        <v>3822.4130399999999</v>
      </c>
      <c r="J129" s="462">
        <v>1629.277073625</v>
      </c>
      <c r="K129" s="464">
        <v>0.72620764258063886</v>
      </c>
      <c r="L129" s="150"/>
      <c r="M129" s="460" t="str">
        <f t="shared" si="1"/>
        <v/>
      </c>
    </row>
    <row r="130" spans="1:13" ht="14.45" customHeight="1" x14ac:dyDescent="0.2">
      <c r="A130" s="465" t="s">
        <v>396</v>
      </c>
      <c r="B130" s="461">
        <v>9703.2305489999999</v>
      </c>
      <c r="C130" s="462">
        <v>8928.1999600000017</v>
      </c>
      <c r="D130" s="462">
        <v>-775.03058899999814</v>
      </c>
      <c r="E130" s="463">
        <v>0.92012654083748724</v>
      </c>
      <c r="F130" s="461">
        <v>5263.5263193000001</v>
      </c>
      <c r="G130" s="462">
        <v>2193.135966375</v>
      </c>
      <c r="H130" s="462">
        <v>743.51896999999997</v>
      </c>
      <c r="I130" s="462">
        <v>3822.4130399999999</v>
      </c>
      <c r="J130" s="462">
        <v>1629.277073625</v>
      </c>
      <c r="K130" s="464">
        <v>0.72620764258063886</v>
      </c>
      <c r="L130" s="150"/>
      <c r="M130" s="460" t="str">
        <f t="shared" si="1"/>
        <v/>
      </c>
    </row>
    <row r="131" spans="1:13" ht="14.45" customHeight="1" x14ac:dyDescent="0.2">
      <c r="A131" s="465" t="s">
        <v>397</v>
      </c>
      <c r="B131" s="461">
        <v>5354.2250000000004</v>
      </c>
      <c r="C131" s="462">
        <v>5307.4011900000005</v>
      </c>
      <c r="D131" s="462">
        <v>-46.823809999999867</v>
      </c>
      <c r="E131" s="463">
        <v>0.99125479224350865</v>
      </c>
      <c r="F131" s="461">
        <v>5263.5263193000001</v>
      </c>
      <c r="G131" s="462">
        <v>2193.135966375</v>
      </c>
      <c r="H131" s="462">
        <v>470.80313000000001</v>
      </c>
      <c r="I131" s="462">
        <v>2020.4728700000001</v>
      </c>
      <c r="J131" s="462">
        <v>-172.6630963749999</v>
      </c>
      <c r="K131" s="464">
        <v>0.38386297463573887</v>
      </c>
      <c r="L131" s="150"/>
      <c r="M131" s="460" t="str">
        <f t="shared" si="1"/>
        <v>X</v>
      </c>
    </row>
    <row r="132" spans="1:13" ht="14.45" customHeight="1" x14ac:dyDescent="0.2">
      <c r="A132" s="465" t="s">
        <v>398</v>
      </c>
      <c r="B132" s="461">
        <v>4027.9550429999999</v>
      </c>
      <c r="C132" s="462">
        <v>3986.8905600000003</v>
      </c>
      <c r="D132" s="462">
        <v>-41.064482999999655</v>
      </c>
      <c r="E132" s="463">
        <v>0.98980512876593207</v>
      </c>
      <c r="F132" s="461">
        <v>3914.0439032999998</v>
      </c>
      <c r="G132" s="462">
        <v>1630.8516263749998</v>
      </c>
      <c r="H132" s="462">
        <v>420.65940000000001</v>
      </c>
      <c r="I132" s="462">
        <v>1577.88203</v>
      </c>
      <c r="J132" s="462">
        <v>-52.96959637499981</v>
      </c>
      <c r="K132" s="464">
        <v>0.40313345199568651</v>
      </c>
      <c r="L132" s="150"/>
      <c r="M132" s="460" t="str">
        <f t="shared" si="1"/>
        <v/>
      </c>
    </row>
    <row r="133" spans="1:13" ht="14.45" customHeight="1" x14ac:dyDescent="0.2">
      <c r="A133" s="465" t="s">
        <v>399</v>
      </c>
      <c r="B133" s="461">
        <v>0.63482799999999995</v>
      </c>
      <c r="C133" s="462">
        <v>0</v>
      </c>
      <c r="D133" s="462">
        <v>-0.63482799999999995</v>
      </c>
      <c r="E133" s="463">
        <v>0</v>
      </c>
      <c r="F133" s="461">
        <v>0</v>
      </c>
      <c r="G133" s="462">
        <v>0</v>
      </c>
      <c r="H133" s="462">
        <v>0</v>
      </c>
      <c r="I133" s="462">
        <v>0</v>
      </c>
      <c r="J133" s="462">
        <v>0</v>
      </c>
      <c r="K133" s="464">
        <v>0</v>
      </c>
      <c r="L133" s="150"/>
      <c r="M133" s="460" t="str">
        <f t="shared" si="1"/>
        <v/>
      </c>
    </row>
    <row r="134" spans="1:13" ht="14.45" customHeight="1" x14ac:dyDescent="0.2">
      <c r="A134" s="465" t="s">
        <v>400</v>
      </c>
      <c r="B134" s="461">
        <v>131.63512800000001</v>
      </c>
      <c r="C134" s="462">
        <v>56.912500000000001</v>
      </c>
      <c r="D134" s="462">
        <v>-74.722628000000014</v>
      </c>
      <c r="E134" s="463">
        <v>0.43235039813992504</v>
      </c>
      <c r="F134" s="461">
        <v>54.967237999999995</v>
      </c>
      <c r="G134" s="462">
        <v>22.903015833333331</v>
      </c>
      <c r="H134" s="462">
        <v>1.92456</v>
      </c>
      <c r="I134" s="462">
        <v>15.85422</v>
      </c>
      <c r="J134" s="462">
        <v>-7.0487958333333314</v>
      </c>
      <c r="K134" s="464">
        <v>0.28843035555106483</v>
      </c>
      <c r="L134" s="150"/>
      <c r="M134" s="460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5" t="s">
        <v>401</v>
      </c>
      <c r="B135" s="461">
        <v>1194.0000009999999</v>
      </c>
      <c r="C135" s="462">
        <v>1263.5981299999999</v>
      </c>
      <c r="D135" s="462">
        <v>69.598128999999972</v>
      </c>
      <c r="E135" s="463">
        <v>1.0582898902359381</v>
      </c>
      <c r="F135" s="461">
        <v>1294.5151780000001</v>
      </c>
      <c r="G135" s="462">
        <v>539.38132416666667</v>
      </c>
      <c r="H135" s="462">
        <v>48.219169999999998</v>
      </c>
      <c r="I135" s="462">
        <v>426.73662000000002</v>
      </c>
      <c r="J135" s="462">
        <v>-112.64470416666666</v>
      </c>
      <c r="K135" s="464">
        <v>0.32964976174269311</v>
      </c>
      <c r="L135" s="150"/>
      <c r="M135" s="460" t="str">
        <f t="shared" si="2"/>
        <v/>
      </c>
    </row>
    <row r="136" spans="1:13" ht="14.45" customHeight="1" x14ac:dyDescent="0.2">
      <c r="A136" s="465" t="s">
        <v>402</v>
      </c>
      <c r="B136" s="461">
        <v>0</v>
      </c>
      <c r="C136" s="462">
        <v>2.1906300000000001</v>
      </c>
      <c r="D136" s="462">
        <v>2.1906300000000001</v>
      </c>
      <c r="E136" s="463">
        <v>0</v>
      </c>
      <c r="F136" s="461">
        <v>0</v>
      </c>
      <c r="G136" s="462">
        <v>0</v>
      </c>
      <c r="H136" s="462">
        <v>0.29872000000000004</v>
      </c>
      <c r="I136" s="462">
        <v>2.69916</v>
      </c>
      <c r="J136" s="462">
        <v>2.69916</v>
      </c>
      <c r="K136" s="464">
        <v>0</v>
      </c>
      <c r="L136" s="150"/>
      <c r="M136" s="460" t="str">
        <f t="shared" si="2"/>
        <v>X</v>
      </c>
    </row>
    <row r="137" spans="1:13" ht="14.45" customHeight="1" x14ac:dyDescent="0.2">
      <c r="A137" s="465" t="s">
        <v>403</v>
      </c>
      <c r="B137" s="461">
        <v>0</v>
      </c>
      <c r="C137" s="462">
        <v>2.1906300000000001</v>
      </c>
      <c r="D137" s="462">
        <v>2.1906300000000001</v>
      </c>
      <c r="E137" s="463">
        <v>0</v>
      </c>
      <c r="F137" s="461">
        <v>0</v>
      </c>
      <c r="G137" s="462">
        <v>0</v>
      </c>
      <c r="H137" s="462">
        <v>0.29872000000000004</v>
      </c>
      <c r="I137" s="462">
        <v>2.69916</v>
      </c>
      <c r="J137" s="462">
        <v>2.69916</v>
      </c>
      <c r="K137" s="464">
        <v>0</v>
      </c>
      <c r="L137" s="150"/>
      <c r="M137" s="460" t="str">
        <f t="shared" si="2"/>
        <v/>
      </c>
    </row>
    <row r="138" spans="1:13" ht="14.45" customHeight="1" x14ac:dyDescent="0.2">
      <c r="A138" s="465" t="s">
        <v>404</v>
      </c>
      <c r="B138" s="461">
        <v>4349.0055489999995</v>
      </c>
      <c r="C138" s="462">
        <v>3431.5500099999999</v>
      </c>
      <c r="D138" s="462">
        <v>-917.45553899999959</v>
      </c>
      <c r="E138" s="463">
        <v>0.78904245380625981</v>
      </c>
      <c r="F138" s="461">
        <v>0</v>
      </c>
      <c r="G138" s="462">
        <v>0</v>
      </c>
      <c r="H138" s="462">
        <v>272.41712000000001</v>
      </c>
      <c r="I138" s="462">
        <v>1799.72291</v>
      </c>
      <c r="J138" s="462">
        <v>1799.72291</v>
      </c>
      <c r="K138" s="464">
        <v>0</v>
      </c>
      <c r="L138" s="150"/>
      <c r="M138" s="460" t="str">
        <f t="shared" si="2"/>
        <v>X</v>
      </c>
    </row>
    <row r="139" spans="1:13" ht="14.45" customHeight="1" x14ac:dyDescent="0.2">
      <c r="A139" s="465" t="s">
        <v>405</v>
      </c>
      <c r="B139" s="461">
        <v>4349.0055489999995</v>
      </c>
      <c r="C139" s="462">
        <v>3431.5500099999999</v>
      </c>
      <c r="D139" s="462">
        <v>-917.45553899999959</v>
      </c>
      <c r="E139" s="463">
        <v>0.78904245380625981</v>
      </c>
      <c r="F139" s="461">
        <v>0</v>
      </c>
      <c r="G139" s="462">
        <v>0</v>
      </c>
      <c r="H139" s="462">
        <v>272.41712000000001</v>
      </c>
      <c r="I139" s="462">
        <v>1799.72291</v>
      </c>
      <c r="J139" s="462">
        <v>1799.72291</v>
      </c>
      <c r="K139" s="464">
        <v>0</v>
      </c>
      <c r="L139" s="150"/>
      <c r="M139" s="460" t="str">
        <f t="shared" si="2"/>
        <v/>
      </c>
    </row>
    <row r="140" spans="1:13" ht="14.45" customHeight="1" x14ac:dyDescent="0.2">
      <c r="A140" s="465" t="s">
        <v>406</v>
      </c>
      <c r="B140" s="461">
        <v>0</v>
      </c>
      <c r="C140" s="462">
        <v>187.05813000000001</v>
      </c>
      <c r="D140" s="462">
        <v>187.05813000000001</v>
      </c>
      <c r="E140" s="463">
        <v>0</v>
      </c>
      <c r="F140" s="461">
        <v>0</v>
      </c>
      <c r="G140" s="462">
        <v>0</v>
      </c>
      <c r="H140" s="462">
        <v>0</v>
      </c>
      <c r="I140" s="462">
        <v>-0.4819</v>
      </c>
      <c r="J140" s="462">
        <v>-0.4819</v>
      </c>
      <c r="K140" s="464">
        <v>0</v>
      </c>
      <c r="L140" s="150"/>
      <c r="M140" s="460" t="str">
        <f t="shared" si="2"/>
        <v>X</v>
      </c>
    </row>
    <row r="141" spans="1:13" ht="14.45" customHeight="1" x14ac:dyDescent="0.2">
      <c r="A141" s="465" t="s">
        <v>407</v>
      </c>
      <c r="B141" s="461">
        <v>0</v>
      </c>
      <c r="C141" s="462">
        <v>187.05813000000001</v>
      </c>
      <c r="D141" s="462">
        <v>187.05813000000001</v>
      </c>
      <c r="E141" s="463">
        <v>0</v>
      </c>
      <c r="F141" s="461">
        <v>0</v>
      </c>
      <c r="G141" s="462">
        <v>0</v>
      </c>
      <c r="H141" s="462">
        <v>0</v>
      </c>
      <c r="I141" s="462">
        <v>-0.4819</v>
      </c>
      <c r="J141" s="462">
        <v>-0.4819</v>
      </c>
      <c r="K141" s="464">
        <v>0</v>
      </c>
      <c r="L141" s="150"/>
      <c r="M141" s="460" t="str">
        <f t="shared" si="2"/>
        <v/>
      </c>
    </row>
    <row r="142" spans="1:13" ht="14.45" customHeight="1" x14ac:dyDescent="0.2">
      <c r="A142" s="465" t="s">
        <v>408</v>
      </c>
      <c r="B142" s="461">
        <v>0</v>
      </c>
      <c r="C142" s="462">
        <v>12.4695</v>
      </c>
      <c r="D142" s="462">
        <v>12.4695</v>
      </c>
      <c r="E142" s="463">
        <v>0</v>
      </c>
      <c r="F142" s="461">
        <v>3.5574448000000003</v>
      </c>
      <c r="G142" s="462">
        <v>1.4822686666666667</v>
      </c>
      <c r="H142" s="462">
        <v>-1.9399999999999999E-3</v>
      </c>
      <c r="I142" s="462">
        <v>1.001E-2</v>
      </c>
      <c r="J142" s="462">
        <v>-1.4722586666666666</v>
      </c>
      <c r="K142" s="464">
        <v>2.8138173781361272E-3</v>
      </c>
      <c r="L142" s="150"/>
      <c r="M142" s="460" t="str">
        <f t="shared" si="2"/>
        <v/>
      </c>
    </row>
    <row r="143" spans="1:13" ht="14.45" customHeight="1" x14ac:dyDescent="0.2">
      <c r="A143" s="465" t="s">
        <v>409</v>
      </c>
      <c r="B143" s="461">
        <v>0</v>
      </c>
      <c r="C143" s="462">
        <v>7.9659899999999997</v>
      </c>
      <c r="D143" s="462">
        <v>7.9659899999999997</v>
      </c>
      <c r="E143" s="463">
        <v>0</v>
      </c>
      <c r="F143" s="461">
        <v>0</v>
      </c>
      <c r="G143" s="462">
        <v>0</v>
      </c>
      <c r="H143" s="462">
        <v>0</v>
      </c>
      <c r="I143" s="462">
        <v>0</v>
      </c>
      <c r="J143" s="462">
        <v>0</v>
      </c>
      <c r="K143" s="464">
        <v>0</v>
      </c>
      <c r="L143" s="150"/>
      <c r="M143" s="460" t="str">
        <f t="shared" si="2"/>
        <v/>
      </c>
    </row>
    <row r="144" spans="1:13" ht="14.45" customHeight="1" x14ac:dyDescent="0.2">
      <c r="A144" s="465" t="s">
        <v>410</v>
      </c>
      <c r="B144" s="461">
        <v>0</v>
      </c>
      <c r="C144" s="462">
        <v>7.9659899999999997</v>
      </c>
      <c r="D144" s="462">
        <v>7.9659899999999997</v>
      </c>
      <c r="E144" s="463">
        <v>0</v>
      </c>
      <c r="F144" s="461">
        <v>0</v>
      </c>
      <c r="G144" s="462">
        <v>0</v>
      </c>
      <c r="H144" s="462">
        <v>0</v>
      </c>
      <c r="I144" s="462">
        <v>0</v>
      </c>
      <c r="J144" s="462">
        <v>0</v>
      </c>
      <c r="K144" s="464">
        <v>0</v>
      </c>
      <c r="L144" s="150"/>
      <c r="M144" s="460" t="str">
        <f t="shared" si="2"/>
        <v>X</v>
      </c>
    </row>
    <row r="145" spans="1:13" ht="14.45" customHeight="1" x14ac:dyDescent="0.2">
      <c r="A145" s="465" t="s">
        <v>411</v>
      </c>
      <c r="B145" s="461">
        <v>0</v>
      </c>
      <c r="C145" s="462">
        <v>7.9659899999999997</v>
      </c>
      <c r="D145" s="462">
        <v>7.9659899999999997</v>
      </c>
      <c r="E145" s="463">
        <v>0</v>
      </c>
      <c r="F145" s="461">
        <v>0</v>
      </c>
      <c r="G145" s="462">
        <v>0</v>
      </c>
      <c r="H145" s="462">
        <v>0</v>
      </c>
      <c r="I145" s="462">
        <v>0</v>
      </c>
      <c r="J145" s="462">
        <v>0</v>
      </c>
      <c r="K145" s="464">
        <v>0</v>
      </c>
      <c r="L145" s="150"/>
      <c r="M145" s="460" t="str">
        <f t="shared" si="2"/>
        <v/>
      </c>
    </row>
    <row r="146" spans="1:13" ht="14.45" customHeight="1" x14ac:dyDescent="0.2">
      <c r="A146" s="465" t="s">
        <v>412</v>
      </c>
      <c r="B146" s="461">
        <v>0</v>
      </c>
      <c r="C146" s="462">
        <v>4.5035100000000003</v>
      </c>
      <c r="D146" s="462">
        <v>4.5035100000000003</v>
      </c>
      <c r="E146" s="463">
        <v>0</v>
      </c>
      <c r="F146" s="461">
        <v>3.5574448000000003</v>
      </c>
      <c r="G146" s="462">
        <v>1.4822686666666667</v>
      </c>
      <c r="H146" s="462">
        <v>-1.9399999999999999E-3</v>
      </c>
      <c r="I146" s="462">
        <v>1.001E-2</v>
      </c>
      <c r="J146" s="462">
        <v>-1.4722586666666666</v>
      </c>
      <c r="K146" s="464">
        <v>2.8138173781361272E-3</v>
      </c>
      <c r="L146" s="150"/>
      <c r="M146" s="460" t="str">
        <f t="shared" si="2"/>
        <v/>
      </c>
    </row>
    <row r="147" spans="1:13" ht="14.45" customHeight="1" x14ac:dyDescent="0.2">
      <c r="A147" s="465" t="s">
        <v>413</v>
      </c>
      <c r="B147" s="461">
        <v>0</v>
      </c>
      <c r="C147" s="462">
        <v>7.5100000000000002E-3</v>
      </c>
      <c r="D147" s="462">
        <v>7.5100000000000002E-3</v>
      </c>
      <c r="E147" s="463">
        <v>0</v>
      </c>
      <c r="F147" s="461">
        <v>0</v>
      </c>
      <c r="G147" s="462">
        <v>0</v>
      </c>
      <c r="H147" s="462">
        <v>-1.9399999999999999E-3</v>
      </c>
      <c r="I147" s="462">
        <v>1.001E-2</v>
      </c>
      <c r="J147" s="462">
        <v>1.001E-2</v>
      </c>
      <c r="K147" s="464">
        <v>0</v>
      </c>
      <c r="L147" s="150"/>
      <c r="M147" s="460" t="str">
        <f t="shared" si="2"/>
        <v>X</v>
      </c>
    </row>
    <row r="148" spans="1:13" ht="14.45" customHeight="1" x14ac:dyDescent="0.2">
      <c r="A148" s="465" t="s">
        <v>414</v>
      </c>
      <c r="B148" s="461">
        <v>0</v>
      </c>
      <c r="C148" s="462">
        <v>7.5100000000000002E-3</v>
      </c>
      <c r="D148" s="462">
        <v>7.5100000000000002E-3</v>
      </c>
      <c r="E148" s="463">
        <v>0</v>
      </c>
      <c r="F148" s="461">
        <v>0</v>
      </c>
      <c r="G148" s="462">
        <v>0</v>
      </c>
      <c r="H148" s="462">
        <v>-1.9399999999999999E-3</v>
      </c>
      <c r="I148" s="462">
        <v>1.001E-2</v>
      </c>
      <c r="J148" s="462">
        <v>1.001E-2</v>
      </c>
      <c r="K148" s="464">
        <v>0</v>
      </c>
      <c r="L148" s="150"/>
      <c r="M148" s="460" t="str">
        <f t="shared" si="2"/>
        <v/>
      </c>
    </row>
    <row r="149" spans="1:13" ht="14.45" customHeight="1" x14ac:dyDescent="0.2">
      <c r="A149" s="465" t="s">
        <v>415</v>
      </c>
      <c r="B149" s="461">
        <v>0</v>
      </c>
      <c r="C149" s="462">
        <v>4.4960000000000004</v>
      </c>
      <c r="D149" s="462">
        <v>4.4960000000000004</v>
      </c>
      <c r="E149" s="463">
        <v>0</v>
      </c>
      <c r="F149" s="461">
        <v>3.5574448000000003</v>
      </c>
      <c r="G149" s="462">
        <v>1.4822686666666667</v>
      </c>
      <c r="H149" s="462">
        <v>0</v>
      </c>
      <c r="I149" s="462">
        <v>0</v>
      </c>
      <c r="J149" s="462">
        <v>-1.4822686666666667</v>
      </c>
      <c r="K149" s="464">
        <v>0</v>
      </c>
      <c r="L149" s="150"/>
      <c r="M149" s="460" t="str">
        <f t="shared" si="2"/>
        <v>X</v>
      </c>
    </row>
    <row r="150" spans="1:13" ht="14.45" customHeight="1" x14ac:dyDescent="0.2">
      <c r="A150" s="465" t="s">
        <v>416</v>
      </c>
      <c r="B150" s="461">
        <v>0</v>
      </c>
      <c r="C150" s="462">
        <v>4.4960000000000004</v>
      </c>
      <c r="D150" s="462">
        <v>4.4960000000000004</v>
      </c>
      <c r="E150" s="463">
        <v>0</v>
      </c>
      <c r="F150" s="461">
        <v>3.5574448000000003</v>
      </c>
      <c r="G150" s="462">
        <v>1.4822686666666667</v>
      </c>
      <c r="H150" s="462">
        <v>0</v>
      </c>
      <c r="I150" s="462">
        <v>0</v>
      </c>
      <c r="J150" s="462">
        <v>-1.4822686666666667</v>
      </c>
      <c r="K150" s="464">
        <v>0</v>
      </c>
      <c r="L150" s="150"/>
      <c r="M150" s="460" t="str">
        <f t="shared" si="2"/>
        <v/>
      </c>
    </row>
    <row r="151" spans="1:13" ht="14.45" customHeight="1" x14ac:dyDescent="0.2">
      <c r="A151" s="465" t="s">
        <v>417</v>
      </c>
      <c r="B151" s="461">
        <v>0</v>
      </c>
      <c r="C151" s="462">
        <v>1706.69084</v>
      </c>
      <c r="D151" s="462">
        <v>1706.69084</v>
      </c>
      <c r="E151" s="463">
        <v>0</v>
      </c>
      <c r="F151" s="461">
        <v>0</v>
      </c>
      <c r="G151" s="462">
        <v>0</v>
      </c>
      <c r="H151" s="462">
        <v>82.013850000000005</v>
      </c>
      <c r="I151" s="462">
        <v>539.8794200000001</v>
      </c>
      <c r="J151" s="462">
        <v>539.8794200000001</v>
      </c>
      <c r="K151" s="464">
        <v>0</v>
      </c>
      <c r="L151" s="150"/>
      <c r="M151" s="460" t="str">
        <f t="shared" si="2"/>
        <v/>
      </c>
    </row>
    <row r="152" spans="1:13" ht="14.45" customHeight="1" x14ac:dyDescent="0.2">
      <c r="A152" s="465" t="s">
        <v>418</v>
      </c>
      <c r="B152" s="461">
        <v>0</v>
      </c>
      <c r="C152" s="462">
        <v>1706.69084</v>
      </c>
      <c r="D152" s="462">
        <v>1706.69084</v>
      </c>
      <c r="E152" s="463">
        <v>0</v>
      </c>
      <c r="F152" s="461">
        <v>0</v>
      </c>
      <c r="G152" s="462">
        <v>0</v>
      </c>
      <c r="H152" s="462">
        <v>82.013850000000005</v>
      </c>
      <c r="I152" s="462">
        <v>539.8794200000001</v>
      </c>
      <c r="J152" s="462">
        <v>539.8794200000001</v>
      </c>
      <c r="K152" s="464">
        <v>0</v>
      </c>
      <c r="L152" s="150"/>
      <c r="M152" s="460" t="str">
        <f t="shared" si="2"/>
        <v/>
      </c>
    </row>
    <row r="153" spans="1:13" ht="14.45" customHeight="1" x14ac:dyDescent="0.2">
      <c r="A153" s="465" t="s">
        <v>419</v>
      </c>
      <c r="B153" s="461">
        <v>0</v>
      </c>
      <c r="C153" s="462">
        <v>1706.69084</v>
      </c>
      <c r="D153" s="462">
        <v>1706.69084</v>
      </c>
      <c r="E153" s="463">
        <v>0</v>
      </c>
      <c r="F153" s="461">
        <v>0</v>
      </c>
      <c r="G153" s="462">
        <v>0</v>
      </c>
      <c r="H153" s="462">
        <v>82.013850000000005</v>
      </c>
      <c r="I153" s="462">
        <v>539.8794200000001</v>
      </c>
      <c r="J153" s="462">
        <v>539.8794200000001</v>
      </c>
      <c r="K153" s="464">
        <v>0</v>
      </c>
      <c r="L153" s="150"/>
      <c r="M153" s="460" t="str">
        <f t="shared" si="2"/>
        <v/>
      </c>
    </row>
    <row r="154" spans="1:13" ht="14.45" customHeight="1" x14ac:dyDescent="0.2">
      <c r="A154" s="465" t="s">
        <v>420</v>
      </c>
      <c r="B154" s="461">
        <v>0</v>
      </c>
      <c r="C154" s="462">
        <v>42.896430000000002</v>
      </c>
      <c r="D154" s="462">
        <v>42.896430000000002</v>
      </c>
      <c r="E154" s="463">
        <v>0</v>
      </c>
      <c r="F154" s="461">
        <v>0</v>
      </c>
      <c r="G154" s="462">
        <v>0</v>
      </c>
      <c r="H154" s="462">
        <v>14.021270000000001</v>
      </c>
      <c r="I154" s="462">
        <v>20.169409999999999</v>
      </c>
      <c r="J154" s="462">
        <v>20.169409999999999</v>
      </c>
      <c r="K154" s="464">
        <v>0</v>
      </c>
      <c r="L154" s="150"/>
      <c r="M154" s="460" t="str">
        <f t="shared" si="2"/>
        <v>X</v>
      </c>
    </row>
    <row r="155" spans="1:13" ht="14.45" customHeight="1" x14ac:dyDescent="0.2">
      <c r="A155" s="465" t="s">
        <v>421</v>
      </c>
      <c r="B155" s="461">
        <v>0</v>
      </c>
      <c r="C155" s="462">
        <v>42.896430000000002</v>
      </c>
      <c r="D155" s="462">
        <v>42.896430000000002</v>
      </c>
      <c r="E155" s="463">
        <v>0</v>
      </c>
      <c r="F155" s="461">
        <v>0</v>
      </c>
      <c r="G155" s="462">
        <v>0</v>
      </c>
      <c r="H155" s="462">
        <v>14.021270000000001</v>
      </c>
      <c r="I155" s="462">
        <v>20.169409999999999</v>
      </c>
      <c r="J155" s="462">
        <v>20.169409999999999</v>
      </c>
      <c r="K155" s="464">
        <v>0</v>
      </c>
      <c r="L155" s="150"/>
      <c r="M155" s="460" t="str">
        <f t="shared" si="2"/>
        <v/>
      </c>
    </row>
    <row r="156" spans="1:13" ht="14.45" customHeight="1" x14ac:dyDescent="0.2">
      <c r="A156" s="465" t="s">
        <v>422</v>
      </c>
      <c r="B156" s="461">
        <v>0</v>
      </c>
      <c r="C156" s="462">
        <v>9.375</v>
      </c>
      <c r="D156" s="462">
        <v>9.375</v>
      </c>
      <c r="E156" s="463">
        <v>0</v>
      </c>
      <c r="F156" s="461">
        <v>0</v>
      </c>
      <c r="G156" s="462">
        <v>0</v>
      </c>
      <c r="H156" s="462">
        <v>1.02</v>
      </c>
      <c r="I156" s="462">
        <v>3.02</v>
      </c>
      <c r="J156" s="462">
        <v>3.02</v>
      </c>
      <c r="K156" s="464">
        <v>0</v>
      </c>
      <c r="L156" s="150"/>
      <c r="M156" s="460" t="str">
        <f t="shared" si="2"/>
        <v>X</v>
      </c>
    </row>
    <row r="157" spans="1:13" ht="14.45" customHeight="1" x14ac:dyDescent="0.2">
      <c r="A157" s="465" t="s">
        <v>423</v>
      </c>
      <c r="B157" s="461">
        <v>0</v>
      </c>
      <c r="C157" s="462">
        <v>9.375</v>
      </c>
      <c r="D157" s="462">
        <v>9.375</v>
      </c>
      <c r="E157" s="463">
        <v>0</v>
      </c>
      <c r="F157" s="461">
        <v>0</v>
      </c>
      <c r="G157" s="462">
        <v>0</v>
      </c>
      <c r="H157" s="462">
        <v>1.02</v>
      </c>
      <c r="I157" s="462">
        <v>3.02</v>
      </c>
      <c r="J157" s="462">
        <v>3.02</v>
      </c>
      <c r="K157" s="464">
        <v>0</v>
      </c>
      <c r="L157" s="150"/>
      <c r="M157" s="460" t="str">
        <f t="shared" si="2"/>
        <v/>
      </c>
    </row>
    <row r="158" spans="1:13" ht="14.45" customHeight="1" x14ac:dyDescent="0.2">
      <c r="A158" s="465" t="s">
        <v>424</v>
      </c>
      <c r="B158" s="461">
        <v>0</v>
      </c>
      <c r="C158" s="462">
        <v>12.439</v>
      </c>
      <c r="D158" s="462">
        <v>12.439</v>
      </c>
      <c r="E158" s="463">
        <v>0</v>
      </c>
      <c r="F158" s="461">
        <v>0</v>
      </c>
      <c r="G158" s="462">
        <v>0</v>
      </c>
      <c r="H158" s="462">
        <v>0.58799999999999997</v>
      </c>
      <c r="I158" s="462">
        <v>4.851</v>
      </c>
      <c r="J158" s="462">
        <v>4.851</v>
      </c>
      <c r="K158" s="464">
        <v>0</v>
      </c>
      <c r="L158" s="150"/>
      <c r="M158" s="460" t="str">
        <f t="shared" si="2"/>
        <v>X</v>
      </c>
    </row>
    <row r="159" spans="1:13" ht="14.45" customHeight="1" x14ac:dyDescent="0.2">
      <c r="A159" s="465" t="s">
        <v>425</v>
      </c>
      <c r="B159" s="461">
        <v>0</v>
      </c>
      <c r="C159" s="462">
        <v>2.59</v>
      </c>
      <c r="D159" s="462">
        <v>2.59</v>
      </c>
      <c r="E159" s="463">
        <v>0</v>
      </c>
      <c r="F159" s="461">
        <v>0</v>
      </c>
      <c r="G159" s="462">
        <v>0</v>
      </c>
      <c r="H159" s="462">
        <v>0</v>
      </c>
      <c r="I159" s="462">
        <v>0</v>
      </c>
      <c r="J159" s="462">
        <v>0</v>
      </c>
      <c r="K159" s="464">
        <v>0</v>
      </c>
      <c r="L159" s="150"/>
      <c r="M159" s="460" t="str">
        <f t="shared" si="2"/>
        <v/>
      </c>
    </row>
    <row r="160" spans="1:13" ht="14.45" customHeight="1" x14ac:dyDescent="0.2">
      <c r="A160" s="465" t="s">
        <v>426</v>
      </c>
      <c r="B160" s="461">
        <v>0</v>
      </c>
      <c r="C160" s="462">
        <v>9.8490000000000002</v>
      </c>
      <c r="D160" s="462">
        <v>9.8490000000000002</v>
      </c>
      <c r="E160" s="463">
        <v>0</v>
      </c>
      <c r="F160" s="461">
        <v>0</v>
      </c>
      <c r="G160" s="462">
        <v>0</v>
      </c>
      <c r="H160" s="462">
        <v>0.58799999999999997</v>
      </c>
      <c r="I160" s="462">
        <v>4.851</v>
      </c>
      <c r="J160" s="462">
        <v>4.851</v>
      </c>
      <c r="K160" s="464">
        <v>0</v>
      </c>
      <c r="L160" s="150"/>
      <c r="M160" s="460" t="str">
        <f t="shared" si="2"/>
        <v/>
      </c>
    </row>
    <row r="161" spans="1:13" ht="14.45" customHeight="1" x14ac:dyDescent="0.2">
      <c r="A161" s="465" t="s">
        <v>427</v>
      </c>
      <c r="B161" s="461">
        <v>0</v>
      </c>
      <c r="C161" s="462">
        <v>1.2467000000000001</v>
      </c>
      <c r="D161" s="462">
        <v>1.2467000000000001</v>
      </c>
      <c r="E161" s="463">
        <v>0</v>
      </c>
      <c r="F161" s="461">
        <v>0</v>
      </c>
      <c r="G161" s="462">
        <v>0</v>
      </c>
      <c r="H161" s="462">
        <v>0.34508999999999995</v>
      </c>
      <c r="I161" s="462">
        <v>1.3539600000000001</v>
      </c>
      <c r="J161" s="462">
        <v>1.3539600000000001</v>
      </c>
      <c r="K161" s="464">
        <v>0</v>
      </c>
      <c r="L161" s="150"/>
      <c r="M161" s="460" t="str">
        <f t="shared" si="2"/>
        <v>X</v>
      </c>
    </row>
    <row r="162" spans="1:13" ht="14.45" customHeight="1" x14ac:dyDescent="0.2">
      <c r="A162" s="465" t="s">
        <v>428</v>
      </c>
      <c r="B162" s="461">
        <v>0</v>
      </c>
      <c r="C162" s="462">
        <v>1.2467000000000001</v>
      </c>
      <c r="D162" s="462">
        <v>1.2467000000000001</v>
      </c>
      <c r="E162" s="463">
        <v>0</v>
      </c>
      <c r="F162" s="461">
        <v>0</v>
      </c>
      <c r="G162" s="462">
        <v>0</v>
      </c>
      <c r="H162" s="462">
        <v>0.34508999999999995</v>
      </c>
      <c r="I162" s="462">
        <v>1.3539600000000001</v>
      </c>
      <c r="J162" s="462">
        <v>1.3539600000000001</v>
      </c>
      <c r="K162" s="464">
        <v>0</v>
      </c>
      <c r="L162" s="150"/>
      <c r="M162" s="460" t="str">
        <f t="shared" si="2"/>
        <v/>
      </c>
    </row>
    <row r="163" spans="1:13" ht="14.45" customHeight="1" x14ac:dyDescent="0.2">
      <c r="A163" s="465" t="s">
        <v>429</v>
      </c>
      <c r="B163" s="461">
        <v>0</v>
      </c>
      <c r="C163" s="462">
        <v>8.1081900000000005</v>
      </c>
      <c r="D163" s="462">
        <v>8.1081900000000005</v>
      </c>
      <c r="E163" s="463">
        <v>0</v>
      </c>
      <c r="F163" s="461">
        <v>0</v>
      </c>
      <c r="G163" s="462">
        <v>0</v>
      </c>
      <c r="H163" s="462">
        <v>0</v>
      </c>
      <c r="I163" s="462">
        <v>0</v>
      </c>
      <c r="J163" s="462">
        <v>0</v>
      </c>
      <c r="K163" s="464">
        <v>0</v>
      </c>
      <c r="L163" s="150"/>
      <c r="M163" s="460" t="str">
        <f t="shared" si="2"/>
        <v>X</v>
      </c>
    </row>
    <row r="164" spans="1:13" ht="14.45" customHeight="1" x14ac:dyDescent="0.2">
      <c r="A164" s="465" t="s">
        <v>430</v>
      </c>
      <c r="B164" s="461">
        <v>0</v>
      </c>
      <c r="C164" s="462">
        <v>8.1081900000000005</v>
      </c>
      <c r="D164" s="462">
        <v>8.1081900000000005</v>
      </c>
      <c r="E164" s="463">
        <v>0</v>
      </c>
      <c r="F164" s="461">
        <v>0</v>
      </c>
      <c r="G164" s="462">
        <v>0</v>
      </c>
      <c r="H164" s="462">
        <v>0</v>
      </c>
      <c r="I164" s="462">
        <v>0</v>
      </c>
      <c r="J164" s="462">
        <v>0</v>
      </c>
      <c r="K164" s="464">
        <v>0</v>
      </c>
      <c r="L164" s="150"/>
      <c r="M164" s="460" t="str">
        <f t="shared" si="2"/>
        <v/>
      </c>
    </row>
    <row r="165" spans="1:13" ht="14.45" customHeight="1" x14ac:dyDescent="0.2">
      <c r="A165" s="465" t="s">
        <v>431</v>
      </c>
      <c r="B165" s="461">
        <v>0</v>
      </c>
      <c r="C165" s="462">
        <v>0.59199999999999997</v>
      </c>
      <c r="D165" s="462">
        <v>0.59199999999999997</v>
      </c>
      <c r="E165" s="463">
        <v>0</v>
      </c>
      <c r="F165" s="461">
        <v>0</v>
      </c>
      <c r="G165" s="462">
        <v>0</v>
      </c>
      <c r="H165" s="462">
        <v>0</v>
      </c>
      <c r="I165" s="462">
        <v>0.19800000000000001</v>
      </c>
      <c r="J165" s="462">
        <v>0.19800000000000001</v>
      </c>
      <c r="K165" s="464">
        <v>0</v>
      </c>
      <c r="L165" s="150"/>
      <c r="M165" s="460" t="str">
        <f t="shared" si="2"/>
        <v>X</v>
      </c>
    </row>
    <row r="166" spans="1:13" ht="14.45" customHeight="1" x14ac:dyDescent="0.2">
      <c r="A166" s="465" t="s">
        <v>432</v>
      </c>
      <c r="B166" s="461">
        <v>0</v>
      </c>
      <c r="C166" s="462">
        <v>0.59199999999999997</v>
      </c>
      <c r="D166" s="462">
        <v>0.59199999999999997</v>
      </c>
      <c r="E166" s="463">
        <v>0</v>
      </c>
      <c r="F166" s="461">
        <v>0</v>
      </c>
      <c r="G166" s="462">
        <v>0</v>
      </c>
      <c r="H166" s="462">
        <v>0</v>
      </c>
      <c r="I166" s="462">
        <v>0.19800000000000001</v>
      </c>
      <c r="J166" s="462">
        <v>0.19800000000000001</v>
      </c>
      <c r="K166" s="464">
        <v>0</v>
      </c>
      <c r="L166" s="150"/>
      <c r="M166" s="460" t="str">
        <f t="shared" si="2"/>
        <v/>
      </c>
    </row>
    <row r="167" spans="1:13" ht="14.45" customHeight="1" x14ac:dyDescent="0.2">
      <c r="A167" s="465" t="s">
        <v>433</v>
      </c>
      <c r="B167" s="461">
        <v>0</v>
      </c>
      <c r="C167" s="462">
        <v>579.37036999999998</v>
      </c>
      <c r="D167" s="462">
        <v>579.37036999999998</v>
      </c>
      <c r="E167" s="463">
        <v>0</v>
      </c>
      <c r="F167" s="461">
        <v>0</v>
      </c>
      <c r="G167" s="462">
        <v>0</v>
      </c>
      <c r="H167" s="462">
        <v>0</v>
      </c>
      <c r="I167" s="462">
        <v>99.450190000000006</v>
      </c>
      <c r="J167" s="462">
        <v>99.450190000000006</v>
      </c>
      <c r="K167" s="464">
        <v>0</v>
      </c>
      <c r="L167" s="150"/>
      <c r="M167" s="460" t="str">
        <f t="shared" si="2"/>
        <v>X</v>
      </c>
    </row>
    <row r="168" spans="1:13" ht="14.45" customHeight="1" x14ac:dyDescent="0.2">
      <c r="A168" s="465" t="s">
        <v>434</v>
      </c>
      <c r="B168" s="461">
        <v>0</v>
      </c>
      <c r="C168" s="462">
        <v>579.37036999999998</v>
      </c>
      <c r="D168" s="462">
        <v>579.37036999999998</v>
      </c>
      <c r="E168" s="463">
        <v>0</v>
      </c>
      <c r="F168" s="461">
        <v>0</v>
      </c>
      <c r="G168" s="462">
        <v>0</v>
      </c>
      <c r="H168" s="462">
        <v>0</v>
      </c>
      <c r="I168" s="462">
        <v>99.450190000000006</v>
      </c>
      <c r="J168" s="462">
        <v>99.450190000000006</v>
      </c>
      <c r="K168" s="464">
        <v>0</v>
      </c>
      <c r="L168" s="150"/>
      <c r="M168" s="460" t="str">
        <f t="shared" si="2"/>
        <v/>
      </c>
    </row>
    <row r="169" spans="1:13" ht="14.45" customHeight="1" x14ac:dyDescent="0.2">
      <c r="A169" s="465" t="s">
        <v>435</v>
      </c>
      <c r="B169" s="461">
        <v>0</v>
      </c>
      <c r="C169" s="462">
        <v>1052.6631499999999</v>
      </c>
      <c r="D169" s="462">
        <v>1052.6631499999999</v>
      </c>
      <c r="E169" s="463">
        <v>0</v>
      </c>
      <c r="F169" s="461">
        <v>0</v>
      </c>
      <c r="G169" s="462">
        <v>0</v>
      </c>
      <c r="H169" s="462">
        <v>66.039490000000001</v>
      </c>
      <c r="I169" s="462">
        <v>410.83686</v>
      </c>
      <c r="J169" s="462">
        <v>410.83686</v>
      </c>
      <c r="K169" s="464">
        <v>0</v>
      </c>
      <c r="L169" s="150"/>
      <c r="M169" s="460" t="str">
        <f t="shared" si="2"/>
        <v>X</v>
      </c>
    </row>
    <row r="170" spans="1:13" ht="14.45" customHeight="1" x14ac:dyDescent="0.2">
      <c r="A170" s="465" t="s">
        <v>436</v>
      </c>
      <c r="B170" s="461">
        <v>0</v>
      </c>
      <c r="C170" s="462">
        <v>1052.6631499999999</v>
      </c>
      <c r="D170" s="462">
        <v>1052.6631499999999</v>
      </c>
      <c r="E170" s="463">
        <v>0</v>
      </c>
      <c r="F170" s="461">
        <v>0</v>
      </c>
      <c r="G170" s="462">
        <v>0</v>
      </c>
      <c r="H170" s="462">
        <v>66.039490000000001</v>
      </c>
      <c r="I170" s="462">
        <v>410.83686</v>
      </c>
      <c r="J170" s="462">
        <v>410.83686</v>
      </c>
      <c r="K170" s="464">
        <v>0</v>
      </c>
      <c r="L170" s="150"/>
      <c r="M170" s="460" t="str">
        <f t="shared" si="2"/>
        <v/>
      </c>
    </row>
    <row r="171" spans="1:13" ht="14.45" customHeight="1" x14ac:dyDescent="0.2">
      <c r="A171" s="465"/>
      <c r="B171" s="461"/>
      <c r="C171" s="462"/>
      <c r="D171" s="462"/>
      <c r="E171" s="463"/>
      <c r="F171" s="461"/>
      <c r="G171" s="462"/>
      <c r="H171" s="462"/>
      <c r="I171" s="462"/>
      <c r="J171" s="462"/>
      <c r="K171" s="464"/>
      <c r="L171" s="150"/>
      <c r="M171" s="460" t="str">
        <f t="shared" si="2"/>
        <v/>
      </c>
    </row>
    <row r="172" spans="1:13" ht="14.45" customHeight="1" x14ac:dyDescent="0.2">
      <c r="A172" s="465"/>
      <c r="B172" s="461"/>
      <c r="C172" s="462"/>
      <c r="D172" s="462"/>
      <c r="E172" s="463"/>
      <c r="F172" s="461"/>
      <c r="G172" s="462"/>
      <c r="H172" s="462"/>
      <c r="I172" s="462"/>
      <c r="J172" s="462"/>
      <c r="K172" s="464"/>
      <c r="L172" s="150"/>
      <c r="M172" s="460" t="str">
        <f t="shared" si="2"/>
        <v/>
      </c>
    </row>
    <row r="173" spans="1:13" ht="14.45" customHeight="1" x14ac:dyDescent="0.2">
      <c r="A173" s="465"/>
      <c r="B173" s="461"/>
      <c r="C173" s="462"/>
      <c r="D173" s="462"/>
      <c r="E173" s="463"/>
      <c r="F173" s="461"/>
      <c r="G173" s="462"/>
      <c r="H173" s="462"/>
      <c r="I173" s="462"/>
      <c r="J173" s="462"/>
      <c r="K173" s="464"/>
      <c r="L173" s="150"/>
      <c r="M173" s="460" t="str">
        <f t="shared" si="2"/>
        <v/>
      </c>
    </row>
    <row r="174" spans="1:13" ht="14.45" customHeight="1" x14ac:dyDescent="0.2">
      <c r="A174" s="465"/>
      <c r="B174" s="461"/>
      <c r="C174" s="462"/>
      <c r="D174" s="462"/>
      <c r="E174" s="463"/>
      <c r="F174" s="461"/>
      <c r="G174" s="462"/>
      <c r="H174" s="462"/>
      <c r="I174" s="462"/>
      <c r="J174" s="462"/>
      <c r="K174" s="464"/>
      <c r="L174" s="150"/>
      <c r="M174" s="460" t="str">
        <f t="shared" si="2"/>
        <v/>
      </c>
    </row>
    <row r="175" spans="1:13" ht="14.45" customHeight="1" x14ac:dyDescent="0.2">
      <c r="A175" s="465"/>
      <c r="B175" s="461"/>
      <c r="C175" s="462"/>
      <c r="D175" s="462"/>
      <c r="E175" s="463"/>
      <c r="F175" s="461"/>
      <c r="G175" s="462"/>
      <c r="H175" s="462"/>
      <c r="I175" s="462"/>
      <c r="J175" s="462"/>
      <c r="K175" s="464"/>
      <c r="L175" s="150"/>
      <c r="M175" s="460" t="str">
        <f t="shared" si="2"/>
        <v/>
      </c>
    </row>
    <row r="176" spans="1:13" ht="14.45" customHeight="1" x14ac:dyDescent="0.2">
      <c r="A176" s="465"/>
      <c r="B176" s="461"/>
      <c r="C176" s="462"/>
      <c r="D176" s="462"/>
      <c r="E176" s="463"/>
      <c r="F176" s="461"/>
      <c r="G176" s="462"/>
      <c r="H176" s="462"/>
      <c r="I176" s="462"/>
      <c r="J176" s="462"/>
      <c r="K176" s="464"/>
      <c r="L176" s="150"/>
      <c r="M176" s="460" t="str">
        <f t="shared" si="2"/>
        <v/>
      </c>
    </row>
    <row r="177" spans="1:13" ht="14.45" customHeight="1" x14ac:dyDescent="0.2">
      <c r="A177" s="465"/>
      <c r="B177" s="461"/>
      <c r="C177" s="462"/>
      <c r="D177" s="462"/>
      <c r="E177" s="463"/>
      <c r="F177" s="461"/>
      <c r="G177" s="462"/>
      <c r="H177" s="462"/>
      <c r="I177" s="462"/>
      <c r="J177" s="462"/>
      <c r="K177" s="464"/>
      <c r="L177" s="150"/>
      <c r="M177" s="460" t="str">
        <f t="shared" si="2"/>
        <v/>
      </c>
    </row>
    <row r="178" spans="1:13" ht="14.45" customHeight="1" x14ac:dyDescent="0.2">
      <c r="A178" s="465"/>
      <c r="B178" s="461"/>
      <c r="C178" s="462"/>
      <c r="D178" s="462"/>
      <c r="E178" s="463"/>
      <c r="F178" s="461"/>
      <c r="G178" s="462"/>
      <c r="H178" s="462"/>
      <c r="I178" s="462"/>
      <c r="J178" s="462"/>
      <c r="K178" s="464"/>
      <c r="L178" s="150"/>
      <c r="M178" s="460" t="str">
        <f t="shared" si="2"/>
        <v/>
      </c>
    </row>
    <row r="179" spans="1:13" ht="14.45" customHeight="1" x14ac:dyDescent="0.2">
      <c r="A179" s="465"/>
      <c r="B179" s="461"/>
      <c r="C179" s="462"/>
      <c r="D179" s="462"/>
      <c r="E179" s="463"/>
      <c r="F179" s="461"/>
      <c r="G179" s="462"/>
      <c r="H179" s="462"/>
      <c r="I179" s="462"/>
      <c r="J179" s="462"/>
      <c r="K179" s="464"/>
      <c r="L179" s="150"/>
      <c r="M179" s="460" t="str">
        <f t="shared" si="2"/>
        <v/>
      </c>
    </row>
    <row r="180" spans="1:13" ht="14.45" customHeight="1" x14ac:dyDescent="0.2">
      <c r="A180" s="465"/>
      <c r="B180" s="461"/>
      <c r="C180" s="462"/>
      <c r="D180" s="462"/>
      <c r="E180" s="463"/>
      <c r="F180" s="461"/>
      <c r="G180" s="462"/>
      <c r="H180" s="462"/>
      <c r="I180" s="462"/>
      <c r="J180" s="462"/>
      <c r="K180" s="464"/>
      <c r="L180" s="150"/>
      <c r="M180" s="460" t="str">
        <f t="shared" si="2"/>
        <v/>
      </c>
    </row>
    <row r="181" spans="1:13" ht="14.45" customHeight="1" x14ac:dyDescent="0.2">
      <c r="A181" s="465"/>
      <c r="B181" s="461"/>
      <c r="C181" s="462"/>
      <c r="D181" s="462"/>
      <c r="E181" s="463"/>
      <c r="F181" s="461"/>
      <c r="G181" s="462"/>
      <c r="H181" s="462"/>
      <c r="I181" s="462"/>
      <c r="J181" s="462"/>
      <c r="K181" s="464"/>
      <c r="L181" s="150"/>
      <c r="M181" s="460" t="str">
        <f t="shared" si="2"/>
        <v/>
      </c>
    </row>
    <row r="182" spans="1:13" ht="14.45" customHeight="1" x14ac:dyDescent="0.2">
      <c r="A182" s="465"/>
      <c r="B182" s="461"/>
      <c r="C182" s="462"/>
      <c r="D182" s="462"/>
      <c r="E182" s="463"/>
      <c r="F182" s="461"/>
      <c r="G182" s="462"/>
      <c r="H182" s="462"/>
      <c r="I182" s="462"/>
      <c r="J182" s="462"/>
      <c r="K182" s="464"/>
      <c r="L182" s="150"/>
      <c r="M182" s="460" t="str">
        <f t="shared" si="2"/>
        <v/>
      </c>
    </row>
    <row r="183" spans="1:13" ht="14.45" customHeight="1" x14ac:dyDescent="0.2">
      <c r="A183" s="465"/>
      <c r="B183" s="461"/>
      <c r="C183" s="462"/>
      <c r="D183" s="462"/>
      <c r="E183" s="463"/>
      <c r="F183" s="461"/>
      <c r="G183" s="462"/>
      <c r="H183" s="462"/>
      <c r="I183" s="462"/>
      <c r="J183" s="462"/>
      <c r="K183" s="464"/>
      <c r="L183" s="150"/>
      <c r="M183" s="460" t="str">
        <f t="shared" si="2"/>
        <v/>
      </c>
    </row>
    <row r="184" spans="1:13" ht="14.45" customHeight="1" x14ac:dyDescent="0.2">
      <c r="A184" s="465"/>
      <c r="B184" s="461"/>
      <c r="C184" s="462"/>
      <c r="D184" s="462"/>
      <c r="E184" s="463"/>
      <c r="F184" s="461"/>
      <c r="G184" s="462"/>
      <c r="H184" s="462"/>
      <c r="I184" s="462"/>
      <c r="J184" s="462"/>
      <c r="K184" s="464"/>
      <c r="L184" s="150"/>
      <c r="M184" s="460" t="str">
        <f t="shared" si="2"/>
        <v/>
      </c>
    </row>
    <row r="185" spans="1:13" ht="14.45" customHeight="1" x14ac:dyDescent="0.2">
      <c r="A185" s="465"/>
      <c r="B185" s="461"/>
      <c r="C185" s="462"/>
      <c r="D185" s="462"/>
      <c r="E185" s="463"/>
      <c r="F185" s="461"/>
      <c r="G185" s="462"/>
      <c r="H185" s="462"/>
      <c r="I185" s="462"/>
      <c r="J185" s="462"/>
      <c r="K185" s="464"/>
      <c r="L185" s="150"/>
      <c r="M185" s="460" t="str">
        <f t="shared" si="2"/>
        <v/>
      </c>
    </row>
    <row r="186" spans="1:13" ht="14.45" customHeight="1" x14ac:dyDescent="0.2">
      <c r="A186" s="465"/>
      <c r="B186" s="461"/>
      <c r="C186" s="462"/>
      <c r="D186" s="462"/>
      <c r="E186" s="463"/>
      <c r="F186" s="461"/>
      <c r="G186" s="462"/>
      <c r="H186" s="462"/>
      <c r="I186" s="462"/>
      <c r="J186" s="462"/>
      <c r="K186" s="464"/>
      <c r="L186" s="150"/>
      <c r="M186" s="460" t="str">
        <f t="shared" si="2"/>
        <v/>
      </c>
    </row>
    <row r="187" spans="1:13" ht="14.45" customHeight="1" x14ac:dyDescent="0.2">
      <c r="A187" s="465"/>
      <c r="B187" s="461"/>
      <c r="C187" s="462"/>
      <c r="D187" s="462"/>
      <c r="E187" s="463"/>
      <c r="F187" s="461"/>
      <c r="G187" s="462"/>
      <c r="H187" s="462"/>
      <c r="I187" s="462"/>
      <c r="J187" s="462"/>
      <c r="K187" s="464"/>
      <c r="L187" s="150"/>
      <c r="M187" s="460" t="str">
        <f t="shared" si="2"/>
        <v/>
      </c>
    </row>
    <row r="188" spans="1:13" ht="14.45" customHeight="1" x14ac:dyDescent="0.2">
      <c r="A188" s="465"/>
      <c r="B188" s="461"/>
      <c r="C188" s="462"/>
      <c r="D188" s="462"/>
      <c r="E188" s="463"/>
      <c r="F188" s="461"/>
      <c r="G188" s="462"/>
      <c r="H188" s="462"/>
      <c r="I188" s="462"/>
      <c r="J188" s="462"/>
      <c r="K188" s="464"/>
      <c r="L188" s="150"/>
      <c r="M188" s="460" t="str">
        <f t="shared" si="2"/>
        <v/>
      </c>
    </row>
    <row r="189" spans="1:13" ht="14.45" customHeight="1" x14ac:dyDescent="0.2">
      <c r="A189" s="465"/>
      <c r="B189" s="461"/>
      <c r="C189" s="462"/>
      <c r="D189" s="462"/>
      <c r="E189" s="463"/>
      <c r="F189" s="461"/>
      <c r="G189" s="462"/>
      <c r="H189" s="462"/>
      <c r="I189" s="462"/>
      <c r="J189" s="462"/>
      <c r="K189" s="464"/>
      <c r="L189" s="150"/>
      <c r="M189" s="460" t="str">
        <f t="shared" si="2"/>
        <v/>
      </c>
    </row>
    <row r="190" spans="1:13" ht="14.45" customHeight="1" x14ac:dyDescent="0.2">
      <c r="A190" s="465"/>
      <c r="B190" s="461"/>
      <c r="C190" s="462"/>
      <c r="D190" s="462"/>
      <c r="E190" s="463"/>
      <c r="F190" s="461"/>
      <c r="G190" s="462"/>
      <c r="H190" s="462"/>
      <c r="I190" s="462"/>
      <c r="J190" s="462"/>
      <c r="K190" s="464"/>
      <c r="L190" s="150"/>
      <c r="M190" s="460" t="str">
        <f t="shared" si="2"/>
        <v/>
      </c>
    </row>
    <row r="191" spans="1:13" ht="14.45" customHeight="1" x14ac:dyDescent="0.2">
      <c r="A191" s="465"/>
      <c r="B191" s="461"/>
      <c r="C191" s="462"/>
      <c r="D191" s="462"/>
      <c r="E191" s="463"/>
      <c r="F191" s="461"/>
      <c r="G191" s="462"/>
      <c r="H191" s="462"/>
      <c r="I191" s="462"/>
      <c r="J191" s="462"/>
      <c r="K191" s="464"/>
      <c r="L191" s="150"/>
      <c r="M191" s="460" t="str">
        <f t="shared" si="2"/>
        <v/>
      </c>
    </row>
    <row r="192" spans="1:13" ht="14.45" customHeight="1" x14ac:dyDescent="0.2">
      <c r="A192" s="465"/>
      <c r="B192" s="461"/>
      <c r="C192" s="462"/>
      <c r="D192" s="462"/>
      <c r="E192" s="463"/>
      <c r="F192" s="461"/>
      <c r="G192" s="462"/>
      <c r="H192" s="462"/>
      <c r="I192" s="462"/>
      <c r="J192" s="462"/>
      <c r="K192" s="464"/>
      <c r="L192" s="150"/>
      <c r="M192" s="460" t="str">
        <f t="shared" si="2"/>
        <v/>
      </c>
    </row>
    <row r="193" spans="1:13" ht="14.45" customHeight="1" x14ac:dyDescent="0.2">
      <c r="A193" s="465"/>
      <c r="B193" s="461"/>
      <c r="C193" s="462"/>
      <c r="D193" s="462"/>
      <c r="E193" s="463"/>
      <c r="F193" s="461"/>
      <c r="G193" s="462"/>
      <c r="H193" s="462"/>
      <c r="I193" s="462"/>
      <c r="J193" s="462"/>
      <c r="K193" s="464"/>
      <c r="L193" s="150"/>
      <c r="M193" s="460" t="str">
        <f t="shared" si="2"/>
        <v/>
      </c>
    </row>
    <row r="194" spans="1:13" ht="14.45" customHeight="1" x14ac:dyDescent="0.2">
      <c r="A194" s="465"/>
      <c r="B194" s="461"/>
      <c r="C194" s="462"/>
      <c r="D194" s="462"/>
      <c r="E194" s="463"/>
      <c r="F194" s="461"/>
      <c r="G194" s="462"/>
      <c r="H194" s="462"/>
      <c r="I194" s="462"/>
      <c r="J194" s="462"/>
      <c r="K194" s="464"/>
      <c r="L194" s="150"/>
      <c r="M194" s="460" t="str">
        <f t="shared" si="2"/>
        <v/>
      </c>
    </row>
    <row r="195" spans="1:13" ht="14.45" customHeight="1" x14ac:dyDescent="0.2">
      <c r="A195" s="465"/>
      <c r="B195" s="461"/>
      <c r="C195" s="462"/>
      <c r="D195" s="462"/>
      <c r="E195" s="463"/>
      <c r="F195" s="461"/>
      <c r="G195" s="462"/>
      <c r="H195" s="462"/>
      <c r="I195" s="462"/>
      <c r="J195" s="462"/>
      <c r="K195" s="464"/>
      <c r="L195" s="150"/>
      <c r="M195" s="460" t="str">
        <f t="shared" si="2"/>
        <v/>
      </c>
    </row>
    <row r="196" spans="1:13" ht="14.45" customHeight="1" x14ac:dyDescent="0.2">
      <c r="A196" s="465"/>
      <c r="B196" s="461"/>
      <c r="C196" s="462"/>
      <c r="D196" s="462"/>
      <c r="E196" s="463"/>
      <c r="F196" s="461"/>
      <c r="G196" s="462"/>
      <c r="H196" s="462"/>
      <c r="I196" s="462"/>
      <c r="J196" s="462"/>
      <c r="K196" s="464"/>
      <c r="L196" s="150"/>
      <c r="M196" s="460" t="str">
        <f t="shared" si="2"/>
        <v/>
      </c>
    </row>
    <row r="197" spans="1:13" ht="14.45" customHeight="1" x14ac:dyDescent="0.2">
      <c r="A197" s="465"/>
      <c r="B197" s="461"/>
      <c r="C197" s="462"/>
      <c r="D197" s="462"/>
      <c r="E197" s="463"/>
      <c r="F197" s="461"/>
      <c r="G197" s="462"/>
      <c r="H197" s="462"/>
      <c r="I197" s="462"/>
      <c r="J197" s="462"/>
      <c r="K197" s="464"/>
      <c r="L197" s="150"/>
      <c r="M197" s="460" t="str">
        <f t="shared" si="2"/>
        <v/>
      </c>
    </row>
    <row r="198" spans="1:13" ht="14.45" customHeight="1" x14ac:dyDescent="0.2">
      <c r="A198" s="465"/>
      <c r="B198" s="461"/>
      <c r="C198" s="462"/>
      <c r="D198" s="462"/>
      <c r="E198" s="463"/>
      <c r="F198" s="461"/>
      <c r="G198" s="462"/>
      <c r="H198" s="462"/>
      <c r="I198" s="462"/>
      <c r="J198" s="462"/>
      <c r="K198" s="464"/>
      <c r="L198" s="150"/>
      <c r="M198" s="460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5"/>
      <c r="B199" s="461"/>
      <c r="C199" s="462"/>
      <c r="D199" s="462"/>
      <c r="E199" s="463"/>
      <c r="F199" s="461"/>
      <c r="G199" s="462"/>
      <c r="H199" s="462"/>
      <c r="I199" s="462"/>
      <c r="J199" s="462"/>
      <c r="K199" s="464"/>
      <c r="L199" s="150"/>
      <c r="M199" s="460" t="str">
        <f t="shared" si="3"/>
        <v/>
      </c>
    </row>
    <row r="200" spans="1:13" ht="14.45" customHeight="1" x14ac:dyDescent="0.2">
      <c r="A200" s="465"/>
      <c r="B200" s="461"/>
      <c r="C200" s="462"/>
      <c r="D200" s="462"/>
      <c r="E200" s="463"/>
      <c r="F200" s="461"/>
      <c r="G200" s="462"/>
      <c r="H200" s="462"/>
      <c r="I200" s="462"/>
      <c r="J200" s="462"/>
      <c r="K200" s="464"/>
      <c r="L200" s="150"/>
      <c r="M200" s="460" t="str">
        <f t="shared" si="3"/>
        <v/>
      </c>
    </row>
    <row r="201" spans="1:13" ht="14.45" customHeight="1" x14ac:dyDescent="0.2">
      <c r="A201" s="465"/>
      <c r="B201" s="461"/>
      <c r="C201" s="462"/>
      <c r="D201" s="462"/>
      <c r="E201" s="463"/>
      <c r="F201" s="461"/>
      <c r="G201" s="462"/>
      <c r="H201" s="462"/>
      <c r="I201" s="462"/>
      <c r="J201" s="462"/>
      <c r="K201" s="464"/>
      <c r="L201" s="150"/>
      <c r="M201" s="460" t="str">
        <f t="shared" si="3"/>
        <v/>
      </c>
    </row>
    <row r="202" spans="1:13" ht="14.45" customHeight="1" x14ac:dyDescent="0.2">
      <c r="A202" s="465"/>
      <c r="B202" s="461"/>
      <c r="C202" s="462"/>
      <c r="D202" s="462"/>
      <c r="E202" s="463"/>
      <c r="F202" s="461"/>
      <c r="G202" s="462"/>
      <c r="H202" s="462"/>
      <c r="I202" s="462"/>
      <c r="J202" s="462"/>
      <c r="K202" s="464"/>
      <c r="L202" s="150"/>
      <c r="M202" s="460" t="str">
        <f t="shared" si="3"/>
        <v/>
      </c>
    </row>
    <row r="203" spans="1:13" ht="14.45" customHeight="1" x14ac:dyDescent="0.2">
      <c r="A203" s="465"/>
      <c r="B203" s="461"/>
      <c r="C203" s="462"/>
      <c r="D203" s="462"/>
      <c r="E203" s="463"/>
      <c r="F203" s="461"/>
      <c r="G203" s="462"/>
      <c r="H203" s="462"/>
      <c r="I203" s="462"/>
      <c r="J203" s="462"/>
      <c r="K203" s="464"/>
      <c r="L203" s="150"/>
      <c r="M203" s="460" t="str">
        <f t="shared" si="3"/>
        <v/>
      </c>
    </row>
    <row r="204" spans="1:13" ht="14.45" customHeight="1" x14ac:dyDescent="0.2">
      <c r="A204" s="465"/>
      <c r="B204" s="461"/>
      <c r="C204" s="462"/>
      <c r="D204" s="462"/>
      <c r="E204" s="463"/>
      <c r="F204" s="461"/>
      <c r="G204" s="462"/>
      <c r="H204" s="462"/>
      <c r="I204" s="462"/>
      <c r="J204" s="462"/>
      <c r="K204" s="464"/>
      <c r="L204" s="150"/>
      <c r="M204" s="460" t="str">
        <f t="shared" si="3"/>
        <v/>
      </c>
    </row>
    <row r="205" spans="1:13" ht="14.45" customHeight="1" x14ac:dyDescent="0.2">
      <c r="A205" s="465"/>
      <c r="B205" s="461"/>
      <c r="C205" s="462"/>
      <c r="D205" s="462"/>
      <c r="E205" s="463"/>
      <c r="F205" s="461"/>
      <c r="G205" s="462"/>
      <c r="H205" s="462"/>
      <c r="I205" s="462"/>
      <c r="J205" s="462"/>
      <c r="K205" s="464"/>
      <c r="L205" s="150"/>
      <c r="M205" s="460" t="str">
        <f t="shared" si="3"/>
        <v/>
      </c>
    </row>
    <row r="206" spans="1:13" ht="14.45" customHeight="1" x14ac:dyDescent="0.2">
      <c r="A206" s="465"/>
      <c r="B206" s="461"/>
      <c r="C206" s="462"/>
      <c r="D206" s="462"/>
      <c r="E206" s="463"/>
      <c r="F206" s="461"/>
      <c r="G206" s="462"/>
      <c r="H206" s="462"/>
      <c r="I206" s="462"/>
      <c r="J206" s="462"/>
      <c r="K206" s="464"/>
      <c r="L206" s="150"/>
      <c r="M206" s="460" t="str">
        <f t="shared" si="3"/>
        <v/>
      </c>
    </row>
    <row r="207" spans="1:13" ht="14.45" customHeight="1" x14ac:dyDescent="0.2">
      <c r="A207" s="465"/>
      <c r="B207" s="461"/>
      <c r="C207" s="462"/>
      <c r="D207" s="462"/>
      <c r="E207" s="463"/>
      <c r="F207" s="461"/>
      <c r="G207" s="462"/>
      <c r="H207" s="462"/>
      <c r="I207" s="462"/>
      <c r="J207" s="462"/>
      <c r="K207" s="464"/>
      <c r="L207" s="150"/>
      <c r="M207" s="460" t="str">
        <f t="shared" si="3"/>
        <v/>
      </c>
    </row>
    <row r="208" spans="1:13" ht="14.45" customHeight="1" x14ac:dyDescent="0.2">
      <c r="A208" s="465"/>
      <c r="B208" s="461"/>
      <c r="C208" s="462"/>
      <c r="D208" s="462"/>
      <c r="E208" s="463"/>
      <c r="F208" s="461"/>
      <c r="G208" s="462"/>
      <c r="H208" s="462"/>
      <c r="I208" s="462"/>
      <c r="J208" s="462"/>
      <c r="K208" s="464"/>
      <c r="L208" s="150"/>
      <c r="M208" s="460" t="str">
        <f t="shared" si="3"/>
        <v/>
      </c>
    </row>
    <row r="209" spans="1:13" ht="14.45" customHeight="1" x14ac:dyDescent="0.2">
      <c r="A209" s="465"/>
      <c r="B209" s="461"/>
      <c r="C209" s="462"/>
      <c r="D209" s="462"/>
      <c r="E209" s="463"/>
      <c r="F209" s="461"/>
      <c r="G209" s="462"/>
      <c r="H209" s="462"/>
      <c r="I209" s="462"/>
      <c r="J209" s="462"/>
      <c r="K209" s="464"/>
      <c r="L209" s="150"/>
      <c r="M209" s="460" t="str">
        <f t="shared" si="3"/>
        <v/>
      </c>
    </row>
    <row r="210" spans="1:13" ht="14.45" customHeight="1" x14ac:dyDescent="0.2">
      <c r="A210" s="465"/>
      <c r="B210" s="461"/>
      <c r="C210" s="462"/>
      <c r="D210" s="462"/>
      <c r="E210" s="463"/>
      <c r="F210" s="461"/>
      <c r="G210" s="462"/>
      <c r="H210" s="462"/>
      <c r="I210" s="462"/>
      <c r="J210" s="462"/>
      <c r="K210" s="464"/>
      <c r="L210" s="150"/>
      <c r="M210" s="460" t="str">
        <f t="shared" si="3"/>
        <v/>
      </c>
    </row>
    <row r="211" spans="1:13" ht="14.45" customHeight="1" x14ac:dyDescent="0.2">
      <c r="A211" s="465"/>
      <c r="B211" s="461"/>
      <c r="C211" s="462"/>
      <c r="D211" s="462"/>
      <c r="E211" s="463"/>
      <c r="F211" s="461"/>
      <c r="G211" s="462"/>
      <c r="H211" s="462"/>
      <c r="I211" s="462"/>
      <c r="J211" s="462"/>
      <c r="K211" s="464"/>
      <c r="L211" s="150"/>
      <c r="M211" s="460" t="str">
        <f t="shared" si="3"/>
        <v/>
      </c>
    </row>
    <row r="212" spans="1:13" ht="14.45" customHeight="1" x14ac:dyDescent="0.2">
      <c r="A212" s="465"/>
      <c r="B212" s="461"/>
      <c r="C212" s="462"/>
      <c r="D212" s="462"/>
      <c r="E212" s="463"/>
      <c r="F212" s="461"/>
      <c r="G212" s="462"/>
      <c r="H212" s="462"/>
      <c r="I212" s="462"/>
      <c r="J212" s="462"/>
      <c r="K212" s="464"/>
      <c r="L212" s="150"/>
      <c r="M212" s="460" t="str">
        <f t="shared" si="3"/>
        <v/>
      </c>
    </row>
    <row r="213" spans="1:13" ht="14.45" customHeight="1" x14ac:dyDescent="0.2">
      <c r="A213" s="465"/>
      <c r="B213" s="461"/>
      <c r="C213" s="462"/>
      <c r="D213" s="462"/>
      <c r="E213" s="463"/>
      <c r="F213" s="461"/>
      <c r="G213" s="462"/>
      <c r="H213" s="462"/>
      <c r="I213" s="462"/>
      <c r="J213" s="462"/>
      <c r="K213" s="464"/>
      <c r="L213" s="150"/>
      <c r="M213" s="460" t="str">
        <f t="shared" si="3"/>
        <v/>
      </c>
    </row>
    <row r="214" spans="1:13" ht="14.45" customHeight="1" x14ac:dyDescent="0.2">
      <c r="A214" s="465"/>
      <c r="B214" s="461"/>
      <c r="C214" s="462"/>
      <c r="D214" s="462"/>
      <c r="E214" s="463"/>
      <c r="F214" s="461"/>
      <c r="G214" s="462"/>
      <c r="H214" s="462"/>
      <c r="I214" s="462"/>
      <c r="J214" s="462"/>
      <c r="K214" s="464"/>
      <c r="L214" s="150"/>
      <c r="M214" s="460" t="str">
        <f t="shared" si="3"/>
        <v/>
      </c>
    </row>
    <row r="215" spans="1:13" ht="14.45" customHeight="1" x14ac:dyDescent="0.2">
      <c r="A215" s="465"/>
      <c r="B215" s="461"/>
      <c r="C215" s="462"/>
      <c r="D215" s="462"/>
      <c r="E215" s="463"/>
      <c r="F215" s="461"/>
      <c r="G215" s="462"/>
      <c r="H215" s="462"/>
      <c r="I215" s="462"/>
      <c r="J215" s="462"/>
      <c r="K215" s="464"/>
      <c r="L215" s="150"/>
      <c r="M215" s="460" t="str">
        <f t="shared" si="3"/>
        <v/>
      </c>
    </row>
    <row r="216" spans="1:13" ht="14.45" customHeight="1" x14ac:dyDescent="0.2">
      <c r="A216" s="465"/>
      <c r="B216" s="461"/>
      <c r="C216" s="462"/>
      <c r="D216" s="462"/>
      <c r="E216" s="463"/>
      <c r="F216" s="461"/>
      <c r="G216" s="462"/>
      <c r="H216" s="462"/>
      <c r="I216" s="462"/>
      <c r="J216" s="462"/>
      <c r="K216" s="464"/>
      <c r="L216" s="150"/>
      <c r="M216" s="460" t="str">
        <f t="shared" si="3"/>
        <v/>
      </c>
    </row>
    <row r="217" spans="1:13" ht="14.45" customHeight="1" x14ac:dyDescent="0.2">
      <c r="A217" s="465"/>
      <c r="B217" s="461"/>
      <c r="C217" s="462"/>
      <c r="D217" s="462"/>
      <c r="E217" s="463"/>
      <c r="F217" s="461"/>
      <c r="G217" s="462"/>
      <c r="H217" s="462"/>
      <c r="I217" s="462"/>
      <c r="J217" s="462"/>
      <c r="K217" s="464"/>
      <c r="L217" s="150"/>
      <c r="M217" s="460" t="str">
        <f t="shared" si="3"/>
        <v/>
      </c>
    </row>
    <row r="218" spans="1:13" ht="14.45" customHeight="1" x14ac:dyDescent="0.2">
      <c r="A218" s="465"/>
      <c r="B218" s="461"/>
      <c r="C218" s="462"/>
      <c r="D218" s="462"/>
      <c r="E218" s="463"/>
      <c r="F218" s="461"/>
      <c r="G218" s="462"/>
      <c r="H218" s="462"/>
      <c r="I218" s="462"/>
      <c r="J218" s="462"/>
      <c r="K218" s="464"/>
      <c r="L218" s="150"/>
      <c r="M218" s="460" t="str">
        <f t="shared" si="3"/>
        <v/>
      </c>
    </row>
    <row r="219" spans="1:13" ht="14.45" customHeight="1" x14ac:dyDescent="0.2">
      <c r="A219" s="465"/>
      <c r="B219" s="461"/>
      <c r="C219" s="462"/>
      <c r="D219" s="462"/>
      <c r="E219" s="463"/>
      <c r="F219" s="461"/>
      <c r="G219" s="462"/>
      <c r="H219" s="462"/>
      <c r="I219" s="462"/>
      <c r="J219" s="462"/>
      <c r="K219" s="464"/>
      <c r="L219" s="150"/>
      <c r="M219" s="460" t="str">
        <f t="shared" si="3"/>
        <v/>
      </c>
    </row>
    <row r="220" spans="1:13" ht="14.45" customHeight="1" x14ac:dyDescent="0.2">
      <c r="A220" s="465"/>
      <c r="B220" s="461"/>
      <c r="C220" s="462"/>
      <c r="D220" s="462"/>
      <c r="E220" s="463"/>
      <c r="F220" s="461"/>
      <c r="G220" s="462"/>
      <c r="H220" s="462"/>
      <c r="I220" s="462"/>
      <c r="J220" s="462"/>
      <c r="K220" s="464"/>
      <c r="L220" s="150"/>
      <c r="M220" s="460" t="str">
        <f t="shared" si="3"/>
        <v/>
      </c>
    </row>
    <row r="221" spans="1:13" ht="14.45" customHeight="1" x14ac:dyDescent="0.2">
      <c r="A221" s="465"/>
      <c r="B221" s="461"/>
      <c r="C221" s="462"/>
      <c r="D221" s="462"/>
      <c r="E221" s="463"/>
      <c r="F221" s="461"/>
      <c r="G221" s="462"/>
      <c r="H221" s="462"/>
      <c r="I221" s="462"/>
      <c r="J221" s="462"/>
      <c r="K221" s="464"/>
      <c r="L221" s="150"/>
      <c r="M221" s="460" t="str">
        <f t="shared" si="3"/>
        <v/>
      </c>
    </row>
    <row r="222" spans="1:13" ht="14.45" customHeight="1" x14ac:dyDescent="0.2">
      <c r="A222" s="465"/>
      <c r="B222" s="461"/>
      <c r="C222" s="462"/>
      <c r="D222" s="462"/>
      <c r="E222" s="463"/>
      <c r="F222" s="461"/>
      <c r="G222" s="462"/>
      <c r="H222" s="462"/>
      <c r="I222" s="462"/>
      <c r="J222" s="462"/>
      <c r="K222" s="464"/>
      <c r="L222" s="150"/>
      <c r="M222" s="460" t="str">
        <f t="shared" si="3"/>
        <v/>
      </c>
    </row>
    <row r="223" spans="1:13" ht="14.45" customHeight="1" x14ac:dyDescent="0.2">
      <c r="A223" s="465"/>
      <c r="B223" s="461"/>
      <c r="C223" s="462"/>
      <c r="D223" s="462"/>
      <c r="E223" s="463"/>
      <c r="F223" s="461"/>
      <c r="G223" s="462"/>
      <c r="H223" s="462"/>
      <c r="I223" s="462"/>
      <c r="J223" s="462"/>
      <c r="K223" s="464"/>
      <c r="L223" s="150"/>
      <c r="M223" s="460" t="str">
        <f t="shared" si="3"/>
        <v/>
      </c>
    </row>
    <row r="224" spans="1:13" ht="14.45" customHeight="1" x14ac:dyDescent="0.2">
      <c r="A224" s="465"/>
      <c r="B224" s="461"/>
      <c r="C224" s="462"/>
      <c r="D224" s="462"/>
      <c r="E224" s="463"/>
      <c r="F224" s="461"/>
      <c r="G224" s="462"/>
      <c r="H224" s="462"/>
      <c r="I224" s="462"/>
      <c r="J224" s="462"/>
      <c r="K224" s="464"/>
      <c r="L224" s="150"/>
      <c r="M224" s="460" t="str">
        <f t="shared" si="3"/>
        <v/>
      </c>
    </row>
    <row r="225" spans="1:13" ht="14.45" customHeight="1" x14ac:dyDescent="0.2">
      <c r="A225" s="465"/>
      <c r="B225" s="461"/>
      <c r="C225" s="462"/>
      <c r="D225" s="462"/>
      <c r="E225" s="463"/>
      <c r="F225" s="461"/>
      <c r="G225" s="462"/>
      <c r="H225" s="462"/>
      <c r="I225" s="462"/>
      <c r="J225" s="462"/>
      <c r="K225" s="464"/>
      <c r="L225" s="150"/>
      <c r="M225" s="460" t="str">
        <f t="shared" si="3"/>
        <v/>
      </c>
    </row>
    <row r="226" spans="1:13" ht="14.45" customHeight="1" x14ac:dyDescent="0.2">
      <c r="A226" s="465"/>
      <c r="B226" s="461"/>
      <c r="C226" s="462"/>
      <c r="D226" s="462"/>
      <c r="E226" s="463"/>
      <c r="F226" s="461"/>
      <c r="G226" s="462"/>
      <c r="H226" s="462"/>
      <c r="I226" s="462"/>
      <c r="J226" s="462"/>
      <c r="K226" s="464"/>
      <c r="L226" s="150"/>
      <c r="M226" s="460" t="str">
        <f t="shared" si="3"/>
        <v/>
      </c>
    </row>
    <row r="227" spans="1:13" ht="14.45" customHeight="1" x14ac:dyDescent="0.2">
      <c r="A227" s="465"/>
      <c r="B227" s="461"/>
      <c r="C227" s="462"/>
      <c r="D227" s="462"/>
      <c r="E227" s="463"/>
      <c r="F227" s="461"/>
      <c r="G227" s="462"/>
      <c r="H227" s="462"/>
      <c r="I227" s="462"/>
      <c r="J227" s="462"/>
      <c r="K227" s="464"/>
      <c r="L227" s="150"/>
      <c r="M227" s="460" t="str">
        <f t="shared" si="3"/>
        <v/>
      </c>
    </row>
    <row r="228" spans="1:13" ht="14.45" customHeight="1" x14ac:dyDescent="0.2">
      <c r="A228" s="465"/>
      <c r="B228" s="461"/>
      <c r="C228" s="462"/>
      <c r="D228" s="462"/>
      <c r="E228" s="463"/>
      <c r="F228" s="461"/>
      <c r="G228" s="462"/>
      <c r="H228" s="462"/>
      <c r="I228" s="462"/>
      <c r="J228" s="462"/>
      <c r="K228" s="464"/>
      <c r="L228" s="150"/>
      <c r="M228" s="460" t="str">
        <f t="shared" si="3"/>
        <v/>
      </c>
    </row>
    <row r="229" spans="1:13" ht="14.45" customHeight="1" x14ac:dyDescent="0.2">
      <c r="A229" s="465"/>
      <c r="B229" s="461"/>
      <c r="C229" s="462"/>
      <c r="D229" s="462"/>
      <c r="E229" s="463"/>
      <c r="F229" s="461"/>
      <c r="G229" s="462"/>
      <c r="H229" s="462"/>
      <c r="I229" s="462"/>
      <c r="J229" s="462"/>
      <c r="K229" s="464"/>
      <c r="L229" s="150"/>
      <c r="M229" s="460" t="str">
        <f t="shared" si="3"/>
        <v/>
      </c>
    </row>
    <row r="230" spans="1:13" ht="14.45" customHeight="1" x14ac:dyDescent="0.2">
      <c r="A230" s="465"/>
      <c r="B230" s="461"/>
      <c r="C230" s="462"/>
      <c r="D230" s="462"/>
      <c r="E230" s="463"/>
      <c r="F230" s="461"/>
      <c r="G230" s="462"/>
      <c r="H230" s="462"/>
      <c r="I230" s="462"/>
      <c r="J230" s="462"/>
      <c r="K230" s="464"/>
      <c r="L230" s="150"/>
      <c r="M230" s="460" t="str">
        <f t="shared" si="3"/>
        <v/>
      </c>
    </row>
    <row r="231" spans="1:13" ht="14.45" customHeight="1" x14ac:dyDescent="0.2">
      <c r="A231" s="465"/>
      <c r="B231" s="461"/>
      <c r="C231" s="462"/>
      <c r="D231" s="462"/>
      <c r="E231" s="463"/>
      <c r="F231" s="461"/>
      <c r="G231" s="462"/>
      <c r="H231" s="462"/>
      <c r="I231" s="462"/>
      <c r="J231" s="462"/>
      <c r="K231" s="464"/>
      <c r="L231" s="150"/>
      <c r="M231" s="460" t="str">
        <f t="shared" si="3"/>
        <v/>
      </c>
    </row>
    <row r="232" spans="1:13" ht="14.45" customHeight="1" x14ac:dyDescent="0.2">
      <c r="A232" s="465"/>
      <c r="B232" s="461"/>
      <c r="C232" s="462"/>
      <c r="D232" s="462"/>
      <c r="E232" s="463"/>
      <c r="F232" s="461"/>
      <c r="G232" s="462"/>
      <c r="H232" s="462"/>
      <c r="I232" s="462"/>
      <c r="J232" s="462"/>
      <c r="K232" s="464"/>
      <c r="L232" s="150"/>
      <c r="M232" s="460" t="str">
        <f t="shared" si="3"/>
        <v/>
      </c>
    </row>
    <row r="233" spans="1:13" ht="14.45" customHeight="1" x14ac:dyDescent="0.2">
      <c r="A233" s="465"/>
      <c r="B233" s="461"/>
      <c r="C233" s="462"/>
      <c r="D233" s="462"/>
      <c r="E233" s="463"/>
      <c r="F233" s="461"/>
      <c r="G233" s="462"/>
      <c r="H233" s="462"/>
      <c r="I233" s="462"/>
      <c r="J233" s="462"/>
      <c r="K233" s="464"/>
      <c r="L233" s="150"/>
      <c r="M233" s="460" t="str">
        <f t="shared" si="3"/>
        <v/>
      </c>
    </row>
    <row r="234" spans="1:13" ht="14.45" customHeight="1" x14ac:dyDescent="0.2">
      <c r="A234" s="465"/>
      <c r="B234" s="461"/>
      <c r="C234" s="462"/>
      <c r="D234" s="462"/>
      <c r="E234" s="463"/>
      <c r="F234" s="461"/>
      <c r="G234" s="462"/>
      <c r="H234" s="462"/>
      <c r="I234" s="462"/>
      <c r="J234" s="462"/>
      <c r="K234" s="464"/>
      <c r="L234" s="150"/>
      <c r="M234" s="460" t="str">
        <f t="shared" si="3"/>
        <v/>
      </c>
    </row>
    <row r="235" spans="1:13" ht="14.45" customHeight="1" x14ac:dyDescent="0.2">
      <c r="A235" s="465"/>
      <c r="B235" s="461"/>
      <c r="C235" s="462"/>
      <c r="D235" s="462"/>
      <c r="E235" s="463"/>
      <c r="F235" s="461"/>
      <c r="G235" s="462"/>
      <c r="H235" s="462"/>
      <c r="I235" s="462"/>
      <c r="J235" s="462"/>
      <c r="K235" s="464"/>
      <c r="L235" s="150"/>
      <c r="M235" s="460" t="str">
        <f t="shared" si="3"/>
        <v/>
      </c>
    </row>
    <row r="236" spans="1:13" ht="14.45" customHeight="1" x14ac:dyDescent="0.2">
      <c r="A236" s="465"/>
      <c r="B236" s="461"/>
      <c r="C236" s="462"/>
      <c r="D236" s="462"/>
      <c r="E236" s="463"/>
      <c r="F236" s="461"/>
      <c r="G236" s="462"/>
      <c r="H236" s="462"/>
      <c r="I236" s="462"/>
      <c r="J236" s="462"/>
      <c r="K236" s="464"/>
      <c r="L236" s="150"/>
      <c r="M236" s="460" t="str">
        <f t="shared" si="3"/>
        <v/>
      </c>
    </row>
    <row r="237" spans="1:13" ht="14.45" customHeight="1" x14ac:dyDescent="0.2">
      <c r="A237" s="465"/>
      <c r="B237" s="461"/>
      <c r="C237" s="462"/>
      <c r="D237" s="462"/>
      <c r="E237" s="463"/>
      <c r="F237" s="461"/>
      <c r="G237" s="462"/>
      <c r="H237" s="462"/>
      <c r="I237" s="462"/>
      <c r="J237" s="462"/>
      <c r="K237" s="464"/>
      <c r="L237" s="150"/>
      <c r="M237" s="460" t="str">
        <f t="shared" si="3"/>
        <v/>
      </c>
    </row>
    <row r="238" spans="1:13" ht="14.45" customHeight="1" x14ac:dyDescent="0.2">
      <c r="A238" s="465"/>
      <c r="B238" s="461"/>
      <c r="C238" s="462"/>
      <c r="D238" s="462"/>
      <c r="E238" s="463"/>
      <c r="F238" s="461"/>
      <c r="G238" s="462"/>
      <c r="H238" s="462"/>
      <c r="I238" s="462"/>
      <c r="J238" s="462"/>
      <c r="K238" s="464"/>
      <c r="L238" s="150"/>
      <c r="M238" s="460" t="str">
        <f t="shared" si="3"/>
        <v/>
      </c>
    </row>
    <row r="239" spans="1:13" ht="14.45" customHeight="1" x14ac:dyDescent="0.2">
      <c r="A239" s="465"/>
      <c r="B239" s="461"/>
      <c r="C239" s="462"/>
      <c r="D239" s="462"/>
      <c r="E239" s="463"/>
      <c r="F239" s="461"/>
      <c r="G239" s="462"/>
      <c r="H239" s="462"/>
      <c r="I239" s="462"/>
      <c r="J239" s="462"/>
      <c r="K239" s="464"/>
      <c r="L239" s="150"/>
      <c r="M239" s="460" t="str">
        <f t="shared" si="3"/>
        <v/>
      </c>
    </row>
    <row r="240" spans="1:13" ht="14.45" customHeight="1" x14ac:dyDescent="0.2">
      <c r="A240" s="465"/>
      <c r="B240" s="461"/>
      <c r="C240" s="462"/>
      <c r="D240" s="462"/>
      <c r="E240" s="463"/>
      <c r="F240" s="461"/>
      <c r="G240" s="462"/>
      <c r="H240" s="462"/>
      <c r="I240" s="462"/>
      <c r="J240" s="462"/>
      <c r="K240" s="464"/>
      <c r="L240" s="150"/>
      <c r="M240" s="460" t="str">
        <f t="shared" si="3"/>
        <v/>
      </c>
    </row>
    <row r="241" spans="1:13" ht="14.45" customHeight="1" x14ac:dyDescent="0.2">
      <c r="A241" s="465"/>
      <c r="B241" s="461"/>
      <c r="C241" s="462"/>
      <c r="D241" s="462"/>
      <c r="E241" s="463"/>
      <c r="F241" s="461"/>
      <c r="G241" s="462"/>
      <c r="H241" s="462"/>
      <c r="I241" s="462"/>
      <c r="J241" s="462"/>
      <c r="K241" s="464"/>
      <c r="L241" s="150"/>
      <c r="M241" s="460" t="str">
        <f t="shared" si="3"/>
        <v/>
      </c>
    </row>
    <row r="242" spans="1:13" ht="14.45" customHeight="1" x14ac:dyDescent="0.2">
      <c r="A242" s="465"/>
      <c r="B242" s="461"/>
      <c r="C242" s="462"/>
      <c r="D242" s="462"/>
      <c r="E242" s="463"/>
      <c r="F242" s="461"/>
      <c r="G242" s="462"/>
      <c r="H242" s="462"/>
      <c r="I242" s="462"/>
      <c r="J242" s="462"/>
      <c r="K242" s="464"/>
      <c r="L242" s="150"/>
      <c r="M242" s="460" t="str">
        <f t="shared" si="3"/>
        <v/>
      </c>
    </row>
    <row r="243" spans="1:13" ht="14.45" customHeight="1" x14ac:dyDescent="0.2">
      <c r="A243" s="465"/>
      <c r="B243" s="461"/>
      <c r="C243" s="462"/>
      <c r="D243" s="462"/>
      <c r="E243" s="463"/>
      <c r="F243" s="461"/>
      <c r="G243" s="462"/>
      <c r="H243" s="462"/>
      <c r="I243" s="462"/>
      <c r="J243" s="462"/>
      <c r="K243" s="464"/>
      <c r="L243" s="150"/>
      <c r="M243" s="460" t="str">
        <f t="shared" si="3"/>
        <v/>
      </c>
    </row>
    <row r="244" spans="1:13" ht="14.45" customHeight="1" x14ac:dyDescent="0.2">
      <c r="A244" s="465"/>
      <c r="B244" s="461"/>
      <c r="C244" s="462"/>
      <c r="D244" s="462"/>
      <c r="E244" s="463"/>
      <c r="F244" s="461"/>
      <c r="G244" s="462"/>
      <c r="H244" s="462"/>
      <c r="I244" s="462"/>
      <c r="J244" s="462"/>
      <c r="K244" s="464"/>
      <c r="L244" s="150"/>
      <c r="M244" s="460" t="str">
        <f t="shared" si="3"/>
        <v/>
      </c>
    </row>
    <row r="245" spans="1:13" ht="14.45" customHeight="1" x14ac:dyDescent="0.2">
      <c r="A245" s="465"/>
      <c r="B245" s="461"/>
      <c r="C245" s="462"/>
      <c r="D245" s="462"/>
      <c r="E245" s="463"/>
      <c r="F245" s="461"/>
      <c r="G245" s="462"/>
      <c r="H245" s="462"/>
      <c r="I245" s="462"/>
      <c r="J245" s="462"/>
      <c r="K245" s="464"/>
      <c r="L245" s="150"/>
      <c r="M245" s="460" t="str">
        <f t="shared" si="3"/>
        <v/>
      </c>
    </row>
    <row r="246" spans="1:13" ht="14.45" customHeight="1" x14ac:dyDescent="0.2">
      <c r="A246" s="465"/>
      <c r="B246" s="461"/>
      <c r="C246" s="462"/>
      <c r="D246" s="462"/>
      <c r="E246" s="463"/>
      <c r="F246" s="461"/>
      <c r="G246" s="462"/>
      <c r="H246" s="462"/>
      <c r="I246" s="462"/>
      <c r="J246" s="462"/>
      <c r="K246" s="464"/>
      <c r="L246" s="150"/>
      <c r="M246" s="460" t="str">
        <f t="shared" si="3"/>
        <v/>
      </c>
    </row>
    <row r="247" spans="1:13" ht="14.45" customHeight="1" x14ac:dyDescent="0.2">
      <c r="A247" s="465"/>
      <c r="B247" s="461"/>
      <c r="C247" s="462"/>
      <c r="D247" s="462"/>
      <c r="E247" s="463"/>
      <c r="F247" s="461"/>
      <c r="G247" s="462"/>
      <c r="H247" s="462"/>
      <c r="I247" s="462"/>
      <c r="J247" s="462"/>
      <c r="K247" s="464"/>
      <c r="L247" s="150"/>
      <c r="M247" s="460" t="str">
        <f t="shared" si="3"/>
        <v/>
      </c>
    </row>
    <row r="248" spans="1:13" ht="14.45" customHeight="1" x14ac:dyDescent="0.2">
      <c r="A248" s="465"/>
      <c r="B248" s="461"/>
      <c r="C248" s="462"/>
      <c r="D248" s="462"/>
      <c r="E248" s="463"/>
      <c r="F248" s="461"/>
      <c r="G248" s="462"/>
      <c r="H248" s="462"/>
      <c r="I248" s="462"/>
      <c r="J248" s="462"/>
      <c r="K248" s="464"/>
      <c r="L248" s="150"/>
      <c r="M248" s="460" t="str">
        <f t="shared" si="3"/>
        <v/>
      </c>
    </row>
    <row r="249" spans="1:13" ht="14.45" customHeight="1" x14ac:dyDescent="0.2">
      <c r="A249" s="465"/>
      <c r="B249" s="461"/>
      <c r="C249" s="462"/>
      <c r="D249" s="462"/>
      <c r="E249" s="463"/>
      <c r="F249" s="461"/>
      <c r="G249" s="462"/>
      <c r="H249" s="462"/>
      <c r="I249" s="462"/>
      <c r="J249" s="462"/>
      <c r="K249" s="464"/>
      <c r="L249" s="150"/>
      <c r="M249" s="460" t="str">
        <f t="shared" si="3"/>
        <v/>
      </c>
    </row>
    <row r="250" spans="1:13" ht="14.45" customHeight="1" x14ac:dyDescent="0.2">
      <c r="A250" s="465"/>
      <c r="B250" s="461"/>
      <c r="C250" s="462"/>
      <c r="D250" s="462"/>
      <c r="E250" s="463"/>
      <c r="F250" s="461"/>
      <c r="G250" s="462"/>
      <c r="H250" s="462"/>
      <c r="I250" s="462"/>
      <c r="J250" s="462"/>
      <c r="K250" s="464"/>
      <c r="L250" s="150"/>
      <c r="M250" s="460" t="str">
        <f t="shared" si="3"/>
        <v/>
      </c>
    </row>
    <row r="251" spans="1:13" ht="14.45" customHeight="1" x14ac:dyDescent="0.2">
      <c r="A251" s="465"/>
      <c r="B251" s="461"/>
      <c r="C251" s="462"/>
      <c r="D251" s="462"/>
      <c r="E251" s="463"/>
      <c r="F251" s="461"/>
      <c r="G251" s="462"/>
      <c r="H251" s="462"/>
      <c r="I251" s="462"/>
      <c r="J251" s="462"/>
      <c r="K251" s="464"/>
      <c r="L251" s="150"/>
      <c r="M251" s="460" t="str">
        <f t="shared" si="3"/>
        <v/>
      </c>
    </row>
    <row r="252" spans="1:13" ht="14.45" customHeight="1" x14ac:dyDescent="0.2">
      <c r="A252" s="465"/>
      <c r="B252" s="461"/>
      <c r="C252" s="462"/>
      <c r="D252" s="462"/>
      <c r="E252" s="463"/>
      <c r="F252" s="461"/>
      <c r="G252" s="462"/>
      <c r="H252" s="462"/>
      <c r="I252" s="462"/>
      <c r="J252" s="462"/>
      <c r="K252" s="464"/>
      <c r="L252" s="150"/>
      <c r="M252" s="460" t="str">
        <f t="shared" si="3"/>
        <v/>
      </c>
    </row>
    <row r="253" spans="1:13" ht="14.45" customHeight="1" x14ac:dyDescent="0.2">
      <c r="A253" s="465"/>
      <c r="B253" s="461"/>
      <c r="C253" s="462"/>
      <c r="D253" s="462"/>
      <c r="E253" s="463"/>
      <c r="F253" s="461"/>
      <c r="G253" s="462"/>
      <c r="H253" s="462"/>
      <c r="I253" s="462"/>
      <c r="J253" s="462"/>
      <c r="K253" s="464"/>
      <c r="L253" s="150"/>
      <c r="M253" s="460" t="str">
        <f t="shared" si="3"/>
        <v/>
      </c>
    </row>
    <row r="254" spans="1:13" ht="14.45" customHeight="1" x14ac:dyDescent="0.2">
      <c r="A254" s="465"/>
      <c r="B254" s="461"/>
      <c r="C254" s="462"/>
      <c r="D254" s="462"/>
      <c r="E254" s="463"/>
      <c r="F254" s="461"/>
      <c r="G254" s="462"/>
      <c r="H254" s="462"/>
      <c r="I254" s="462"/>
      <c r="J254" s="462"/>
      <c r="K254" s="464"/>
      <c r="L254" s="150"/>
      <c r="M254" s="460" t="str">
        <f t="shared" si="3"/>
        <v/>
      </c>
    </row>
    <row r="255" spans="1:13" ht="14.45" customHeight="1" x14ac:dyDescent="0.2">
      <c r="A255" s="465"/>
      <c r="B255" s="461"/>
      <c r="C255" s="462"/>
      <c r="D255" s="462"/>
      <c r="E255" s="463"/>
      <c r="F255" s="461"/>
      <c r="G255" s="462"/>
      <c r="H255" s="462"/>
      <c r="I255" s="462"/>
      <c r="J255" s="462"/>
      <c r="K255" s="464"/>
      <c r="L255" s="150"/>
      <c r="M255" s="460" t="str">
        <f t="shared" si="3"/>
        <v/>
      </c>
    </row>
    <row r="256" spans="1:13" ht="14.45" customHeight="1" x14ac:dyDescent="0.2">
      <c r="A256" s="465"/>
      <c r="B256" s="461"/>
      <c r="C256" s="462"/>
      <c r="D256" s="462"/>
      <c r="E256" s="463"/>
      <c r="F256" s="461"/>
      <c r="G256" s="462"/>
      <c r="H256" s="462"/>
      <c r="I256" s="462"/>
      <c r="J256" s="462"/>
      <c r="K256" s="464"/>
      <c r="L256" s="150"/>
      <c r="M256" s="460" t="str">
        <f t="shared" si="3"/>
        <v/>
      </c>
    </row>
    <row r="257" spans="1:13" ht="14.45" customHeight="1" x14ac:dyDescent="0.2">
      <c r="A257" s="465"/>
      <c r="B257" s="461"/>
      <c r="C257" s="462"/>
      <c r="D257" s="462"/>
      <c r="E257" s="463"/>
      <c r="F257" s="461"/>
      <c r="G257" s="462"/>
      <c r="H257" s="462"/>
      <c r="I257" s="462"/>
      <c r="J257" s="462"/>
      <c r="K257" s="464"/>
      <c r="L257" s="150"/>
      <c r="M257" s="460" t="str">
        <f t="shared" si="3"/>
        <v/>
      </c>
    </row>
    <row r="258" spans="1:13" ht="14.45" customHeight="1" x14ac:dyDescent="0.2">
      <c r="A258" s="465"/>
      <c r="B258" s="461"/>
      <c r="C258" s="462"/>
      <c r="D258" s="462"/>
      <c r="E258" s="463"/>
      <c r="F258" s="461"/>
      <c r="G258" s="462"/>
      <c r="H258" s="462"/>
      <c r="I258" s="462"/>
      <c r="J258" s="462"/>
      <c r="K258" s="464"/>
      <c r="L258" s="150"/>
      <c r="M258" s="460" t="str">
        <f t="shared" si="3"/>
        <v/>
      </c>
    </row>
    <row r="259" spans="1:13" ht="14.45" customHeight="1" x14ac:dyDescent="0.2">
      <c r="A259" s="465"/>
      <c r="B259" s="461"/>
      <c r="C259" s="462"/>
      <c r="D259" s="462"/>
      <c r="E259" s="463"/>
      <c r="F259" s="461"/>
      <c r="G259" s="462"/>
      <c r="H259" s="462"/>
      <c r="I259" s="462"/>
      <c r="J259" s="462"/>
      <c r="K259" s="464"/>
      <c r="L259" s="150"/>
      <c r="M259" s="460" t="str">
        <f t="shared" si="3"/>
        <v/>
      </c>
    </row>
    <row r="260" spans="1:13" ht="14.45" customHeight="1" x14ac:dyDescent="0.2">
      <c r="A260" s="465"/>
      <c r="B260" s="461"/>
      <c r="C260" s="462"/>
      <c r="D260" s="462"/>
      <c r="E260" s="463"/>
      <c r="F260" s="461"/>
      <c r="G260" s="462"/>
      <c r="H260" s="462"/>
      <c r="I260" s="462"/>
      <c r="J260" s="462"/>
      <c r="K260" s="464"/>
      <c r="L260" s="150"/>
      <c r="M260" s="460" t="str">
        <f t="shared" si="3"/>
        <v/>
      </c>
    </row>
    <row r="261" spans="1:13" ht="14.45" customHeight="1" x14ac:dyDescent="0.2">
      <c r="A261" s="465"/>
      <c r="B261" s="461"/>
      <c r="C261" s="462"/>
      <c r="D261" s="462"/>
      <c r="E261" s="463"/>
      <c r="F261" s="461"/>
      <c r="G261" s="462"/>
      <c r="H261" s="462"/>
      <c r="I261" s="462"/>
      <c r="J261" s="462"/>
      <c r="K261" s="464"/>
      <c r="L261" s="150"/>
      <c r="M261" s="460" t="str">
        <f t="shared" si="3"/>
        <v/>
      </c>
    </row>
    <row r="262" spans="1:13" ht="14.45" customHeight="1" x14ac:dyDescent="0.2">
      <c r="A262" s="465"/>
      <c r="B262" s="461"/>
      <c r="C262" s="462"/>
      <c r="D262" s="462"/>
      <c r="E262" s="463"/>
      <c r="F262" s="461"/>
      <c r="G262" s="462"/>
      <c r="H262" s="462"/>
      <c r="I262" s="462"/>
      <c r="J262" s="462"/>
      <c r="K262" s="464"/>
      <c r="L262" s="150"/>
      <c r="M262" s="460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5"/>
      <c r="B263" s="461"/>
      <c r="C263" s="462"/>
      <c r="D263" s="462"/>
      <c r="E263" s="463"/>
      <c r="F263" s="461"/>
      <c r="G263" s="462"/>
      <c r="H263" s="462"/>
      <c r="I263" s="462"/>
      <c r="J263" s="462"/>
      <c r="K263" s="464"/>
      <c r="L263" s="150"/>
      <c r="M263" s="460" t="str">
        <f t="shared" si="4"/>
        <v/>
      </c>
    </row>
    <row r="264" spans="1:13" ht="14.45" customHeight="1" x14ac:dyDescent="0.2">
      <c r="A264" s="465"/>
      <c r="B264" s="461"/>
      <c r="C264" s="462"/>
      <c r="D264" s="462"/>
      <c r="E264" s="463"/>
      <c r="F264" s="461"/>
      <c r="G264" s="462"/>
      <c r="H264" s="462"/>
      <c r="I264" s="462"/>
      <c r="J264" s="462"/>
      <c r="K264" s="464"/>
      <c r="L264" s="150"/>
      <c r="M264" s="460" t="str">
        <f t="shared" si="4"/>
        <v/>
      </c>
    </row>
    <row r="265" spans="1:13" ht="14.45" customHeight="1" x14ac:dyDescent="0.2">
      <c r="A265" s="465"/>
      <c r="B265" s="461"/>
      <c r="C265" s="462"/>
      <c r="D265" s="462"/>
      <c r="E265" s="463"/>
      <c r="F265" s="461"/>
      <c r="G265" s="462"/>
      <c r="H265" s="462"/>
      <c r="I265" s="462"/>
      <c r="J265" s="462"/>
      <c r="K265" s="464"/>
      <c r="L265" s="150"/>
      <c r="M265" s="460" t="str">
        <f t="shared" si="4"/>
        <v/>
      </c>
    </row>
    <row r="266" spans="1:13" ht="14.45" customHeight="1" x14ac:dyDescent="0.2">
      <c r="A266" s="465"/>
      <c r="B266" s="461"/>
      <c r="C266" s="462"/>
      <c r="D266" s="462"/>
      <c r="E266" s="463"/>
      <c r="F266" s="461"/>
      <c r="G266" s="462"/>
      <c r="H266" s="462"/>
      <c r="I266" s="462"/>
      <c r="J266" s="462"/>
      <c r="K266" s="464"/>
      <c r="L266" s="150"/>
      <c r="M266" s="460" t="str">
        <f t="shared" si="4"/>
        <v/>
      </c>
    </row>
    <row r="267" spans="1:13" ht="14.45" customHeight="1" x14ac:dyDescent="0.2">
      <c r="A267" s="465"/>
      <c r="B267" s="461"/>
      <c r="C267" s="462"/>
      <c r="D267" s="462"/>
      <c r="E267" s="463"/>
      <c r="F267" s="461"/>
      <c r="G267" s="462"/>
      <c r="H267" s="462"/>
      <c r="I267" s="462"/>
      <c r="J267" s="462"/>
      <c r="K267" s="464"/>
      <c r="L267" s="150"/>
      <c r="M267" s="460" t="str">
        <f t="shared" si="4"/>
        <v/>
      </c>
    </row>
    <row r="268" spans="1:13" ht="14.45" customHeight="1" x14ac:dyDescent="0.2">
      <c r="A268" s="465"/>
      <c r="B268" s="461"/>
      <c r="C268" s="462"/>
      <c r="D268" s="462"/>
      <c r="E268" s="463"/>
      <c r="F268" s="461"/>
      <c r="G268" s="462"/>
      <c r="H268" s="462"/>
      <c r="I268" s="462"/>
      <c r="J268" s="462"/>
      <c r="K268" s="464"/>
      <c r="L268" s="150"/>
      <c r="M268" s="460" t="str">
        <f t="shared" si="4"/>
        <v/>
      </c>
    </row>
    <row r="269" spans="1:13" ht="14.45" customHeight="1" x14ac:dyDescent="0.2">
      <c r="A269" s="465"/>
      <c r="B269" s="461"/>
      <c r="C269" s="462"/>
      <c r="D269" s="462"/>
      <c r="E269" s="463"/>
      <c r="F269" s="461"/>
      <c r="G269" s="462"/>
      <c r="H269" s="462"/>
      <c r="I269" s="462"/>
      <c r="J269" s="462"/>
      <c r="K269" s="464"/>
      <c r="L269" s="150"/>
      <c r="M269" s="460" t="str">
        <f t="shared" si="4"/>
        <v/>
      </c>
    </row>
    <row r="270" spans="1:13" ht="14.45" customHeight="1" x14ac:dyDescent="0.2">
      <c r="A270" s="465"/>
      <c r="B270" s="461"/>
      <c r="C270" s="462"/>
      <c r="D270" s="462"/>
      <c r="E270" s="463"/>
      <c r="F270" s="461"/>
      <c r="G270" s="462"/>
      <c r="H270" s="462"/>
      <c r="I270" s="462"/>
      <c r="J270" s="462"/>
      <c r="K270" s="464"/>
      <c r="L270" s="150"/>
      <c r="M270" s="460" t="str">
        <f t="shared" si="4"/>
        <v/>
      </c>
    </row>
    <row r="271" spans="1:13" ht="14.45" customHeight="1" x14ac:dyDescent="0.2">
      <c r="A271" s="465"/>
      <c r="B271" s="461"/>
      <c r="C271" s="462"/>
      <c r="D271" s="462"/>
      <c r="E271" s="463"/>
      <c r="F271" s="461"/>
      <c r="G271" s="462"/>
      <c r="H271" s="462"/>
      <c r="I271" s="462"/>
      <c r="J271" s="462"/>
      <c r="K271" s="464"/>
      <c r="L271" s="150"/>
      <c r="M271" s="460" t="str">
        <f t="shared" si="4"/>
        <v/>
      </c>
    </row>
    <row r="272" spans="1:13" ht="14.45" customHeight="1" x14ac:dyDescent="0.2">
      <c r="A272" s="465"/>
      <c r="B272" s="461"/>
      <c r="C272" s="462"/>
      <c r="D272" s="462"/>
      <c r="E272" s="463"/>
      <c r="F272" s="461"/>
      <c r="G272" s="462"/>
      <c r="H272" s="462"/>
      <c r="I272" s="462"/>
      <c r="J272" s="462"/>
      <c r="K272" s="464"/>
      <c r="L272" s="150"/>
      <c r="M272" s="460" t="str">
        <f t="shared" si="4"/>
        <v/>
      </c>
    </row>
    <row r="273" spans="1:13" ht="14.45" customHeight="1" x14ac:dyDescent="0.2">
      <c r="A273" s="465"/>
      <c r="B273" s="461"/>
      <c r="C273" s="462"/>
      <c r="D273" s="462"/>
      <c r="E273" s="463"/>
      <c r="F273" s="461"/>
      <c r="G273" s="462"/>
      <c r="H273" s="462"/>
      <c r="I273" s="462"/>
      <c r="J273" s="462"/>
      <c r="K273" s="464"/>
      <c r="L273" s="150"/>
      <c r="M273" s="460" t="str">
        <f t="shared" si="4"/>
        <v/>
      </c>
    </row>
    <row r="274" spans="1:13" ht="14.45" customHeight="1" x14ac:dyDescent="0.2">
      <c r="A274" s="465"/>
      <c r="B274" s="461"/>
      <c r="C274" s="462"/>
      <c r="D274" s="462"/>
      <c r="E274" s="463"/>
      <c r="F274" s="461"/>
      <c r="G274" s="462"/>
      <c r="H274" s="462"/>
      <c r="I274" s="462"/>
      <c r="J274" s="462"/>
      <c r="K274" s="464"/>
      <c r="L274" s="150"/>
      <c r="M274" s="460" t="str">
        <f t="shared" si="4"/>
        <v/>
      </c>
    </row>
    <row r="275" spans="1:13" ht="14.45" customHeight="1" x14ac:dyDescent="0.2">
      <c r="A275" s="465"/>
      <c r="B275" s="461"/>
      <c r="C275" s="462"/>
      <c r="D275" s="462"/>
      <c r="E275" s="463"/>
      <c r="F275" s="461"/>
      <c r="G275" s="462"/>
      <c r="H275" s="462"/>
      <c r="I275" s="462"/>
      <c r="J275" s="462"/>
      <c r="K275" s="464"/>
      <c r="L275" s="150"/>
      <c r="M275" s="460" t="str">
        <f t="shared" si="4"/>
        <v/>
      </c>
    </row>
    <row r="276" spans="1:13" ht="14.45" customHeight="1" x14ac:dyDescent="0.2">
      <c r="A276" s="465"/>
      <c r="B276" s="461"/>
      <c r="C276" s="462"/>
      <c r="D276" s="462"/>
      <c r="E276" s="463"/>
      <c r="F276" s="461"/>
      <c r="G276" s="462"/>
      <c r="H276" s="462"/>
      <c r="I276" s="462"/>
      <c r="J276" s="462"/>
      <c r="K276" s="464"/>
      <c r="L276" s="150"/>
      <c r="M276" s="460" t="str">
        <f t="shared" si="4"/>
        <v/>
      </c>
    </row>
    <row r="277" spans="1:13" ht="14.45" customHeight="1" x14ac:dyDescent="0.2">
      <c r="A277" s="465"/>
      <c r="B277" s="461"/>
      <c r="C277" s="462"/>
      <c r="D277" s="462"/>
      <c r="E277" s="463"/>
      <c r="F277" s="461"/>
      <c r="G277" s="462"/>
      <c r="H277" s="462"/>
      <c r="I277" s="462"/>
      <c r="J277" s="462"/>
      <c r="K277" s="464"/>
      <c r="L277" s="150"/>
      <c r="M277" s="460" t="str">
        <f t="shared" si="4"/>
        <v/>
      </c>
    </row>
    <row r="278" spans="1:13" ht="14.45" customHeight="1" x14ac:dyDescent="0.2">
      <c r="A278" s="465"/>
      <c r="B278" s="461"/>
      <c r="C278" s="462"/>
      <c r="D278" s="462"/>
      <c r="E278" s="463"/>
      <c r="F278" s="461"/>
      <c r="G278" s="462"/>
      <c r="H278" s="462"/>
      <c r="I278" s="462"/>
      <c r="J278" s="462"/>
      <c r="K278" s="464"/>
      <c r="L278" s="150"/>
      <c r="M278" s="460" t="str">
        <f t="shared" si="4"/>
        <v/>
      </c>
    </row>
    <row r="279" spans="1:13" ht="14.45" customHeight="1" x14ac:dyDescent="0.2">
      <c r="A279" s="465"/>
      <c r="B279" s="461"/>
      <c r="C279" s="462"/>
      <c r="D279" s="462"/>
      <c r="E279" s="463"/>
      <c r="F279" s="461"/>
      <c r="G279" s="462"/>
      <c r="H279" s="462"/>
      <c r="I279" s="462"/>
      <c r="J279" s="462"/>
      <c r="K279" s="464"/>
      <c r="L279" s="150"/>
      <c r="M279" s="460" t="str">
        <f t="shared" si="4"/>
        <v/>
      </c>
    </row>
    <row r="280" spans="1:13" ht="14.45" customHeight="1" x14ac:dyDescent="0.2">
      <c r="A280" s="465"/>
      <c r="B280" s="461"/>
      <c r="C280" s="462"/>
      <c r="D280" s="462"/>
      <c r="E280" s="463"/>
      <c r="F280" s="461"/>
      <c r="G280" s="462"/>
      <c r="H280" s="462"/>
      <c r="I280" s="462"/>
      <c r="J280" s="462"/>
      <c r="K280" s="464"/>
      <c r="L280" s="150"/>
      <c r="M280" s="460" t="str">
        <f t="shared" si="4"/>
        <v/>
      </c>
    </row>
    <row r="281" spans="1:13" ht="14.45" customHeight="1" x14ac:dyDescent="0.2">
      <c r="A281" s="465"/>
      <c r="B281" s="461"/>
      <c r="C281" s="462"/>
      <c r="D281" s="462"/>
      <c r="E281" s="463"/>
      <c r="F281" s="461"/>
      <c r="G281" s="462"/>
      <c r="H281" s="462"/>
      <c r="I281" s="462"/>
      <c r="J281" s="462"/>
      <c r="K281" s="464"/>
      <c r="L281" s="150"/>
      <c r="M281" s="460" t="str">
        <f t="shared" si="4"/>
        <v/>
      </c>
    </row>
    <row r="282" spans="1:13" ht="14.45" customHeight="1" x14ac:dyDescent="0.2">
      <c r="A282" s="465"/>
      <c r="B282" s="461"/>
      <c r="C282" s="462"/>
      <c r="D282" s="462"/>
      <c r="E282" s="463"/>
      <c r="F282" s="461"/>
      <c r="G282" s="462"/>
      <c r="H282" s="462"/>
      <c r="I282" s="462"/>
      <c r="J282" s="462"/>
      <c r="K282" s="464"/>
      <c r="L282" s="150"/>
      <c r="M282" s="460" t="str">
        <f t="shared" si="4"/>
        <v/>
      </c>
    </row>
    <row r="283" spans="1:13" ht="14.45" customHeight="1" x14ac:dyDescent="0.2">
      <c r="A283" s="465"/>
      <c r="B283" s="461"/>
      <c r="C283" s="462"/>
      <c r="D283" s="462"/>
      <c r="E283" s="463"/>
      <c r="F283" s="461"/>
      <c r="G283" s="462"/>
      <c r="H283" s="462"/>
      <c r="I283" s="462"/>
      <c r="J283" s="462"/>
      <c r="K283" s="464"/>
      <c r="L283" s="150"/>
      <c r="M283" s="460" t="str">
        <f t="shared" si="4"/>
        <v/>
      </c>
    </row>
    <row r="284" spans="1:13" ht="14.45" customHeight="1" x14ac:dyDescent="0.2">
      <c r="A284" s="465"/>
      <c r="B284" s="461"/>
      <c r="C284" s="462"/>
      <c r="D284" s="462"/>
      <c r="E284" s="463"/>
      <c r="F284" s="461"/>
      <c r="G284" s="462"/>
      <c r="H284" s="462"/>
      <c r="I284" s="462"/>
      <c r="J284" s="462"/>
      <c r="K284" s="464"/>
      <c r="L284" s="150"/>
      <c r="M284" s="460" t="str">
        <f t="shared" si="4"/>
        <v/>
      </c>
    </row>
    <row r="285" spans="1:13" ht="14.45" customHeight="1" x14ac:dyDescent="0.2">
      <c r="A285" s="465"/>
      <c r="B285" s="461"/>
      <c r="C285" s="462"/>
      <c r="D285" s="462"/>
      <c r="E285" s="463"/>
      <c r="F285" s="461"/>
      <c r="G285" s="462"/>
      <c r="H285" s="462"/>
      <c r="I285" s="462"/>
      <c r="J285" s="462"/>
      <c r="K285" s="464"/>
      <c r="L285" s="150"/>
      <c r="M285" s="460" t="str">
        <f t="shared" si="4"/>
        <v/>
      </c>
    </row>
    <row r="286" spans="1:13" ht="14.45" customHeight="1" x14ac:dyDescent="0.2">
      <c r="A286" s="465"/>
      <c r="B286" s="461"/>
      <c r="C286" s="462"/>
      <c r="D286" s="462"/>
      <c r="E286" s="463"/>
      <c r="F286" s="461"/>
      <c r="G286" s="462"/>
      <c r="H286" s="462"/>
      <c r="I286" s="462"/>
      <c r="J286" s="462"/>
      <c r="K286" s="464"/>
      <c r="L286" s="150"/>
      <c r="M286" s="460" t="str">
        <f t="shared" si="4"/>
        <v/>
      </c>
    </row>
    <row r="287" spans="1:13" ht="14.45" customHeight="1" x14ac:dyDescent="0.2">
      <c r="A287" s="465"/>
      <c r="B287" s="461"/>
      <c r="C287" s="462"/>
      <c r="D287" s="462"/>
      <c r="E287" s="463"/>
      <c r="F287" s="461"/>
      <c r="G287" s="462"/>
      <c r="H287" s="462"/>
      <c r="I287" s="462"/>
      <c r="J287" s="462"/>
      <c r="K287" s="464"/>
      <c r="L287" s="150"/>
      <c r="M287" s="460" t="str">
        <f t="shared" si="4"/>
        <v/>
      </c>
    </row>
    <row r="288" spans="1:13" ht="14.45" customHeight="1" x14ac:dyDescent="0.2">
      <c r="A288" s="465"/>
      <c r="B288" s="461"/>
      <c r="C288" s="462"/>
      <c r="D288" s="462"/>
      <c r="E288" s="463"/>
      <c r="F288" s="461"/>
      <c r="G288" s="462"/>
      <c r="H288" s="462"/>
      <c r="I288" s="462"/>
      <c r="J288" s="462"/>
      <c r="K288" s="464"/>
      <c r="L288" s="150"/>
      <c r="M288" s="460" t="str">
        <f t="shared" si="4"/>
        <v/>
      </c>
    </row>
    <row r="289" spans="1:13" ht="14.45" customHeight="1" x14ac:dyDescent="0.2">
      <c r="A289" s="465"/>
      <c r="B289" s="461"/>
      <c r="C289" s="462"/>
      <c r="D289" s="462"/>
      <c r="E289" s="463"/>
      <c r="F289" s="461"/>
      <c r="G289" s="462"/>
      <c r="H289" s="462"/>
      <c r="I289" s="462"/>
      <c r="J289" s="462"/>
      <c r="K289" s="464"/>
      <c r="L289" s="150"/>
      <c r="M289" s="460" t="str">
        <f t="shared" si="4"/>
        <v/>
      </c>
    </row>
    <row r="290" spans="1:13" ht="14.45" customHeight="1" x14ac:dyDescent="0.2">
      <c r="A290" s="465"/>
      <c r="B290" s="461"/>
      <c r="C290" s="462"/>
      <c r="D290" s="462"/>
      <c r="E290" s="463"/>
      <c r="F290" s="461"/>
      <c r="G290" s="462"/>
      <c r="H290" s="462"/>
      <c r="I290" s="462"/>
      <c r="J290" s="462"/>
      <c r="K290" s="464"/>
      <c r="L290" s="150"/>
      <c r="M290" s="460" t="str">
        <f t="shared" si="4"/>
        <v/>
      </c>
    </row>
    <row r="291" spans="1:13" ht="14.45" customHeight="1" x14ac:dyDescent="0.2">
      <c r="A291" s="465"/>
      <c r="B291" s="461"/>
      <c r="C291" s="462"/>
      <c r="D291" s="462"/>
      <c r="E291" s="463"/>
      <c r="F291" s="461"/>
      <c r="G291" s="462"/>
      <c r="H291" s="462"/>
      <c r="I291" s="462"/>
      <c r="J291" s="462"/>
      <c r="K291" s="464"/>
      <c r="L291" s="150"/>
      <c r="M291" s="460" t="str">
        <f t="shared" si="4"/>
        <v/>
      </c>
    </row>
    <row r="292" spans="1:13" ht="14.45" customHeight="1" x14ac:dyDescent="0.2">
      <c r="A292" s="465"/>
      <c r="B292" s="461"/>
      <c r="C292" s="462"/>
      <c r="D292" s="462"/>
      <c r="E292" s="463"/>
      <c r="F292" s="461"/>
      <c r="G292" s="462"/>
      <c r="H292" s="462"/>
      <c r="I292" s="462"/>
      <c r="J292" s="462"/>
      <c r="K292" s="464"/>
      <c r="L292" s="150"/>
      <c r="M292" s="460" t="str">
        <f t="shared" si="4"/>
        <v/>
      </c>
    </row>
    <row r="293" spans="1:13" ht="14.45" customHeight="1" x14ac:dyDescent="0.2">
      <c r="A293" s="465"/>
      <c r="B293" s="461"/>
      <c r="C293" s="462"/>
      <c r="D293" s="462"/>
      <c r="E293" s="463"/>
      <c r="F293" s="461"/>
      <c r="G293" s="462"/>
      <c r="H293" s="462"/>
      <c r="I293" s="462"/>
      <c r="J293" s="462"/>
      <c r="K293" s="464"/>
      <c r="L293" s="150"/>
      <c r="M293" s="460" t="str">
        <f t="shared" si="4"/>
        <v/>
      </c>
    </row>
    <row r="294" spans="1:13" ht="14.45" customHeight="1" x14ac:dyDescent="0.2">
      <c r="A294" s="465"/>
      <c r="B294" s="461"/>
      <c r="C294" s="462"/>
      <c r="D294" s="462"/>
      <c r="E294" s="463"/>
      <c r="F294" s="461"/>
      <c r="G294" s="462"/>
      <c r="H294" s="462"/>
      <c r="I294" s="462"/>
      <c r="J294" s="462"/>
      <c r="K294" s="464"/>
      <c r="L294" s="150"/>
      <c r="M294" s="460" t="str">
        <f t="shared" si="4"/>
        <v/>
      </c>
    </row>
    <row r="295" spans="1:13" ht="14.45" customHeight="1" x14ac:dyDescent="0.2">
      <c r="A295" s="465"/>
      <c r="B295" s="461"/>
      <c r="C295" s="462"/>
      <c r="D295" s="462"/>
      <c r="E295" s="463"/>
      <c r="F295" s="461"/>
      <c r="G295" s="462"/>
      <c r="H295" s="462"/>
      <c r="I295" s="462"/>
      <c r="J295" s="462"/>
      <c r="K295" s="464"/>
      <c r="L295" s="150"/>
      <c r="M295" s="460" t="str">
        <f t="shared" si="4"/>
        <v/>
      </c>
    </row>
    <row r="296" spans="1:13" ht="14.45" customHeight="1" x14ac:dyDescent="0.2">
      <c r="A296" s="465"/>
      <c r="B296" s="461"/>
      <c r="C296" s="462"/>
      <c r="D296" s="462"/>
      <c r="E296" s="463"/>
      <c r="F296" s="461"/>
      <c r="G296" s="462"/>
      <c r="H296" s="462"/>
      <c r="I296" s="462"/>
      <c r="J296" s="462"/>
      <c r="K296" s="464"/>
      <c r="L296" s="150"/>
      <c r="M296" s="460" t="str">
        <f t="shared" si="4"/>
        <v/>
      </c>
    </row>
    <row r="297" spans="1:13" ht="14.45" customHeight="1" x14ac:dyDescent="0.2">
      <c r="A297" s="465"/>
      <c r="B297" s="461"/>
      <c r="C297" s="462"/>
      <c r="D297" s="462"/>
      <c r="E297" s="463"/>
      <c r="F297" s="461"/>
      <c r="G297" s="462"/>
      <c r="H297" s="462"/>
      <c r="I297" s="462"/>
      <c r="J297" s="462"/>
      <c r="K297" s="464"/>
      <c r="L297" s="150"/>
      <c r="M297" s="460" t="str">
        <f t="shared" si="4"/>
        <v/>
      </c>
    </row>
    <row r="298" spans="1:13" ht="14.45" customHeight="1" x14ac:dyDescent="0.2">
      <c r="A298" s="465"/>
      <c r="B298" s="461"/>
      <c r="C298" s="462"/>
      <c r="D298" s="462"/>
      <c r="E298" s="463"/>
      <c r="F298" s="461"/>
      <c r="G298" s="462"/>
      <c r="H298" s="462"/>
      <c r="I298" s="462"/>
      <c r="J298" s="462"/>
      <c r="K298" s="464"/>
      <c r="L298" s="150"/>
      <c r="M298" s="460" t="str">
        <f t="shared" si="4"/>
        <v/>
      </c>
    </row>
    <row r="299" spans="1:13" ht="14.45" customHeight="1" x14ac:dyDescent="0.2">
      <c r="A299" s="465"/>
      <c r="B299" s="461"/>
      <c r="C299" s="462"/>
      <c r="D299" s="462"/>
      <c r="E299" s="463"/>
      <c r="F299" s="461"/>
      <c r="G299" s="462"/>
      <c r="H299" s="462"/>
      <c r="I299" s="462"/>
      <c r="J299" s="462"/>
      <c r="K299" s="464"/>
      <c r="L299" s="150"/>
      <c r="M299" s="460" t="str">
        <f t="shared" si="4"/>
        <v/>
      </c>
    </row>
    <row r="300" spans="1:13" ht="14.45" customHeight="1" x14ac:dyDescent="0.2">
      <c r="A300" s="465"/>
      <c r="B300" s="461"/>
      <c r="C300" s="462"/>
      <c r="D300" s="462"/>
      <c r="E300" s="463"/>
      <c r="F300" s="461"/>
      <c r="G300" s="462"/>
      <c r="H300" s="462"/>
      <c r="I300" s="462"/>
      <c r="J300" s="462"/>
      <c r="K300" s="464"/>
      <c r="L300" s="150"/>
      <c r="M300" s="460" t="str">
        <f t="shared" si="4"/>
        <v/>
      </c>
    </row>
    <row r="301" spans="1:13" ht="14.45" customHeight="1" x14ac:dyDescent="0.2">
      <c r="A301" s="465"/>
      <c r="B301" s="461"/>
      <c r="C301" s="462"/>
      <c r="D301" s="462"/>
      <c r="E301" s="463"/>
      <c r="F301" s="461"/>
      <c r="G301" s="462"/>
      <c r="H301" s="462"/>
      <c r="I301" s="462"/>
      <c r="J301" s="462"/>
      <c r="K301" s="464"/>
      <c r="L301" s="150"/>
      <c r="M301" s="460" t="str">
        <f t="shared" si="4"/>
        <v/>
      </c>
    </row>
    <row r="302" spans="1:13" ht="14.45" customHeight="1" x14ac:dyDescent="0.2">
      <c r="A302" s="465"/>
      <c r="B302" s="461"/>
      <c r="C302" s="462"/>
      <c r="D302" s="462"/>
      <c r="E302" s="463"/>
      <c r="F302" s="461"/>
      <c r="G302" s="462"/>
      <c r="H302" s="462"/>
      <c r="I302" s="462"/>
      <c r="J302" s="462"/>
      <c r="K302" s="464"/>
      <c r="L302" s="150"/>
      <c r="M302" s="460" t="str">
        <f t="shared" si="4"/>
        <v/>
      </c>
    </row>
    <row r="303" spans="1:13" ht="14.45" customHeight="1" x14ac:dyDescent="0.2">
      <c r="A303" s="465"/>
      <c r="B303" s="461"/>
      <c r="C303" s="462"/>
      <c r="D303" s="462"/>
      <c r="E303" s="463"/>
      <c r="F303" s="461"/>
      <c r="G303" s="462"/>
      <c r="H303" s="462"/>
      <c r="I303" s="462"/>
      <c r="J303" s="462"/>
      <c r="K303" s="464"/>
      <c r="L303" s="150"/>
      <c r="M303" s="460" t="str">
        <f t="shared" si="4"/>
        <v/>
      </c>
    </row>
    <row r="304" spans="1:13" ht="14.45" customHeight="1" x14ac:dyDescent="0.2">
      <c r="A304" s="465"/>
      <c r="B304" s="461"/>
      <c r="C304" s="462"/>
      <c r="D304" s="462"/>
      <c r="E304" s="463"/>
      <c r="F304" s="461"/>
      <c r="G304" s="462"/>
      <c r="H304" s="462"/>
      <c r="I304" s="462"/>
      <c r="J304" s="462"/>
      <c r="K304" s="464"/>
      <c r="L304" s="150"/>
      <c r="M304" s="460" t="str">
        <f t="shared" si="4"/>
        <v/>
      </c>
    </row>
    <row r="305" spans="1:13" ht="14.45" customHeight="1" x14ac:dyDescent="0.2">
      <c r="A305" s="465"/>
      <c r="B305" s="461"/>
      <c r="C305" s="462"/>
      <c r="D305" s="462"/>
      <c r="E305" s="463"/>
      <c r="F305" s="461"/>
      <c r="G305" s="462"/>
      <c r="H305" s="462"/>
      <c r="I305" s="462"/>
      <c r="J305" s="462"/>
      <c r="K305" s="464"/>
      <c r="L305" s="150"/>
      <c r="M305" s="460" t="str">
        <f t="shared" si="4"/>
        <v/>
      </c>
    </row>
    <row r="306" spans="1:13" ht="14.45" customHeight="1" x14ac:dyDescent="0.2">
      <c r="A306" s="465"/>
      <c r="B306" s="461"/>
      <c r="C306" s="462"/>
      <c r="D306" s="462"/>
      <c r="E306" s="463"/>
      <c r="F306" s="461"/>
      <c r="G306" s="462"/>
      <c r="H306" s="462"/>
      <c r="I306" s="462"/>
      <c r="J306" s="462"/>
      <c r="K306" s="464"/>
      <c r="L306" s="150"/>
      <c r="M306" s="460" t="str">
        <f t="shared" si="4"/>
        <v/>
      </c>
    </row>
    <row r="307" spans="1:13" ht="14.45" customHeight="1" x14ac:dyDescent="0.2">
      <c r="A307" s="465"/>
      <c r="B307" s="461"/>
      <c r="C307" s="462"/>
      <c r="D307" s="462"/>
      <c r="E307" s="463"/>
      <c r="F307" s="461"/>
      <c r="G307" s="462"/>
      <c r="H307" s="462"/>
      <c r="I307" s="462"/>
      <c r="J307" s="462"/>
      <c r="K307" s="464"/>
      <c r="L307" s="150"/>
      <c r="M307" s="460" t="str">
        <f t="shared" si="4"/>
        <v/>
      </c>
    </row>
    <row r="308" spans="1:13" ht="14.45" customHeight="1" x14ac:dyDescent="0.2">
      <c r="A308" s="465"/>
      <c r="B308" s="461"/>
      <c r="C308" s="462"/>
      <c r="D308" s="462"/>
      <c r="E308" s="463"/>
      <c r="F308" s="461"/>
      <c r="G308" s="462"/>
      <c r="H308" s="462"/>
      <c r="I308" s="462"/>
      <c r="J308" s="462"/>
      <c r="K308" s="464"/>
      <c r="L308" s="150"/>
      <c r="M308" s="460" t="str">
        <f t="shared" si="4"/>
        <v/>
      </c>
    </row>
    <row r="309" spans="1:13" ht="14.45" customHeight="1" x14ac:dyDescent="0.2">
      <c r="A309" s="465"/>
      <c r="B309" s="461"/>
      <c r="C309" s="462"/>
      <c r="D309" s="462"/>
      <c r="E309" s="463"/>
      <c r="F309" s="461"/>
      <c r="G309" s="462"/>
      <c r="H309" s="462"/>
      <c r="I309" s="462"/>
      <c r="J309" s="462"/>
      <c r="K309" s="464"/>
      <c r="L309" s="150"/>
      <c r="M309" s="460" t="str">
        <f t="shared" si="4"/>
        <v/>
      </c>
    </row>
    <row r="310" spans="1:13" ht="14.45" customHeight="1" x14ac:dyDescent="0.2">
      <c r="A310" s="465"/>
      <c r="B310" s="461"/>
      <c r="C310" s="462"/>
      <c r="D310" s="462"/>
      <c r="E310" s="463"/>
      <c r="F310" s="461"/>
      <c r="G310" s="462"/>
      <c r="H310" s="462"/>
      <c r="I310" s="462"/>
      <c r="J310" s="462"/>
      <c r="K310" s="464"/>
      <c r="L310" s="150"/>
      <c r="M310" s="460" t="str">
        <f t="shared" si="4"/>
        <v/>
      </c>
    </row>
    <row r="311" spans="1:13" ht="14.45" customHeight="1" x14ac:dyDescent="0.2">
      <c r="A311" s="465"/>
      <c r="B311" s="461"/>
      <c r="C311" s="462"/>
      <c r="D311" s="462"/>
      <c r="E311" s="463"/>
      <c r="F311" s="461"/>
      <c r="G311" s="462"/>
      <c r="H311" s="462"/>
      <c r="I311" s="462"/>
      <c r="J311" s="462"/>
      <c r="K311" s="464"/>
      <c r="L311" s="150"/>
      <c r="M311" s="460" t="str">
        <f t="shared" si="4"/>
        <v/>
      </c>
    </row>
    <row r="312" spans="1:13" ht="14.45" customHeight="1" x14ac:dyDescent="0.2">
      <c r="A312" s="465"/>
      <c r="B312" s="461"/>
      <c r="C312" s="462"/>
      <c r="D312" s="462"/>
      <c r="E312" s="463"/>
      <c r="F312" s="461"/>
      <c r="G312" s="462"/>
      <c r="H312" s="462"/>
      <c r="I312" s="462"/>
      <c r="J312" s="462"/>
      <c r="K312" s="464"/>
      <c r="L312" s="150"/>
      <c r="M312" s="460" t="str">
        <f t="shared" si="4"/>
        <v/>
      </c>
    </row>
    <row r="313" spans="1:13" ht="14.45" customHeight="1" x14ac:dyDescent="0.2">
      <c r="A313" s="465"/>
      <c r="B313" s="461"/>
      <c r="C313" s="462"/>
      <c r="D313" s="462"/>
      <c r="E313" s="463"/>
      <c r="F313" s="461"/>
      <c r="G313" s="462"/>
      <c r="H313" s="462"/>
      <c r="I313" s="462"/>
      <c r="J313" s="462"/>
      <c r="K313" s="464"/>
      <c r="L313" s="150"/>
      <c r="M313" s="460" t="str">
        <f t="shared" si="4"/>
        <v/>
      </c>
    </row>
    <row r="314" spans="1:13" ht="14.45" customHeight="1" x14ac:dyDescent="0.2">
      <c r="A314" s="465"/>
      <c r="B314" s="461"/>
      <c r="C314" s="462"/>
      <c r="D314" s="462"/>
      <c r="E314" s="463"/>
      <c r="F314" s="461"/>
      <c r="G314" s="462"/>
      <c r="H314" s="462"/>
      <c r="I314" s="462"/>
      <c r="J314" s="462"/>
      <c r="K314" s="464"/>
      <c r="L314" s="150"/>
      <c r="M314" s="460" t="str">
        <f t="shared" si="4"/>
        <v/>
      </c>
    </row>
    <row r="315" spans="1:13" ht="14.45" customHeight="1" x14ac:dyDescent="0.2">
      <c r="A315" s="465"/>
      <c r="B315" s="461"/>
      <c r="C315" s="462"/>
      <c r="D315" s="462"/>
      <c r="E315" s="463"/>
      <c r="F315" s="461"/>
      <c r="G315" s="462"/>
      <c r="H315" s="462"/>
      <c r="I315" s="462"/>
      <c r="J315" s="462"/>
      <c r="K315" s="464"/>
      <c r="L315" s="150"/>
      <c r="M315" s="460" t="str">
        <f t="shared" si="4"/>
        <v/>
      </c>
    </row>
    <row r="316" spans="1:13" ht="14.45" customHeight="1" x14ac:dyDescent="0.2">
      <c r="A316" s="465"/>
      <c r="B316" s="461"/>
      <c r="C316" s="462"/>
      <c r="D316" s="462"/>
      <c r="E316" s="463"/>
      <c r="F316" s="461"/>
      <c r="G316" s="462"/>
      <c r="H316" s="462"/>
      <c r="I316" s="462"/>
      <c r="J316" s="462"/>
      <c r="K316" s="464"/>
      <c r="L316" s="150"/>
      <c r="M316" s="460" t="str">
        <f t="shared" si="4"/>
        <v/>
      </c>
    </row>
    <row r="317" spans="1:13" ht="14.45" customHeight="1" x14ac:dyDescent="0.2">
      <c r="A317" s="465"/>
      <c r="B317" s="461"/>
      <c r="C317" s="462"/>
      <c r="D317" s="462"/>
      <c r="E317" s="463"/>
      <c r="F317" s="461"/>
      <c r="G317" s="462"/>
      <c r="H317" s="462"/>
      <c r="I317" s="462"/>
      <c r="J317" s="462"/>
      <c r="K317" s="464"/>
      <c r="L317" s="150"/>
      <c r="M317" s="460" t="str">
        <f t="shared" si="4"/>
        <v/>
      </c>
    </row>
    <row r="318" spans="1:13" ht="14.45" customHeight="1" x14ac:dyDescent="0.2">
      <c r="A318" s="465"/>
      <c r="B318" s="461"/>
      <c r="C318" s="462"/>
      <c r="D318" s="462"/>
      <c r="E318" s="463"/>
      <c r="F318" s="461"/>
      <c r="G318" s="462"/>
      <c r="H318" s="462"/>
      <c r="I318" s="462"/>
      <c r="J318" s="462"/>
      <c r="K318" s="464"/>
      <c r="L318" s="150"/>
      <c r="M318" s="460" t="str">
        <f t="shared" si="4"/>
        <v/>
      </c>
    </row>
    <row r="319" spans="1:13" ht="14.45" customHeight="1" x14ac:dyDescent="0.2">
      <c r="A319" s="465"/>
      <c r="B319" s="461"/>
      <c r="C319" s="462"/>
      <c r="D319" s="462"/>
      <c r="E319" s="463"/>
      <c r="F319" s="461"/>
      <c r="G319" s="462"/>
      <c r="H319" s="462"/>
      <c r="I319" s="462"/>
      <c r="J319" s="462"/>
      <c r="K319" s="464"/>
      <c r="L319" s="150"/>
      <c r="M319" s="460" t="str">
        <f t="shared" si="4"/>
        <v/>
      </c>
    </row>
    <row r="320" spans="1:13" ht="14.45" customHeight="1" x14ac:dyDescent="0.2">
      <c r="A320" s="465"/>
      <c r="B320" s="461"/>
      <c r="C320" s="462"/>
      <c r="D320" s="462"/>
      <c r="E320" s="463"/>
      <c r="F320" s="461"/>
      <c r="G320" s="462"/>
      <c r="H320" s="462"/>
      <c r="I320" s="462"/>
      <c r="J320" s="462"/>
      <c r="K320" s="464"/>
      <c r="L320" s="150"/>
      <c r="M320" s="460" t="str">
        <f t="shared" si="4"/>
        <v/>
      </c>
    </row>
    <row r="321" spans="1:13" ht="14.45" customHeight="1" x14ac:dyDescent="0.2">
      <c r="A321" s="465"/>
      <c r="B321" s="461"/>
      <c r="C321" s="462"/>
      <c r="D321" s="462"/>
      <c r="E321" s="463"/>
      <c r="F321" s="461"/>
      <c r="G321" s="462"/>
      <c r="H321" s="462"/>
      <c r="I321" s="462"/>
      <c r="J321" s="462"/>
      <c r="K321" s="464"/>
      <c r="L321" s="150"/>
      <c r="M321" s="460" t="str">
        <f t="shared" si="4"/>
        <v/>
      </c>
    </row>
    <row r="322" spans="1:13" ht="14.45" customHeight="1" x14ac:dyDescent="0.2">
      <c r="A322" s="465"/>
      <c r="B322" s="461"/>
      <c r="C322" s="462"/>
      <c r="D322" s="462"/>
      <c r="E322" s="463"/>
      <c r="F322" s="461"/>
      <c r="G322" s="462"/>
      <c r="H322" s="462"/>
      <c r="I322" s="462"/>
      <c r="J322" s="462"/>
      <c r="K322" s="464"/>
      <c r="L322" s="150"/>
      <c r="M322" s="460" t="str">
        <f t="shared" si="4"/>
        <v/>
      </c>
    </row>
    <row r="323" spans="1:13" ht="14.45" customHeight="1" x14ac:dyDescent="0.2">
      <c r="A323" s="465"/>
      <c r="B323" s="461"/>
      <c r="C323" s="462"/>
      <c r="D323" s="462"/>
      <c r="E323" s="463"/>
      <c r="F323" s="461"/>
      <c r="G323" s="462"/>
      <c r="H323" s="462"/>
      <c r="I323" s="462"/>
      <c r="J323" s="462"/>
      <c r="K323" s="464"/>
      <c r="L323" s="150"/>
      <c r="M323" s="460" t="str">
        <f t="shared" si="4"/>
        <v/>
      </c>
    </row>
    <row r="324" spans="1:13" ht="14.45" customHeight="1" x14ac:dyDescent="0.2">
      <c r="A324" s="465"/>
      <c r="B324" s="461"/>
      <c r="C324" s="462"/>
      <c r="D324" s="462"/>
      <c r="E324" s="463"/>
      <c r="F324" s="461"/>
      <c r="G324" s="462"/>
      <c r="H324" s="462"/>
      <c r="I324" s="462"/>
      <c r="J324" s="462"/>
      <c r="K324" s="464"/>
      <c r="L324" s="150"/>
      <c r="M324" s="460" t="str">
        <f t="shared" si="4"/>
        <v/>
      </c>
    </row>
    <row r="325" spans="1:13" ht="14.45" customHeight="1" x14ac:dyDescent="0.2">
      <c r="A325" s="465"/>
      <c r="B325" s="461"/>
      <c r="C325" s="462"/>
      <c r="D325" s="462"/>
      <c r="E325" s="463"/>
      <c r="F325" s="461"/>
      <c r="G325" s="462"/>
      <c r="H325" s="462"/>
      <c r="I325" s="462"/>
      <c r="J325" s="462"/>
      <c r="K325" s="464"/>
      <c r="L325" s="150"/>
      <c r="M325" s="460" t="str">
        <f t="shared" si="4"/>
        <v/>
      </c>
    </row>
    <row r="326" spans="1:13" ht="14.45" customHeight="1" x14ac:dyDescent="0.2">
      <c r="A326" s="465"/>
      <c r="B326" s="461"/>
      <c r="C326" s="462"/>
      <c r="D326" s="462"/>
      <c r="E326" s="463"/>
      <c r="F326" s="461"/>
      <c r="G326" s="462"/>
      <c r="H326" s="462"/>
      <c r="I326" s="462"/>
      <c r="J326" s="462"/>
      <c r="K326" s="464"/>
      <c r="L326" s="150"/>
      <c r="M326" s="460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5"/>
      <c r="B327" s="461"/>
      <c r="C327" s="462"/>
      <c r="D327" s="462"/>
      <c r="E327" s="463"/>
      <c r="F327" s="461"/>
      <c r="G327" s="462"/>
      <c r="H327" s="462"/>
      <c r="I327" s="462"/>
      <c r="J327" s="462"/>
      <c r="K327" s="464"/>
      <c r="L327" s="150"/>
      <c r="M327" s="460" t="str">
        <f t="shared" si="5"/>
        <v/>
      </c>
    </row>
    <row r="328" spans="1:13" ht="14.45" customHeight="1" x14ac:dyDescent="0.2">
      <c r="A328" s="465"/>
      <c r="B328" s="461"/>
      <c r="C328" s="462"/>
      <c r="D328" s="462"/>
      <c r="E328" s="463"/>
      <c r="F328" s="461"/>
      <c r="G328" s="462"/>
      <c r="H328" s="462"/>
      <c r="I328" s="462"/>
      <c r="J328" s="462"/>
      <c r="K328" s="464"/>
      <c r="L328" s="150"/>
      <c r="M328" s="460" t="str">
        <f t="shared" si="5"/>
        <v/>
      </c>
    </row>
    <row r="329" spans="1:13" ht="14.45" customHeight="1" x14ac:dyDescent="0.2">
      <c r="A329" s="465"/>
      <c r="B329" s="461"/>
      <c r="C329" s="462"/>
      <c r="D329" s="462"/>
      <c r="E329" s="463"/>
      <c r="F329" s="461"/>
      <c r="G329" s="462"/>
      <c r="H329" s="462"/>
      <c r="I329" s="462"/>
      <c r="J329" s="462"/>
      <c r="K329" s="464"/>
      <c r="L329" s="150"/>
      <c r="M329" s="460" t="str">
        <f t="shared" si="5"/>
        <v/>
      </c>
    </row>
    <row r="330" spans="1:13" ht="14.45" customHeight="1" x14ac:dyDescent="0.2">
      <c r="A330" s="465"/>
      <c r="B330" s="461"/>
      <c r="C330" s="462"/>
      <c r="D330" s="462"/>
      <c r="E330" s="463"/>
      <c r="F330" s="461"/>
      <c r="G330" s="462"/>
      <c r="H330" s="462"/>
      <c r="I330" s="462"/>
      <c r="J330" s="462"/>
      <c r="K330" s="464"/>
      <c r="L330" s="150"/>
      <c r="M330" s="460" t="str">
        <f t="shared" si="5"/>
        <v/>
      </c>
    </row>
    <row r="331" spans="1:13" ht="14.45" customHeight="1" x14ac:dyDescent="0.2">
      <c r="A331" s="465"/>
      <c r="B331" s="461"/>
      <c r="C331" s="462"/>
      <c r="D331" s="462"/>
      <c r="E331" s="463"/>
      <c r="F331" s="461"/>
      <c r="G331" s="462"/>
      <c r="H331" s="462"/>
      <c r="I331" s="462"/>
      <c r="J331" s="462"/>
      <c r="K331" s="464"/>
      <c r="L331" s="150"/>
      <c r="M331" s="460" t="str">
        <f t="shared" si="5"/>
        <v/>
      </c>
    </row>
    <row r="332" spans="1:13" ht="14.45" customHeight="1" x14ac:dyDescent="0.2">
      <c r="A332" s="465"/>
      <c r="B332" s="461"/>
      <c r="C332" s="462"/>
      <c r="D332" s="462"/>
      <c r="E332" s="463"/>
      <c r="F332" s="461"/>
      <c r="G332" s="462"/>
      <c r="H332" s="462"/>
      <c r="I332" s="462"/>
      <c r="J332" s="462"/>
      <c r="K332" s="464"/>
      <c r="L332" s="150"/>
      <c r="M332" s="460" t="str">
        <f t="shared" si="5"/>
        <v/>
      </c>
    </row>
    <row r="333" spans="1:13" ht="14.45" customHeight="1" x14ac:dyDescent="0.2">
      <c r="A333" s="465"/>
      <c r="B333" s="461"/>
      <c r="C333" s="462"/>
      <c r="D333" s="462"/>
      <c r="E333" s="463"/>
      <c r="F333" s="461"/>
      <c r="G333" s="462"/>
      <c r="H333" s="462"/>
      <c r="I333" s="462"/>
      <c r="J333" s="462"/>
      <c r="K333" s="464"/>
      <c r="L333" s="150"/>
      <c r="M333" s="460" t="str">
        <f t="shared" si="5"/>
        <v/>
      </c>
    </row>
    <row r="334" spans="1:13" ht="14.45" customHeight="1" x14ac:dyDescent="0.2">
      <c r="A334" s="465"/>
      <c r="B334" s="461"/>
      <c r="C334" s="462"/>
      <c r="D334" s="462"/>
      <c r="E334" s="463"/>
      <c r="F334" s="461"/>
      <c r="G334" s="462"/>
      <c r="H334" s="462"/>
      <c r="I334" s="462"/>
      <c r="J334" s="462"/>
      <c r="K334" s="464"/>
      <c r="L334" s="150"/>
      <c r="M334" s="460" t="str">
        <f t="shared" si="5"/>
        <v/>
      </c>
    </row>
    <row r="335" spans="1:13" ht="14.45" customHeight="1" x14ac:dyDescent="0.2">
      <c r="A335" s="465"/>
      <c r="B335" s="461"/>
      <c r="C335" s="462"/>
      <c r="D335" s="462"/>
      <c r="E335" s="463"/>
      <c r="F335" s="461"/>
      <c r="G335" s="462"/>
      <c r="H335" s="462"/>
      <c r="I335" s="462"/>
      <c r="J335" s="462"/>
      <c r="K335" s="464"/>
      <c r="L335" s="150"/>
      <c r="M335" s="460" t="str">
        <f t="shared" si="5"/>
        <v/>
      </c>
    </row>
    <row r="336" spans="1:13" ht="14.45" customHeight="1" x14ac:dyDescent="0.2">
      <c r="A336" s="465"/>
      <c r="B336" s="461"/>
      <c r="C336" s="462"/>
      <c r="D336" s="462"/>
      <c r="E336" s="463"/>
      <c r="F336" s="461"/>
      <c r="G336" s="462"/>
      <c r="H336" s="462"/>
      <c r="I336" s="462"/>
      <c r="J336" s="462"/>
      <c r="K336" s="464"/>
      <c r="L336" s="150"/>
      <c r="M336" s="460" t="str">
        <f t="shared" si="5"/>
        <v/>
      </c>
    </row>
    <row r="337" spans="1:13" ht="14.45" customHeight="1" x14ac:dyDescent="0.2">
      <c r="A337" s="465"/>
      <c r="B337" s="461"/>
      <c r="C337" s="462"/>
      <c r="D337" s="462"/>
      <c r="E337" s="463"/>
      <c r="F337" s="461"/>
      <c r="G337" s="462"/>
      <c r="H337" s="462"/>
      <c r="I337" s="462"/>
      <c r="J337" s="462"/>
      <c r="K337" s="464"/>
      <c r="L337" s="150"/>
      <c r="M337" s="460" t="str">
        <f t="shared" si="5"/>
        <v/>
      </c>
    </row>
    <row r="338" spans="1:13" ht="14.45" customHeight="1" x14ac:dyDescent="0.2">
      <c r="A338" s="465"/>
      <c r="B338" s="461"/>
      <c r="C338" s="462"/>
      <c r="D338" s="462"/>
      <c r="E338" s="463"/>
      <c r="F338" s="461"/>
      <c r="G338" s="462"/>
      <c r="H338" s="462"/>
      <c r="I338" s="462"/>
      <c r="J338" s="462"/>
      <c r="K338" s="464"/>
      <c r="L338" s="150"/>
      <c r="M338" s="460" t="str">
        <f t="shared" si="5"/>
        <v/>
      </c>
    </row>
    <row r="339" spans="1:13" ht="14.45" customHeight="1" x14ac:dyDescent="0.2">
      <c r="A339" s="465"/>
      <c r="B339" s="461"/>
      <c r="C339" s="462"/>
      <c r="D339" s="462"/>
      <c r="E339" s="463"/>
      <c r="F339" s="461"/>
      <c r="G339" s="462"/>
      <c r="H339" s="462"/>
      <c r="I339" s="462"/>
      <c r="J339" s="462"/>
      <c r="K339" s="464"/>
      <c r="L339" s="150"/>
      <c r="M339" s="460" t="str">
        <f t="shared" si="5"/>
        <v/>
      </c>
    </row>
    <row r="340" spans="1:13" ht="14.45" customHeight="1" x14ac:dyDescent="0.2">
      <c r="A340" s="465"/>
      <c r="B340" s="461"/>
      <c r="C340" s="462"/>
      <c r="D340" s="462"/>
      <c r="E340" s="463"/>
      <c r="F340" s="461"/>
      <c r="G340" s="462"/>
      <c r="H340" s="462"/>
      <c r="I340" s="462"/>
      <c r="J340" s="462"/>
      <c r="K340" s="464"/>
      <c r="L340" s="150"/>
      <c r="M340" s="460" t="str">
        <f t="shared" si="5"/>
        <v/>
      </c>
    </row>
    <row r="341" spans="1:13" ht="14.45" customHeight="1" x14ac:dyDescent="0.2">
      <c r="A341" s="465"/>
      <c r="B341" s="461"/>
      <c r="C341" s="462"/>
      <c r="D341" s="462"/>
      <c r="E341" s="463"/>
      <c r="F341" s="461"/>
      <c r="G341" s="462"/>
      <c r="H341" s="462"/>
      <c r="I341" s="462"/>
      <c r="J341" s="462"/>
      <c r="K341" s="464"/>
      <c r="L341" s="150"/>
      <c r="M341" s="460" t="str">
        <f t="shared" si="5"/>
        <v/>
      </c>
    </row>
    <row r="342" spans="1:13" ht="14.45" customHeight="1" x14ac:dyDescent="0.2">
      <c r="A342" s="465"/>
      <c r="B342" s="461"/>
      <c r="C342" s="462"/>
      <c r="D342" s="462"/>
      <c r="E342" s="463"/>
      <c r="F342" s="461"/>
      <c r="G342" s="462"/>
      <c r="H342" s="462"/>
      <c r="I342" s="462"/>
      <c r="J342" s="462"/>
      <c r="K342" s="464"/>
      <c r="L342" s="150"/>
      <c r="M342" s="460" t="str">
        <f t="shared" si="5"/>
        <v/>
      </c>
    </row>
    <row r="343" spans="1:13" ht="14.45" customHeight="1" x14ac:dyDescent="0.2">
      <c r="A343" s="465"/>
      <c r="B343" s="461"/>
      <c r="C343" s="462"/>
      <c r="D343" s="462"/>
      <c r="E343" s="463"/>
      <c r="F343" s="461"/>
      <c r="G343" s="462"/>
      <c r="H343" s="462"/>
      <c r="I343" s="462"/>
      <c r="J343" s="462"/>
      <c r="K343" s="464"/>
      <c r="L343" s="150"/>
      <c r="M343" s="460" t="str">
        <f t="shared" si="5"/>
        <v/>
      </c>
    </row>
    <row r="344" spans="1:13" ht="14.45" customHeight="1" x14ac:dyDescent="0.2">
      <c r="A344" s="465"/>
      <c r="B344" s="461"/>
      <c r="C344" s="462"/>
      <c r="D344" s="462"/>
      <c r="E344" s="463"/>
      <c r="F344" s="461"/>
      <c r="G344" s="462"/>
      <c r="H344" s="462"/>
      <c r="I344" s="462"/>
      <c r="J344" s="462"/>
      <c r="K344" s="464"/>
      <c r="L344" s="150"/>
      <c r="M344" s="460" t="str">
        <f t="shared" si="5"/>
        <v/>
      </c>
    </row>
    <row r="345" spans="1:13" ht="14.45" customHeight="1" x14ac:dyDescent="0.2">
      <c r="A345" s="465"/>
      <c r="B345" s="461"/>
      <c r="C345" s="462"/>
      <c r="D345" s="462"/>
      <c r="E345" s="463"/>
      <c r="F345" s="461"/>
      <c r="G345" s="462"/>
      <c r="H345" s="462"/>
      <c r="I345" s="462"/>
      <c r="J345" s="462"/>
      <c r="K345" s="464"/>
      <c r="L345" s="150"/>
      <c r="M345" s="460" t="str">
        <f t="shared" si="5"/>
        <v/>
      </c>
    </row>
    <row r="346" spans="1:13" ht="14.45" customHeight="1" x14ac:dyDescent="0.2">
      <c r="A346" s="465"/>
      <c r="B346" s="461"/>
      <c r="C346" s="462"/>
      <c r="D346" s="462"/>
      <c r="E346" s="463"/>
      <c r="F346" s="461"/>
      <c r="G346" s="462"/>
      <c r="H346" s="462"/>
      <c r="I346" s="462"/>
      <c r="J346" s="462"/>
      <c r="K346" s="464"/>
      <c r="L346" s="150"/>
      <c r="M346" s="460" t="str">
        <f t="shared" si="5"/>
        <v/>
      </c>
    </row>
    <row r="347" spans="1:13" ht="14.45" customHeight="1" x14ac:dyDescent="0.2">
      <c r="A347" s="465"/>
      <c r="B347" s="461"/>
      <c r="C347" s="462"/>
      <c r="D347" s="462"/>
      <c r="E347" s="463"/>
      <c r="F347" s="461"/>
      <c r="G347" s="462"/>
      <c r="H347" s="462"/>
      <c r="I347" s="462"/>
      <c r="J347" s="462"/>
      <c r="K347" s="464"/>
      <c r="L347" s="150"/>
      <c r="M347" s="460" t="str">
        <f t="shared" si="5"/>
        <v/>
      </c>
    </row>
    <row r="348" spans="1:13" ht="14.45" customHeight="1" x14ac:dyDescent="0.2">
      <c r="A348" s="465"/>
      <c r="B348" s="461"/>
      <c r="C348" s="462"/>
      <c r="D348" s="462"/>
      <c r="E348" s="463"/>
      <c r="F348" s="461"/>
      <c r="G348" s="462"/>
      <c r="H348" s="462"/>
      <c r="I348" s="462"/>
      <c r="J348" s="462"/>
      <c r="K348" s="464"/>
      <c r="L348" s="150"/>
      <c r="M348" s="460" t="str">
        <f t="shared" si="5"/>
        <v/>
      </c>
    </row>
    <row r="349" spans="1:13" ht="14.45" customHeight="1" x14ac:dyDescent="0.2">
      <c r="A349" s="465"/>
      <c r="B349" s="461"/>
      <c r="C349" s="462"/>
      <c r="D349" s="462"/>
      <c r="E349" s="463"/>
      <c r="F349" s="461"/>
      <c r="G349" s="462"/>
      <c r="H349" s="462"/>
      <c r="I349" s="462"/>
      <c r="J349" s="462"/>
      <c r="K349" s="464"/>
      <c r="L349" s="150"/>
      <c r="M349" s="460" t="str">
        <f t="shared" si="5"/>
        <v/>
      </c>
    </row>
    <row r="350" spans="1:13" ht="14.45" customHeight="1" x14ac:dyDescent="0.2">
      <c r="A350" s="465"/>
      <c r="B350" s="461"/>
      <c r="C350" s="462"/>
      <c r="D350" s="462"/>
      <c r="E350" s="463"/>
      <c r="F350" s="461"/>
      <c r="G350" s="462"/>
      <c r="H350" s="462"/>
      <c r="I350" s="462"/>
      <c r="J350" s="462"/>
      <c r="K350" s="464"/>
      <c r="L350" s="150"/>
      <c r="M350" s="460" t="str">
        <f t="shared" si="5"/>
        <v/>
      </c>
    </row>
    <row r="351" spans="1:13" ht="14.45" customHeight="1" x14ac:dyDescent="0.2">
      <c r="A351" s="465"/>
      <c r="B351" s="461"/>
      <c r="C351" s="462"/>
      <c r="D351" s="462"/>
      <c r="E351" s="463"/>
      <c r="F351" s="461"/>
      <c r="G351" s="462"/>
      <c r="H351" s="462"/>
      <c r="I351" s="462"/>
      <c r="J351" s="462"/>
      <c r="K351" s="464"/>
      <c r="L351" s="150"/>
      <c r="M351" s="460" t="str">
        <f t="shared" si="5"/>
        <v/>
      </c>
    </row>
    <row r="352" spans="1:13" ht="14.45" customHeight="1" x14ac:dyDescent="0.2">
      <c r="A352" s="465"/>
      <c r="B352" s="461"/>
      <c r="C352" s="462"/>
      <c r="D352" s="462"/>
      <c r="E352" s="463"/>
      <c r="F352" s="461"/>
      <c r="G352" s="462"/>
      <c r="H352" s="462"/>
      <c r="I352" s="462"/>
      <c r="J352" s="462"/>
      <c r="K352" s="464"/>
      <c r="L352" s="150"/>
      <c r="M352" s="460" t="str">
        <f t="shared" si="5"/>
        <v/>
      </c>
    </row>
    <row r="353" spans="1:13" ht="14.45" customHeight="1" x14ac:dyDescent="0.2">
      <c r="A353" s="465"/>
      <c r="B353" s="461"/>
      <c r="C353" s="462"/>
      <c r="D353" s="462"/>
      <c r="E353" s="463"/>
      <c r="F353" s="461"/>
      <c r="G353" s="462"/>
      <c r="H353" s="462"/>
      <c r="I353" s="462"/>
      <c r="J353" s="462"/>
      <c r="K353" s="464"/>
      <c r="L353" s="150"/>
      <c r="M353" s="460" t="str">
        <f t="shared" si="5"/>
        <v/>
      </c>
    </row>
    <row r="354" spans="1:13" ht="14.45" customHeight="1" x14ac:dyDescent="0.2">
      <c r="A354" s="465"/>
      <c r="B354" s="461"/>
      <c r="C354" s="462"/>
      <c r="D354" s="462"/>
      <c r="E354" s="463"/>
      <c r="F354" s="461"/>
      <c r="G354" s="462"/>
      <c r="H354" s="462"/>
      <c r="I354" s="462"/>
      <c r="J354" s="462"/>
      <c r="K354" s="464"/>
      <c r="L354" s="150"/>
      <c r="M354" s="460" t="str">
        <f t="shared" si="5"/>
        <v/>
      </c>
    </row>
    <row r="355" spans="1:13" ht="14.45" customHeight="1" x14ac:dyDescent="0.2">
      <c r="A355" s="465"/>
      <c r="B355" s="461"/>
      <c r="C355" s="462"/>
      <c r="D355" s="462"/>
      <c r="E355" s="463"/>
      <c r="F355" s="461"/>
      <c r="G355" s="462"/>
      <c r="H355" s="462"/>
      <c r="I355" s="462"/>
      <c r="J355" s="462"/>
      <c r="K355" s="464"/>
      <c r="L355" s="150"/>
      <c r="M355" s="460" t="str">
        <f t="shared" si="5"/>
        <v/>
      </c>
    </row>
    <row r="356" spans="1:13" ht="14.45" customHeight="1" x14ac:dyDescent="0.2">
      <c r="A356" s="465"/>
      <c r="B356" s="461"/>
      <c r="C356" s="462"/>
      <c r="D356" s="462"/>
      <c r="E356" s="463"/>
      <c r="F356" s="461"/>
      <c r="G356" s="462"/>
      <c r="H356" s="462"/>
      <c r="I356" s="462"/>
      <c r="J356" s="462"/>
      <c r="K356" s="464"/>
      <c r="L356" s="150"/>
      <c r="M356" s="460" t="str">
        <f t="shared" si="5"/>
        <v/>
      </c>
    </row>
    <row r="357" spans="1:13" ht="14.45" customHeight="1" x14ac:dyDescent="0.2">
      <c r="A357" s="465"/>
      <c r="B357" s="461"/>
      <c r="C357" s="462"/>
      <c r="D357" s="462"/>
      <c r="E357" s="463"/>
      <c r="F357" s="461"/>
      <c r="G357" s="462"/>
      <c r="H357" s="462"/>
      <c r="I357" s="462"/>
      <c r="J357" s="462"/>
      <c r="K357" s="464"/>
      <c r="L357" s="150"/>
      <c r="M357" s="460" t="str">
        <f t="shared" si="5"/>
        <v/>
      </c>
    </row>
    <row r="358" spans="1:13" ht="14.45" customHeight="1" x14ac:dyDescent="0.2">
      <c r="A358" s="465"/>
      <c r="B358" s="461"/>
      <c r="C358" s="462"/>
      <c r="D358" s="462"/>
      <c r="E358" s="463"/>
      <c r="F358" s="461"/>
      <c r="G358" s="462"/>
      <c r="H358" s="462"/>
      <c r="I358" s="462"/>
      <c r="J358" s="462"/>
      <c r="K358" s="464"/>
      <c r="L358" s="150"/>
      <c r="M358" s="460" t="str">
        <f t="shared" si="5"/>
        <v/>
      </c>
    </row>
    <row r="359" spans="1:13" ht="14.45" customHeight="1" x14ac:dyDescent="0.2">
      <c r="A359" s="465"/>
      <c r="B359" s="461"/>
      <c r="C359" s="462"/>
      <c r="D359" s="462"/>
      <c r="E359" s="463"/>
      <c r="F359" s="461"/>
      <c r="G359" s="462"/>
      <c r="H359" s="462"/>
      <c r="I359" s="462"/>
      <c r="J359" s="462"/>
      <c r="K359" s="464"/>
      <c r="L359" s="150"/>
      <c r="M359" s="460" t="str">
        <f t="shared" si="5"/>
        <v/>
      </c>
    </row>
    <row r="360" spans="1:13" ht="14.45" customHeight="1" x14ac:dyDescent="0.2">
      <c r="A360" s="465"/>
      <c r="B360" s="461"/>
      <c r="C360" s="462"/>
      <c r="D360" s="462"/>
      <c r="E360" s="463"/>
      <c r="F360" s="461"/>
      <c r="G360" s="462"/>
      <c r="H360" s="462"/>
      <c r="I360" s="462"/>
      <c r="J360" s="462"/>
      <c r="K360" s="464"/>
      <c r="L360" s="150"/>
      <c r="M360" s="460" t="str">
        <f t="shared" si="5"/>
        <v/>
      </c>
    </row>
    <row r="361" spans="1:13" ht="14.45" customHeight="1" x14ac:dyDescent="0.2">
      <c r="A361" s="465"/>
      <c r="B361" s="461"/>
      <c r="C361" s="462"/>
      <c r="D361" s="462"/>
      <c r="E361" s="463"/>
      <c r="F361" s="461"/>
      <c r="G361" s="462"/>
      <c r="H361" s="462"/>
      <c r="I361" s="462"/>
      <c r="J361" s="462"/>
      <c r="K361" s="464"/>
      <c r="L361" s="150"/>
      <c r="M361" s="460" t="str">
        <f t="shared" si="5"/>
        <v/>
      </c>
    </row>
    <row r="362" spans="1:13" ht="14.45" customHeight="1" x14ac:dyDescent="0.2">
      <c r="A362" s="465"/>
      <c r="B362" s="461"/>
      <c r="C362" s="462"/>
      <c r="D362" s="462"/>
      <c r="E362" s="463"/>
      <c r="F362" s="461"/>
      <c r="G362" s="462"/>
      <c r="H362" s="462"/>
      <c r="I362" s="462"/>
      <c r="J362" s="462"/>
      <c r="K362" s="464"/>
      <c r="L362" s="150"/>
      <c r="M362" s="460" t="str">
        <f t="shared" si="5"/>
        <v/>
      </c>
    </row>
    <row r="363" spans="1:13" ht="14.45" customHeight="1" x14ac:dyDescent="0.2">
      <c r="A363" s="465"/>
      <c r="B363" s="461"/>
      <c r="C363" s="462"/>
      <c r="D363" s="462"/>
      <c r="E363" s="463"/>
      <c r="F363" s="461"/>
      <c r="G363" s="462"/>
      <c r="H363" s="462"/>
      <c r="I363" s="462"/>
      <c r="J363" s="462"/>
      <c r="K363" s="464"/>
      <c r="L363" s="150"/>
      <c r="M363" s="460" t="str">
        <f t="shared" si="5"/>
        <v/>
      </c>
    </row>
    <row r="364" spans="1:13" ht="14.45" customHeight="1" x14ac:dyDescent="0.2">
      <c r="A364" s="465"/>
      <c r="B364" s="461"/>
      <c r="C364" s="462"/>
      <c r="D364" s="462"/>
      <c r="E364" s="463"/>
      <c r="F364" s="461"/>
      <c r="G364" s="462"/>
      <c r="H364" s="462"/>
      <c r="I364" s="462"/>
      <c r="J364" s="462"/>
      <c r="K364" s="464"/>
      <c r="L364" s="150"/>
      <c r="M364" s="460" t="str">
        <f t="shared" si="5"/>
        <v/>
      </c>
    </row>
    <row r="365" spans="1:13" ht="14.45" customHeight="1" x14ac:dyDescent="0.2">
      <c r="A365" s="465"/>
      <c r="B365" s="461"/>
      <c r="C365" s="462"/>
      <c r="D365" s="462"/>
      <c r="E365" s="463"/>
      <c r="F365" s="461"/>
      <c r="G365" s="462"/>
      <c r="H365" s="462"/>
      <c r="I365" s="462"/>
      <c r="J365" s="462"/>
      <c r="K365" s="464"/>
      <c r="L365" s="150"/>
      <c r="M365" s="460" t="str">
        <f t="shared" si="5"/>
        <v/>
      </c>
    </row>
    <row r="366" spans="1:13" ht="14.45" customHeight="1" x14ac:dyDescent="0.2">
      <c r="A366" s="465"/>
      <c r="B366" s="461"/>
      <c r="C366" s="462"/>
      <c r="D366" s="462"/>
      <c r="E366" s="463"/>
      <c r="F366" s="461"/>
      <c r="G366" s="462"/>
      <c r="H366" s="462"/>
      <c r="I366" s="462"/>
      <c r="J366" s="462"/>
      <c r="K366" s="464"/>
      <c r="L366" s="150"/>
      <c r="M366" s="460" t="str">
        <f t="shared" si="5"/>
        <v/>
      </c>
    </row>
    <row r="367" spans="1:13" ht="14.45" customHeight="1" x14ac:dyDescent="0.2">
      <c r="A367" s="465"/>
      <c r="B367" s="461"/>
      <c r="C367" s="462"/>
      <c r="D367" s="462"/>
      <c r="E367" s="463"/>
      <c r="F367" s="461"/>
      <c r="G367" s="462"/>
      <c r="H367" s="462"/>
      <c r="I367" s="462"/>
      <c r="J367" s="462"/>
      <c r="K367" s="464"/>
      <c r="L367" s="150"/>
      <c r="M367" s="460" t="str">
        <f t="shared" si="5"/>
        <v/>
      </c>
    </row>
    <row r="368" spans="1:13" ht="14.45" customHeight="1" x14ac:dyDescent="0.2">
      <c r="A368" s="465"/>
      <c r="B368" s="461"/>
      <c r="C368" s="462"/>
      <c r="D368" s="462"/>
      <c r="E368" s="463"/>
      <c r="F368" s="461"/>
      <c r="G368" s="462"/>
      <c r="H368" s="462"/>
      <c r="I368" s="462"/>
      <c r="J368" s="462"/>
      <c r="K368" s="464"/>
      <c r="L368" s="150"/>
      <c r="M368" s="460" t="str">
        <f t="shared" si="5"/>
        <v/>
      </c>
    </row>
    <row r="369" spans="1:13" ht="14.45" customHeight="1" x14ac:dyDescent="0.2">
      <c r="A369" s="465"/>
      <c r="B369" s="461"/>
      <c r="C369" s="462"/>
      <c r="D369" s="462"/>
      <c r="E369" s="463"/>
      <c r="F369" s="461"/>
      <c r="G369" s="462"/>
      <c r="H369" s="462"/>
      <c r="I369" s="462"/>
      <c r="J369" s="462"/>
      <c r="K369" s="464"/>
      <c r="L369" s="150"/>
      <c r="M369" s="460" t="str">
        <f t="shared" si="5"/>
        <v/>
      </c>
    </row>
    <row r="370" spans="1:13" ht="14.45" customHeight="1" x14ac:dyDescent="0.2">
      <c r="A370" s="465"/>
      <c r="B370" s="461"/>
      <c r="C370" s="462"/>
      <c r="D370" s="462"/>
      <c r="E370" s="463"/>
      <c r="F370" s="461"/>
      <c r="G370" s="462"/>
      <c r="H370" s="462"/>
      <c r="I370" s="462"/>
      <c r="J370" s="462"/>
      <c r="K370" s="464"/>
      <c r="L370" s="150"/>
      <c r="M370" s="460" t="str">
        <f t="shared" si="5"/>
        <v/>
      </c>
    </row>
    <row r="371" spans="1:13" ht="14.45" customHeight="1" x14ac:dyDescent="0.2">
      <c r="A371" s="465"/>
      <c r="B371" s="461"/>
      <c r="C371" s="462"/>
      <c r="D371" s="462"/>
      <c r="E371" s="463"/>
      <c r="F371" s="461"/>
      <c r="G371" s="462"/>
      <c r="H371" s="462"/>
      <c r="I371" s="462"/>
      <c r="J371" s="462"/>
      <c r="K371" s="464"/>
      <c r="L371" s="150"/>
      <c r="M371" s="460" t="str">
        <f t="shared" si="5"/>
        <v/>
      </c>
    </row>
    <row r="372" spans="1:13" ht="14.45" customHeight="1" x14ac:dyDescent="0.2">
      <c r="A372" s="465"/>
      <c r="B372" s="461"/>
      <c r="C372" s="462"/>
      <c r="D372" s="462"/>
      <c r="E372" s="463"/>
      <c r="F372" s="461"/>
      <c r="G372" s="462"/>
      <c r="H372" s="462"/>
      <c r="I372" s="462"/>
      <c r="J372" s="462"/>
      <c r="K372" s="464"/>
      <c r="L372" s="150"/>
      <c r="M372" s="460" t="str">
        <f t="shared" si="5"/>
        <v/>
      </c>
    </row>
    <row r="373" spans="1:13" ht="14.45" customHeight="1" x14ac:dyDescent="0.2">
      <c r="A373" s="465"/>
      <c r="B373" s="461"/>
      <c r="C373" s="462"/>
      <c r="D373" s="462"/>
      <c r="E373" s="463"/>
      <c r="F373" s="461"/>
      <c r="G373" s="462"/>
      <c r="H373" s="462"/>
      <c r="I373" s="462"/>
      <c r="J373" s="462"/>
      <c r="K373" s="464"/>
      <c r="L373" s="150"/>
      <c r="M373" s="460" t="str">
        <f t="shared" si="5"/>
        <v/>
      </c>
    </row>
    <row r="374" spans="1:13" ht="14.45" customHeight="1" x14ac:dyDescent="0.2">
      <c r="A374" s="465"/>
      <c r="B374" s="461"/>
      <c r="C374" s="462"/>
      <c r="D374" s="462"/>
      <c r="E374" s="463"/>
      <c r="F374" s="461"/>
      <c r="G374" s="462"/>
      <c r="H374" s="462"/>
      <c r="I374" s="462"/>
      <c r="J374" s="462"/>
      <c r="K374" s="464"/>
      <c r="L374" s="150"/>
      <c r="M374" s="460" t="str">
        <f t="shared" si="5"/>
        <v/>
      </c>
    </row>
    <row r="375" spans="1:13" ht="14.45" customHeight="1" x14ac:dyDescent="0.2">
      <c r="A375" s="465"/>
      <c r="B375" s="461"/>
      <c r="C375" s="462"/>
      <c r="D375" s="462"/>
      <c r="E375" s="463"/>
      <c r="F375" s="461"/>
      <c r="G375" s="462"/>
      <c r="H375" s="462"/>
      <c r="I375" s="462"/>
      <c r="J375" s="462"/>
      <c r="K375" s="464"/>
      <c r="L375" s="150"/>
      <c r="M375" s="460" t="str">
        <f t="shared" si="5"/>
        <v/>
      </c>
    </row>
    <row r="376" spans="1:13" ht="14.45" customHeight="1" x14ac:dyDescent="0.2">
      <c r="A376" s="465"/>
      <c r="B376" s="461"/>
      <c r="C376" s="462"/>
      <c r="D376" s="462"/>
      <c r="E376" s="463"/>
      <c r="F376" s="461"/>
      <c r="G376" s="462"/>
      <c r="H376" s="462"/>
      <c r="I376" s="462"/>
      <c r="J376" s="462"/>
      <c r="K376" s="464"/>
      <c r="L376" s="150"/>
      <c r="M376" s="460" t="str">
        <f t="shared" si="5"/>
        <v/>
      </c>
    </row>
    <row r="377" spans="1:13" ht="14.45" customHeight="1" x14ac:dyDescent="0.2">
      <c r="A377" s="465"/>
      <c r="B377" s="461"/>
      <c r="C377" s="462"/>
      <c r="D377" s="462"/>
      <c r="E377" s="463"/>
      <c r="F377" s="461"/>
      <c r="G377" s="462"/>
      <c r="H377" s="462"/>
      <c r="I377" s="462"/>
      <c r="J377" s="462"/>
      <c r="K377" s="464"/>
      <c r="L377" s="150"/>
      <c r="M377" s="460" t="str">
        <f t="shared" si="5"/>
        <v/>
      </c>
    </row>
    <row r="378" spans="1:13" ht="14.45" customHeight="1" x14ac:dyDescent="0.2">
      <c r="A378" s="465"/>
      <c r="B378" s="461"/>
      <c r="C378" s="462"/>
      <c r="D378" s="462"/>
      <c r="E378" s="463"/>
      <c r="F378" s="461"/>
      <c r="G378" s="462"/>
      <c r="H378" s="462"/>
      <c r="I378" s="462"/>
      <c r="J378" s="462"/>
      <c r="K378" s="464"/>
      <c r="L378" s="150"/>
      <c r="M378" s="460" t="str">
        <f t="shared" si="5"/>
        <v/>
      </c>
    </row>
    <row r="379" spans="1:13" ht="14.45" customHeight="1" x14ac:dyDescent="0.2">
      <c r="A379" s="465"/>
      <c r="B379" s="461"/>
      <c r="C379" s="462"/>
      <c r="D379" s="462"/>
      <c r="E379" s="463"/>
      <c r="F379" s="461"/>
      <c r="G379" s="462"/>
      <c r="H379" s="462"/>
      <c r="I379" s="462"/>
      <c r="J379" s="462"/>
      <c r="K379" s="464"/>
      <c r="L379" s="150"/>
      <c r="M379" s="460" t="str">
        <f t="shared" si="5"/>
        <v/>
      </c>
    </row>
    <row r="380" spans="1:13" ht="14.45" customHeight="1" x14ac:dyDescent="0.2">
      <c r="A380" s="465"/>
      <c r="B380" s="461"/>
      <c r="C380" s="462"/>
      <c r="D380" s="462"/>
      <c r="E380" s="463"/>
      <c r="F380" s="461"/>
      <c r="G380" s="462"/>
      <c r="H380" s="462"/>
      <c r="I380" s="462"/>
      <c r="J380" s="462"/>
      <c r="K380" s="464"/>
      <c r="L380" s="150"/>
      <c r="M380" s="460" t="str">
        <f t="shared" si="5"/>
        <v/>
      </c>
    </row>
    <row r="381" spans="1:13" ht="14.45" customHeight="1" x14ac:dyDescent="0.2">
      <c r="A381" s="465"/>
      <c r="B381" s="461"/>
      <c r="C381" s="462"/>
      <c r="D381" s="462"/>
      <c r="E381" s="463"/>
      <c r="F381" s="461"/>
      <c r="G381" s="462"/>
      <c r="H381" s="462"/>
      <c r="I381" s="462"/>
      <c r="J381" s="462"/>
      <c r="K381" s="464"/>
      <c r="L381" s="150"/>
      <c r="M381" s="460" t="str">
        <f t="shared" si="5"/>
        <v/>
      </c>
    </row>
    <row r="382" spans="1:13" ht="14.45" customHeight="1" x14ac:dyDescent="0.2">
      <c r="A382" s="465"/>
      <c r="B382" s="461"/>
      <c r="C382" s="462"/>
      <c r="D382" s="462"/>
      <c r="E382" s="463"/>
      <c r="F382" s="461"/>
      <c r="G382" s="462"/>
      <c r="H382" s="462"/>
      <c r="I382" s="462"/>
      <c r="J382" s="462"/>
      <c r="K382" s="464"/>
      <c r="L382" s="150"/>
      <c r="M382" s="460" t="str">
        <f t="shared" si="5"/>
        <v/>
      </c>
    </row>
    <row r="383" spans="1:13" ht="14.45" customHeight="1" x14ac:dyDescent="0.2">
      <c r="A383" s="465"/>
      <c r="B383" s="461"/>
      <c r="C383" s="462"/>
      <c r="D383" s="462"/>
      <c r="E383" s="463"/>
      <c r="F383" s="461"/>
      <c r="G383" s="462"/>
      <c r="H383" s="462"/>
      <c r="I383" s="462"/>
      <c r="J383" s="462"/>
      <c r="K383" s="464"/>
      <c r="L383" s="150"/>
      <c r="M383" s="460" t="str">
        <f t="shared" si="5"/>
        <v/>
      </c>
    </row>
    <row r="384" spans="1:13" ht="14.45" customHeight="1" x14ac:dyDescent="0.2">
      <c r="A384" s="465"/>
      <c r="B384" s="461"/>
      <c r="C384" s="462"/>
      <c r="D384" s="462"/>
      <c r="E384" s="463"/>
      <c r="F384" s="461"/>
      <c r="G384" s="462"/>
      <c r="H384" s="462"/>
      <c r="I384" s="462"/>
      <c r="J384" s="462"/>
      <c r="K384" s="464"/>
      <c r="L384" s="150"/>
      <c r="M384" s="460" t="str">
        <f t="shared" si="5"/>
        <v/>
      </c>
    </row>
    <row r="385" spans="1:13" ht="14.45" customHeight="1" x14ac:dyDescent="0.2">
      <c r="A385" s="465"/>
      <c r="B385" s="461"/>
      <c r="C385" s="462"/>
      <c r="D385" s="462"/>
      <c r="E385" s="463"/>
      <c r="F385" s="461"/>
      <c r="G385" s="462"/>
      <c r="H385" s="462"/>
      <c r="I385" s="462"/>
      <c r="J385" s="462"/>
      <c r="K385" s="464"/>
      <c r="L385" s="150"/>
      <c r="M385" s="460" t="str">
        <f t="shared" si="5"/>
        <v/>
      </c>
    </row>
    <row r="386" spans="1:13" ht="14.45" customHeight="1" x14ac:dyDescent="0.2">
      <c r="A386" s="465"/>
      <c r="B386" s="461"/>
      <c r="C386" s="462"/>
      <c r="D386" s="462"/>
      <c r="E386" s="463"/>
      <c r="F386" s="461"/>
      <c r="G386" s="462"/>
      <c r="H386" s="462"/>
      <c r="I386" s="462"/>
      <c r="J386" s="462"/>
      <c r="K386" s="464"/>
      <c r="L386" s="150"/>
      <c r="M386" s="460" t="str">
        <f t="shared" si="5"/>
        <v/>
      </c>
    </row>
    <row r="387" spans="1:13" ht="14.45" customHeight="1" x14ac:dyDescent="0.2">
      <c r="A387" s="465"/>
      <c r="B387" s="461"/>
      <c r="C387" s="462"/>
      <c r="D387" s="462"/>
      <c r="E387" s="463"/>
      <c r="F387" s="461"/>
      <c r="G387" s="462"/>
      <c r="H387" s="462"/>
      <c r="I387" s="462"/>
      <c r="J387" s="462"/>
      <c r="K387" s="464"/>
      <c r="L387" s="150"/>
      <c r="M387" s="460" t="str">
        <f t="shared" si="5"/>
        <v/>
      </c>
    </row>
    <row r="388" spans="1:13" ht="14.45" customHeight="1" x14ac:dyDescent="0.2">
      <c r="A388" s="465"/>
      <c r="B388" s="461"/>
      <c r="C388" s="462"/>
      <c r="D388" s="462"/>
      <c r="E388" s="463"/>
      <c r="F388" s="461"/>
      <c r="G388" s="462"/>
      <c r="H388" s="462"/>
      <c r="I388" s="462"/>
      <c r="J388" s="462"/>
      <c r="K388" s="464"/>
      <c r="L388" s="150"/>
      <c r="M388" s="460" t="str">
        <f t="shared" si="5"/>
        <v/>
      </c>
    </row>
    <row r="389" spans="1:13" ht="14.45" customHeight="1" x14ac:dyDescent="0.2">
      <c r="A389" s="465"/>
      <c r="B389" s="461"/>
      <c r="C389" s="462"/>
      <c r="D389" s="462"/>
      <c r="E389" s="463"/>
      <c r="F389" s="461"/>
      <c r="G389" s="462"/>
      <c r="H389" s="462"/>
      <c r="I389" s="462"/>
      <c r="J389" s="462"/>
      <c r="K389" s="464"/>
      <c r="L389" s="150"/>
      <c r="M389" s="460" t="str">
        <f t="shared" si="5"/>
        <v/>
      </c>
    </row>
    <row r="390" spans="1:13" ht="14.45" customHeight="1" x14ac:dyDescent="0.2">
      <c r="A390" s="465"/>
      <c r="B390" s="461"/>
      <c r="C390" s="462"/>
      <c r="D390" s="462"/>
      <c r="E390" s="463"/>
      <c r="F390" s="461"/>
      <c r="G390" s="462"/>
      <c r="H390" s="462"/>
      <c r="I390" s="462"/>
      <c r="J390" s="462"/>
      <c r="K390" s="464"/>
      <c r="L390" s="150"/>
      <c r="M390" s="460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5"/>
      <c r="B391" s="461"/>
      <c r="C391" s="462"/>
      <c r="D391" s="462"/>
      <c r="E391" s="463"/>
      <c r="F391" s="461"/>
      <c r="G391" s="462"/>
      <c r="H391" s="462"/>
      <c r="I391" s="462"/>
      <c r="J391" s="462"/>
      <c r="K391" s="464"/>
      <c r="L391" s="150"/>
      <c r="M391" s="460" t="str">
        <f t="shared" si="6"/>
        <v/>
      </c>
    </row>
    <row r="392" spans="1:13" ht="14.45" customHeight="1" x14ac:dyDescent="0.2">
      <c r="A392" s="465"/>
      <c r="B392" s="461"/>
      <c r="C392" s="462"/>
      <c r="D392" s="462"/>
      <c r="E392" s="463"/>
      <c r="F392" s="461"/>
      <c r="G392" s="462"/>
      <c r="H392" s="462"/>
      <c r="I392" s="462"/>
      <c r="J392" s="462"/>
      <c r="K392" s="464"/>
      <c r="L392" s="150"/>
      <c r="M392" s="460" t="str">
        <f t="shared" si="6"/>
        <v/>
      </c>
    </row>
    <row r="393" spans="1:13" ht="14.45" customHeight="1" x14ac:dyDescent="0.2">
      <c r="A393" s="465"/>
      <c r="B393" s="461"/>
      <c r="C393" s="462"/>
      <c r="D393" s="462"/>
      <c r="E393" s="463"/>
      <c r="F393" s="461"/>
      <c r="G393" s="462"/>
      <c r="H393" s="462"/>
      <c r="I393" s="462"/>
      <c r="J393" s="462"/>
      <c r="K393" s="464"/>
      <c r="L393" s="150"/>
      <c r="M393" s="460" t="str">
        <f t="shared" si="6"/>
        <v/>
      </c>
    </row>
    <row r="394" spans="1:13" ht="14.45" customHeight="1" x14ac:dyDescent="0.2">
      <c r="A394" s="465"/>
      <c r="B394" s="461"/>
      <c r="C394" s="462"/>
      <c r="D394" s="462"/>
      <c r="E394" s="463"/>
      <c r="F394" s="461"/>
      <c r="G394" s="462"/>
      <c r="H394" s="462"/>
      <c r="I394" s="462"/>
      <c r="J394" s="462"/>
      <c r="K394" s="464"/>
      <c r="L394" s="150"/>
      <c r="M394" s="460" t="str">
        <f t="shared" si="6"/>
        <v/>
      </c>
    </row>
    <row r="395" spans="1:13" ht="14.45" customHeight="1" x14ac:dyDescent="0.2">
      <c r="A395" s="465"/>
      <c r="B395" s="461"/>
      <c r="C395" s="462"/>
      <c r="D395" s="462"/>
      <c r="E395" s="463"/>
      <c r="F395" s="461"/>
      <c r="G395" s="462"/>
      <c r="H395" s="462"/>
      <c r="I395" s="462"/>
      <c r="J395" s="462"/>
      <c r="K395" s="464"/>
      <c r="L395" s="150"/>
      <c r="M395" s="460" t="str">
        <f t="shared" si="6"/>
        <v/>
      </c>
    </row>
    <row r="396" spans="1:13" ht="14.45" customHeight="1" x14ac:dyDescent="0.2">
      <c r="A396" s="465"/>
      <c r="B396" s="461"/>
      <c r="C396" s="462"/>
      <c r="D396" s="462"/>
      <c r="E396" s="463"/>
      <c r="F396" s="461"/>
      <c r="G396" s="462"/>
      <c r="H396" s="462"/>
      <c r="I396" s="462"/>
      <c r="J396" s="462"/>
      <c r="K396" s="464"/>
      <c r="L396" s="150"/>
      <c r="M396" s="460" t="str">
        <f t="shared" si="6"/>
        <v/>
      </c>
    </row>
    <row r="397" spans="1:13" ht="14.45" customHeight="1" x14ac:dyDescent="0.2">
      <c r="A397" s="465"/>
      <c r="B397" s="461"/>
      <c r="C397" s="462"/>
      <c r="D397" s="462"/>
      <c r="E397" s="463"/>
      <c r="F397" s="461"/>
      <c r="G397" s="462"/>
      <c r="H397" s="462"/>
      <c r="I397" s="462"/>
      <c r="J397" s="462"/>
      <c r="K397" s="464"/>
      <c r="L397" s="150"/>
      <c r="M397" s="460" t="str">
        <f t="shared" si="6"/>
        <v/>
      </c>
    </row>
    <row r="398" spans="1:13" ht="14.45" customHeight="1" x14ac:dyDescent="0.2">
      <c r="A398" s="465"/>
      <c r="B398" s="461"/>
      <c r="C398" s="462"/>
      <c r="D398" s="462"/>
      <c r="E398" s="463"/>
      <c r="F398" s="461"/>
      <c r="G398" s="462"/>
      <c r="H398" s="462"/>
      <c r="I398" s="462"/>
      <c r="J398" s="462"/>
      <c r="K398" s="464"/>
      <c r="L398" s="150"/>
      <c r="M398" s="460" t="str">
        <f t="shared" si="6"/>
        <v/>
      </c>
    </row>
    <row r="399" spans="1:13" ht="14.45" customHeight="1" x14ac:dyDescent="0.2">
      <c r="A399" s="465"/>
      <c r="B399" s="461"/>
      <c r="C399" s="462"/>
      <c r="D399" s="462"/>
      <c r="E399" s="463"/>
      <c r="F399" s="461"/>
      <c r="G399" s="462"/>
      <c r="H399" s="462"/>
      <c r="I399" s="462"/>
      <c r="J399" s="462"/>
      <c r="K399" s="464"/>
      <c r="L399" s="150"/>
      <c r="M399" s="460" t="str">
        <f t="shared" si="6"/>
        <v/>
      </c>
    </row>
    <row r="400" spans="1:13" ht="14.45" customHeight="1" x14ac:dyDescent="0.2">
      <c r="A400" s="465"/>
      <c r="B400" s="461"/>
      <c r="C400" s="462"/>
      <c r="D400" s="462"/>
      <c r="E400" s="463"/>
      <c r="F400" s="461"/>
      <c r="G400" s="462"/>
      <c r="H400" s="462"/>
      <c r="I400" s="462"/>
      <c r="J400" s="462"/>
      <c r="K400" s="464"/>
      <c r="L400" s="150"/>
      <c r="M400" s="460" t="str">
        <f t="shared" si="6"/>
        <v/>
      </c>
    </row>
    <row r="401" spans="1:13" ht="14.45" customHeight="1" x14ac:dyDescent="0.2">
      <c r="A401" s="465"/>
      <c r="B401" s="461"/>
      <c r="C401" s="462"/>
      <c r="D401" s="462"/>
      <c r="E401" s="463"/>
      <c r="F401" s="461"/>
      <c r="G401" s="462"/>
      <c r="H401" s="462"/>
      <c r="I401" s="462"/>
      <c r="J401" s="462"/>
      <c r="K401" s="464"/>
      <c r="L401" s="150"/>
      <c r="M401" s="460" t="str">
        <f t="shared" si="6"/>
        <v/>
      </c>
    </row>
    <row r="402" spans="1:13" ht="14.45" customHeight="1" x14ac:dyDescent="0.2">
      <c r="A402" s="465"/>
      <c r="B402" s="461"/>
      <c r="C402" s="462"/>
      <c r="D402" s="462"/>
      <c r="E402" s="463"/>
      <c r="F402" s="461"/>
      <c r="G402" s="462"/>
      <c r="H402" s="462"/>
      <c r="I402" s="462"/>
      <c r="J402" s="462"/>
      <c r="K402" s="464"/>
      <c r="L402" s="150"/>
      <c r="M402" s="460" t="str">
        <f t="shared" si="6"/>
        <v/>
      </c>
    </row>
    <row r="403" spans="1:13" ht="14.45" customHeight="1" x14ac:dyDescent="0.2">
      <c r="A403" s="465"/>
      <c r="B403" s="461"/>
      <c r="C403" s="462"/>
      <c r="D403" s="462"/>
      <c r="E403" s="463"/>
      <c r="F403" s="461"/>
      <c r="G403" s="462"/>
      <c r="H403" s="462"/>
      <c r="I403" s="462"/>
      <c r="J403" s="462"/>
      <c r="K403" s="464"/>
      <c r="L403" s="150"/>
      <c r="M403" s="460" t="str">
        <f t="shared" si="6"/>
        <v/>
      </c>
    </row>
    <row r="404" spans="1:13" ht="14.45" customHeight="1" x14ac:dyDescent="0.2">
      <c r="A404" s="465"/>
      <c r="B404" s="461"/>
      <c r="C404" s="462"/>
      <c r="D404" s="462"/>
      <c r="E404" s="463"/>
      <c r="F404" s="461"/>
      <c r="G404" s="462"/>
      <c r="H404" s="462"/>
      <c r="I404" s="462"/>
      <c r="J404" s="462"/>
      <c r="K404" s="464"/>
      <c r="L404" s="150"/>
      <c r="M404" s="460" t="str">
        <f t="shared" si="6"/>
        <v/>
      </c>
    </row>
    <row r="405" spans="1:13" ht="14.45" customHeight="1" x14ac:dyDescent="0.2">
      <c r="A405" s="465"/>
      <c r="B405" s="461"/>
      <c r="C405" s="462"/>
      <c r="D405" s="462"/>
      <c r="E405" s="463"/>
      <c r="F405" s="461"/>
      <c r="G405" s="462"/>
      <c r="H405" s="462"/>
      <c r="I405" s="462"/>
      <c r="J405" s="462"/>
      <c r="K405" s="464"/>
      <c r="L405" s="150"/>
      <c r="M405" s="460" t="str">
        <f t="shared" si="6"/>
        <v/>
      </c>
    </row>
    <row r="406" spans="1:13" ht="14.45" customHeight="1" x14ac:dyDescent="0.2">
      <c r="A406" s="465"/>
      <c r="B406" s="461"/>
      <c r="C406" s="462"/>
      <c r="D406" s="462"/>
      <c r="E406" s="463"/>
      <c r="F406" s="461"/>
      <c r="G406" s="462"/>
      <c r="H406" s="462"/>
      <c r="I406" s="462"/>
      <c r="J406" s="462"/>
      <c r="K406" s="464"/>
      <c r="L406" s="150"/>
      <c r="M406" s="460" t="str">
        <f t="shared" si="6"/>
        <v/>
      </c>
    </row>
    <row r="407" spans="1:13" ht="14.45" customHeight="1" x14ac:dyDescent="0.2">
      <c r="A407" s="465"/>
      <c r="B407" s="461"/>
      <c r="C407" s="462"/>
      <c r="D407" s="462"/>
      <c r="E407" s="463"/>
      <c r="F407" s="461"/>
      <c r="G407" s="462"/>
      <c r="H407" s="462"/>
      <c r="I407" s="462"/>
      <c r="J407" s="462"/>
      <c r="K407" s="464"/>
      <c r="L407" s="150"/>
      <c r="M407" s="460" t="str">
        <f t="shared" si="6"/>
        <v/>
      </c>
    </row>
    <row r="408" spans="1:13" ht="14.45" customHeight="1" x14ac:dyDescent="0.2">
      <c r="A408" s="465"/>
      <c r="B408" s="461"/>
      <c r="C408" s="462"/>
      <c r="D408" s="462"/>
      <c r="E408" s="463"/>
      <c r="F408" s="461"/>
      <c r="G408" s="462"/>
      <c r="H408" s="462"/>
      <c r="I408" s="462"/>
      <c r="J408" s="462"/>
      <c r="K408" s="464"/>
      <c r="L408" s="150"/>
      <c r="M408" s="460" t="str">
        <f t="shared" si="6"/>
        <v/>
      </c>
    </row>
    <row r="409" spans="1:13" ht="14.45" customHeight="1" x14ac:dyDescent="0.2">
      <c r="A409" s="465"/>
      <c r="B409" s="461"/>
      <c r="C409" s="462"/>
      <c r="D409" s="462"/>
      <c r="E409" s="463"/>
      <c r="F409" s="461"/>
      <c r="G409" s="462"/>
      <c r="H409" s="462"/>
      <c r="I409" s="462"/>
      <c r="J409" s="462"/>
      <c r="K409" s="464"/>
      <c r="L409" s="150"/>
      <c r="M409" s="460" t="str">
        <f t="shared" si="6"/>
        <v/>
      </c>
    </row>
    <row r="410" spans="1:13" ht="14.45" customHeight="1" x14ac:dyDescent="0.2">
      <c r="A410" s="465"/>
      <c r="B410" s="461"/>
      <c r="C410" s="462"/>
      <c r="D410" s="462"/>
      <c r="E410" s="463"/>
      <c r="F410" s="461"/>
      <c r="G410" s="462"/>
      <c r="H410" s="462"/>
      <c r="I410" s="462"/>
      <c r="J410" s="462"/>
      <c r="K410" s="464"/>
      <c r="L410" s="150"/>
      <c r="M410" s="460" t="str">
        <f t="shared" si="6"/>
        <v/>
      </c>
    </row>
    <row r="411" spans="1:13" ht="14.45" customHeight="1" x14ac:dyDescent="0.2">
      <c r="A411" s="465"/>
      <c r="B411" s="461"/>
      <c r="C411" s="462"/>
      <c r="D411" s="462"/>
      <c r="E411" s="463"/>
      <c r="F411" s="461"/>
      <c r="G411" s="462"/>
      <c r="H411" s="462"/>
      <c r="I411" s="462"/>
      <c r="J411" s="462"/>
      <c r="K411" s="464"/>
      <c r="L411" s="150"/>
      <c r="M411" s="460" t="str">
        <f t="shared" si="6"/>
        <v/>
      </c>
    </row>
    <row r="412" spans="1:13" ht="14.45" customHeight="1" x14ac:dyDescent="0.2">
      <c r="A412" s="465"/>
      <c r="B412" s="461"/>
      <c r="C412" s="462"/>
      <c r="D412" s="462"/>
      <c r="E412" s="463"/>
      <c r="F412" s="461"/>
      <c r="G412" s="462"/>
      <c r="H412" s="462"/>
      <c r="I412" s="462"/>
      <c r="J412" s="462"/>
      <c r="K412" s="464"/>
      <c r="L412" s="150"/>
      <c r="M412" s="460" t="str">
        <f t="shared" si="6"/>
        <v/>
      </c>
    </row>
    <row r="413" spans="1:13" ht="14.45" customHeight="1" x14ac:dyDescent="0.2">
      <c r="A413" s="465"/>
      <c r="B413" s="461"/>
      <c r="C413" s="462"/>
      <c r="D413" s="462"/>
      <c r="E413" s="463"/>
      <c r="F413" s="461"/>
      <c r="G413" s="462"/>
      <c r="H413" s="462"/>
      <c r="I413" s="462"/>
      <c r="J413" s="462"/>
      <c r="K413" s="464"/>
      <c r="L413" s="150"/>
      <c r="M413" s="460" t="str">
        <f t="shared" si="6"/>
        <v/>
      </c>
    </row>
    <row r="414" spans="1:13" ht="14.45" customHeight="1" x14ac:dyDescent="0.2">
      <c r="A414" s="465"/>
      <c r="B414" s="461"/>
      <c r="C414" s="462"/>
      <c r="D414" s="462"/>
      <c r="E414" s="463"/>
      <c r="F414" s="461"/>
      <c r="G414" s="462"/>
      <c r="H414" s="462"/>
      <c r="I414" s="462"/>
      <c r="J414" s="462"/>
      <c r="K414" s="464"/>
      <c r="L414" s="150"/>
      <c r="M414" s="460" t="str">
        <f t="shared" si="6"/>
        <v/>
      </c>
    </row>
    <row r="415" spans="1:13" ht="14.45" customHeight="1" x14ac:dyDescent="0.2">
      <c r="A415" s="465"/>
      <c r="B415" s="461"/>
      <c r="C415" s="462"/>
      <c r="D415" s="462"/>
      <c r="E415" s="463"/>
      <c r="F415" s="461"/>
      <c r="G415" s="462"/>
      <c r="H415" s="462"/>
      <c r="I415" s="462"/>
      <c r="J415" s="462"/>
      <c r="K415" s="464"/>
      <c r="L415" s="150"/>
      <c r="M415" s="460" t="str">
        <f t="shared" si="6"/>
        <v/>
      </c>
    </row>
    <row r="416" spans="1:13" ht="14.45" customHeight="1" x14ac:dyDescent="0.2">
      <c r="A416" s="465"/>
      <c r="B416" s="461"/>
      <c r="C416" s="462"/>
      <c r="D416" s="462"/>
      <c r="E416" s="463"/>
      <c r="F416" s="461"/>
      <c r="G416" s="462"/>
      <c r="H416" s="462"/>
      <c r="I416" s="462"/>
      <c r="J416" s="462"/>
      <c r="K416" s="464"/>
      <c r="L416" s="150"/>
      <c r="M416" s="460" t="str">
        <f t="shared" si="6"/>
        <v/>
      </c>
    </row>
    <row r="417" spans="1:13" ht="14.45" customHeight="1" x14ac:dyDescent="0.2">
      <c r="A417" s="465"/>
      <c r="B417" s="461"/>
      <c r="C417" s="462"/>
      <c r="D417" s="462"/>
      <c r="E417" s="463"/>
      <c r="F417" s="461"/>
      <c r="G417" s="462"/>
      <c r="H417" s="462"/>
      <c r="I417" s="462"/>
      <c r="J417" s="462"/>
      <c r="K417" s="464"/>
      <c r="L417" s="150"/>
      <c r="M417" s="460" t="str">
        <f t="shared" si="6"/>
        <v/>
      </c>
    </row>
    <row r="418" spans="1:13" ht="14.45" customHeight="1" x14ac:dyDescent="0.2">
      <c r="A418" s="465"/>
      <c r="B418" s="461"/>
      <c r="C418" s="462"/>
      <c r="D418" s="462"/>
      <c r="E418" s="463"/>
      <c r="F418" s="461"/>
      <c r="G418" s="462"/>
      <c r="H418" s="462"/>
      <c r="I418" s="462"/>
      <c r="J418" s="462"/>
      <c r="K418" s="464"/>
      <c r="L418" s="150"/>
      <c r="M418" s="460" t="str">
        <f t="shared" si="6"/>
        <v/>
      </c>
    </row>
    <row r="419" spans="1:13" ht="14.45" customHeight="1" x14ac:dyDescent="0.2">
      <c r="A419" s="465"/>
      <c r="B419" s="461"/>
      <c r="C419" s="462"/>
      <c r="D419" s="462"/>
      <c r="E419" s="463"/>
      <c r="F419" s="461"/>
      <c r="G419" s="462"/>
      <c r="H419" s="462"/>
      <c r="I419" s="462"/>
      <c r="J419" s="462"/>
      <c r="K419" s="464"/>
      <c r="L419" s="150"/>
      <c r="M419" s="460" t="str">
        <f t="shared" si="6"/>
        <v/>
      </c>
    </row>
    <row r="420" spans="1:13" ht="14.45" customHeight="1" x14ac:dyDescent="0.2">
      <c r="A420" s="465"/>
      <c r="B420" s="461"/>
      <c r="C420" s="462"/>
      <c r="D420" s="462"/>
      <c r="E420" s="463"/>
      <c r="F420" s="461"/>
      <c r="G420" s="462"/>
      <c r="H420" s="462"/>
      <c r="I420" s="462"/>
      <c r="J420" s="462"/>
      <c r="K420" s="464"/>
      <c r="L420" s="150"/>
      <c r="M420" s="460" t="str">
        <f t="shared" si="6"/>
        <v/>
      </c>
    </row>
    <row r="421" spans="1:13" ht="14.45" customHeight="1" x14ac:dyDescent="0.2">
      <c r="A421" s="465"/>
      <c r="B421" s="461"/>
      <c r="C421" s="462"/>
      <c r="D421" s="462"/>
      <c r="E421" s="463"/>
      <c r="F421" s="461"/>
      <c r="G421" s="462"/>
      <c r="H421" s="462"/>
      <c r="I421" s="462"/>
      <c r="J421" s="462"/>
      <c r="K421" s="464"/>
      <c r="L421" s="150"/>
      <c r="M421" s="460" t="str">
        <f t="shared" si="6"/>
        <v/>
      </c>
    </row>
    <row r="422" spans="1:13" ht="14.45" customHeight="1" x14ac:dyDescent="0.2">
      <c r="A422" s="465"/>
      <c r="B422" s="461"/>
      <c r="C422" s="462"/>
      <c r="D422" s="462"/>
      <c r="E422" s="463"/>
      <c r="F422" s="461"/>
      <c r="G422" s="462"/>
      <c r="H422" s="462"/>
      <c r="I422" s="462"/>
      <c r="J422" s="462"/>
      <c r="K422" s="464"/>
      <c r="L422" s="150"/>
      <c r="M422" s="460" t="str">
        <f t="shared" si="6"/>
        <v/>
      </c>
    </row>
    <row r="423" spans="1:13" ht="14.45" customHeight="1" x14ac:dyDescent="0.2">
      <c r="A423" s="465"/>
      <c r="B423" s="461"/>
      <c r="C423" s="462"/>
      <c r="D423" s="462"/>
      <c r="E423" s="463"/>
      <c r="F423" s="461"/>
      <c r="G423" s="462"/>
      <c r="H423" s="462"/>
      <c r="I423" s="462"/>
      <c r="J423" s="462"/>
      <c r="K423" s="464"/>
      <c r="L423" s="150"/>
      <c r="M423" s="460" t="str">
        <f t="shared" si="6"/>
        <v/>
      </c>
    </row>
    <row r="424" spans="1:13" ht="14.45" customHeight="1" x14ac:dyDescent="0.2">
      <c r="A424" s="465"/>
      <c r="B424" s="461"/>
      <c r="C424" s="462"/>
      <c r="D424" s="462"/>
      <c r="E424" s="463"/>
      <c r="F424" s="461"/>
      <c r="G424" s="462"/>
      <c r="H424" s="462"/>
      <c r="I424" s="462"/>
      <c r="J424" s="462"/>
      <c r="K424" s="464"/>
      <c r="L424" s="150"/>
      <c r="M424" s="460" t="str">
        <f t="shared" si="6"/>
        <v/>
      </c>
    </row>
    <row r="425" spans="1:13" ht="14.45" customHeight="1" x14ac:dyDescent="0.2">
      <c r="A425" s="465"/>
      <c r="B425" s="461"/>
      <c r="C425" s="462"/>
      <c r="D425" s="462"/>
      <c r="E425" s="463"/>
      <c r="F425" s="461"/>
      <c r="G425" s="462"/>
      <c r="H425" s="462"/>
      <c r="I425" s="462"/>
      <c r="J425" s="462"/>
      <c r="K425" s="464"/>
      <c r="L425" s="150"/>
      <c r="M425" s="460" t="str">
        <f t="shared" si="6"/>
        <v/>
      </c>
    </row>
    <row r="426" spans="1:13" ht="14.45" customHeight="1" x14ac:dyDescent="0.2">
      <c r="A426" s="465"/>
      <c r="B426" s="461"/>
      <c r="C426" s="462"/>
      <c r="D426" s="462"/>
      <c r="E426" s="463"/>
      <c r="F426" s="461"/>
      <c r="G426" s="462"/>
      <c r="H426" s="462"/>
      <c r="I426" s="462"/>
      <c r="J426" s="462"/>
      <c r="K426" s="464"/>
      <c r="L426" s="150"/>
      <c r="M426" s="460" t="str">
        <f t="shared" si="6"/>
        <v/>
      </c>
    </row>
    <row r="427" spans="1:13" ht="14.45" customHeight="1" x14ac:dyDescent="0.2">
      <c r="A427" s="465"/>
      <c r="B427" s="461"/>
      <c r="C427" s="462"/>
      <c r="D427" s="462"/>
      <c r="E427" s="463"/>
      <c r="F427" s="461"/>
      <c r="G427" s="462"/>
      <c r="H427" s="462"/>
      <c r="I427" s="462"/>
      <c r="J427" s="462"/>
      <c r="K427" s="464"/>
      <c r="L427" s="150"/>
      <c r="M427" s="460" t="str">
        <f t="shared" si="6"/>
        <v/>
      </c>
    </row>
    <row r="428" spans="1:13" ht="14.45" customHeight="1" x14ac:dyDescent="0.2">
      <c r="A428" s="465"/>
      <c r="B428" s="461"/>
      <c r="C428" s="462"/>
      <c r="D428" s="462"/>
      <c r="E428" s="463"/>
      <c r="F428" s="461"/>
      <c r="G428" s="462"/>
      <c r="H428" s="462"/>
      <c r="I428" s="462"/>
      <c r="J428" s="462"/>
      <c r="K428" s="464"/>
      <c r="L428" s="150"/>
      <c r="M428" s="460" t="str">
        <f t="shared" si="6"/>
        <v/>
      </c>
    </row>
    <row r="429" spans="1:13" ht="14.45" customHeight="1" x14ac:dyDescent="0.2">
      <c r="A429" s="465"/>
      <c r="B429" s="461"/>
      <c r="C429" s="462"/>
      <c r="D429" s="462"/>
      <c r="E429" s="463"/>
      <c r="F429" s="461"/>
      <c r="G429" s="462"/>
      <c r="H429" s="462"/>
      <c r="I429" s="462"/>
      <c r="J429" s="462"/>
      <c r="K429" s="464"/>
      <c r="L429" s="150"/>
      <c r="M429" s="460" t="str">
        <f t="shared" si="6"/>
        <v/>
      </c>
    </row>
    <row r="430" spans="1:13" ht="14.45" customHeight="1" x14ac:dyDescent="0.2">
      <c r="A430" s="465"/>
      <c r="B430" s="461"/>
      <c r="C430" s="462"/>
      <c r="D430" s="462"/>
      <c r="E430" s="463"/>
      <c r="F430" s="461"/>
      <c r="G430" s="462"/>
      <c r="H430" s="462"/>
      <c r="I430" s="462"/>
      <c r="J430" s="462"/>
      <c r="K430" s="464"/>
      <c r="L430" s="150"/>
      <c r="M430" s="460" t="str">
        <f t="shared" si="6"/>
        <v/>
      </c>
    </row>
    <row r="431" spans="1:13" ht="14.45" customHeight="1" x14ac:dyDescent="0.2">
      <c r="A431" s="465"/>
      <c r="B431" s="461"/>
      <c r="C431" s="462"/>
      <c r="D431" s="462"/>
      <c r="E431" s="463"/>
      <c r="F431" s="461"/>
      <c r="G431" s="462"/>
      <c r="H431" s="462"/>
      <c r="I431" s="462"/>
      <c r="J431" s="462"/>
      <c r="K431" s="464"/>
      <c r="L431" s="150"/>
      <c r="M431" s="460" t="str">
        <f t="shared" si="6"/>
        <v/>
      </c>
    </row>
    <row r="432" spans="1:13" ht="14.45" customHeight="1" x14ac:dyDescent="0.2">
      <c r="A432" s="465"/>
      <c r="B432" s="461"/>
      <c r="C432" s="462"/>
      <c r="D432" s="462"/>
      <c r="E432" s="463"/>
      <c r="F432" s="461"/>
      <c r="G432" s="462"/>
      <c r="H432" s="462"/>
      <c r="I432" s="462"/>
      <c r="J432" s="462"/>
      <c r="K432" s="464"/>
      <c r="L432" s="150"/>
      <c r="M432" s="460" t="str">
        <f t="shared" si="6"/>
        <v/>
      </c>
    </row>
    <row r="433" spans="1:13" ht="14.45" customHeight="1" x14ac:dyDescent="0.2">
      <c r="A433" s="465"/>
      <c r="B433" s="461"/>
      <c r="C433" s="462"/>
      <c r="D433" s="462"/>
      <c r="E433" s="463"/>
      <c r="F433" s="461"/>
      <c r="G433" s="462"/>
      <c r="H433" s="462"/>
      <c r="I433" s="462"/>
      <c r="J433" s="462"/>
      <c r="K433" s="464"/>
      <c r="L433" s="150"/>
      <c r="M433" s="460" t="str">
        <f t="shared" si="6"/>
        <v/>
      </c>
    </row>
    <row r="434" spans="1:13" ht="14.45" customHeight="1" x14ac:dyDescent="0.2">
      <c r="A434" s="465"/>
      <c r="B434" s="461"/>
      <c r="C434" s="462"/>
      <c r="D434" s="462"/>
      <c r="E434" s="463"/>
      <c r="F434" s="461"/>
      <c r="G434" s="462"/>
      <c r="H434" s="462"/>
      <c r="I434" s="462"/>
      <c r="J434" s="462"/>
      <c r="K434" s="464"/>
      <c r="L434" s="150"/>
      <c r="M434" s="460" t="str">
        <f t="shared" si="6"/>
        <v/>
      </c>
    </row>
    <row r="435" spans="1:13" ht="14.45" customHeight="1" x14ac:dyDescent="0.2">
      <c r="A435" s="465"/>
      <c r="B435" s="461"/>
      <c r="C435" s="462"/>
      <c r="D435" s="462"/>
      <c r="E435" s="463"/>
      <c r="F435" s="461"/>
      <c r="G435" s="462"/>
      <c r="H435" s="462"/>
      <c r="I435" s="462"/>
      <c r="J435" s="462"/>
      <c r="K435" s="464"/>
      <c r="L435" s="150"/>
      <c r="M435" s="460" t="str">
        <f t="shared" si="6"/>
        <v/>
      </c>
    </row>
    <row r="436" spans="1:13" ht="14.45" customHeight="1" x14ac:dyDescent="0.2">
      <c r="A436" s="465"/>
      <c r="B436" s="461"/>
      <c r="C436" s="462"/>
      <c r="D436" s="462"/>
      <c r="E436" s="463"/>
      <c r="F436" s="461"/>
      <c r="G436" s="462"/>
      <c r="H436" s="462"/>
      <c r="I436" s="462"/>
      <c r="J436" s="462"/>
      <c r="K436" s="464"/>
      <c r="L436" s="150"/>
      <c r="M436" s="460" t="str">
        <f t="shared" si="6"/>
        <v/>
      </c>
    </row>
    <row r="437" spans="1:13" ht="14.45" customHeight="1" x14ac:dyDescent="0.2">
      <c r="A437" s="465"/>
      <c r="B437" s="461"/>
      <c r="C437" s="462"/>
      <c r="D437" s="462"/>
      <c r="E437" s="463"/>
      <c r="F437" s="461"/>
      <c r="G437" s="462"/>
      <c r="H437" s="462"/>
      <c r="I437" s="462"/>
      <c r="J437" s="462"/>
      <c r="K437" s="464"/>
      <c r="L437" s="150"/>
      <c r="M437" s="460" t="str">
        <f t="shared" si="6"/>
        <v/>
      </c>
    </row>
    <row r="438" spans="1:13" ht="14.45" customHeight="1" x14ac:dyDescent="0.2">
      <c r="A438" s="465"/>
      <c r="B438" s="461"/>
      <c r="C438" s="462"/>
      <c r="D438" s="462"/>
      <c r="E438" s="463"/>
      <c r="F438" s="461"/>
      <c r="G438" s="462"/>
      <c r="H438" s="462"/>
      <c r="I438" s="462"/>
      <c r="J438" s="462"/>
      <c r="K438" s="464"/>
      <c r="L438" s="150"/>
      <c r="M438" s="460" t="str">
        <f t="shared" si="6"/>
        <v/>
      </c>
    </row>
    <row r="439" spans="1:13" ht="14.45" customHeight="1" x14ac:dyDescent="0.2">
      <c r="A439" s="465"/>
      <c r="B439" s="461"/>
      <c r="C439" s="462"/>
      <c r="D439" s="462"/>
      <c r="E439" s="463"/>
      <c r="F439" s="461"/>
      <c r="G439" s="462"/>
      <c r="H439" s="462"/>
      <c r="I439" s="462"/>
      <c r="J439" s="462"/>
      <c r="K439" s="464"/>
      <c r="L439" s="150"/>
      <c r="M439" s="460" t="str">
        <f t="shared" si="6"/>
        <v/>
      </c>
    </row>
    <row r="440" spans="1:13" ht="14.45" customHeight="1" x14ac:dyDescent="0.2">
      <c r="A440" s="465"/>
      <c r="B440" s="461"/>
      <c r="C440" s="462"/>
      <c r="D440" s="462"/>
      <c r="E440" s="463"/>
      <c r="F440" s="461"/>
      <c r="G440" s="462"/>
      <c r="H440" s="462"/>
      <c r="I440" s="462"/>
      <c r="J440" s="462"/>
      <c r="K440" s="464"/>
      <c r="L440" s="150"/>
      <c r="M440" s="460" t="str">
        <f t="shared" si="6"/>
        <v/>
      </c>
    </row>
    <row r="441" spans="1:13" ht="14.45" customHeight="1" x14ac:dyDescent="0.2">
      <c r="A441" s="465"/>
      <c r="B441" s="461"/>
      <c r="C441" s="462"/>
      <c r="D441" s="462"/>
      <c r="E441" s="463"/>
      <c r="F441" s="461"/>
      <c r="G441" s="462"/>
      <c r="H441" s="462"/>
      <c r="I441" s="462"/>
      <c r="J441" s="462"/>
      <c r="K441" s="464"/>
      <c r="L441" s="150"/>
      <c r="M441" s="460" t="str">
        <f t="shared" si="6"/>
        <v/>
      </c>
    </row>
    <row r="442" spans="1:13" ht="14.45" customHeight="1" x14ac:dyDescent="0.2">
      <c r="A442" s="465"/>
      <c r="B442" s="461"/>
      <c r="C442" s="462"/>
      <c r="D442" s="462"/>
      <c r="E442" s="463"/>
      <c r="F442" s="461"/>
      <c r="G442" s="462"/>
      <c r="H442" s="462"/>
      <c r="I442" s="462"/>
      <c r="J442" s="462"/>
      <c r="K442" s="464"/>
      <c r="L442" s="150"/>
      <c r="M442" s="460" t="str">
        <f t="shared" si="6"/>
        <v/>
      </c>
    </row>
    <row r="443" spans="1:13" ht="14.45" customHeight="1" x14ac:dyDescent="0.2">
      <c r="A443" s="465"/>
      <c r="B443" s="461"/>
      <c r="C443" s="462"/>
      <c r="D443" s="462"/>
      <c r="E443" s="463"/>
      <c r="F443" s="461"/>
      <c r="G443" s="462"/>
      <c r="H443" s="462"/>
      <c r="I443" s="462"/>
      <c r="J443" s="462"/>
      <c r="K443" s="464"/>
      <c r="L443" s="150"/>
      <c r="M443" s="460" t="str">
        <f t="shared" si="6"/>
        <v/>
      </c>
    </row>
    <row r="444" spans="1:13" ht="14.45" customHeight="1" x14ac:dyDescent="0.2">
      <c r="A444" s="465"/>
      <c r="B444" s="461"/>
      <c r="C444" s="462"/>
      <c r="D444" s="462"/>
      <c r="E444" s="463"/>
      <c r="F444" s="461"/>
      <c r="G444" s="462"/>
      <c r="H444" s="462"/>
      <c r="I444" s="462"/>
      <c r="J444" s="462"/>
      <c r="K444" s="464"/>
      <c r="L444" s="150"/>
      <c r="M444" s="460" t="str">
        <f t="shared" si="6"/>
        <v/>
      </c>
    </row>
    <row r="445" spans="1:13" ht="14.45" customHeight="1" x14ac:dyDescent="0.2">
      <c r="A445" s="465"/>
      <c r="B445" s="461"/>
      <c r="C445" s="462"/>
      <c r="D445" s="462"/>
      <c r="E445" s="463"/>
      <c r="F445" s="461"/>
      <c r="G445" s="462"/>
      <c r="H445" s="462"/>
      <c r="I445" s="462"/>
      <c r="J445" s="462"/>
      <c r="K445" s="464"/>
      <c r="L445" s="150"/>
      <c r="M445" s="460" t="str">
        <f t="shared" si="6"/>
        <v/>
      </c>
    </row>
    <row r="446" spans="1:13" ht="14.45" customHeight="1" x14ac:dyDescent="0.2">
      <c r="A446" s="465"/>
      <c r="B446" s="461"/>
      <c r="C446" s="462"/>
      <c r="D446" s="462"/>
      <c r="E446" s="463"/>
      <c r="F446" s="461"/>
      <c r="G446" s="462"/>
      <c r="H446" s="462"/>
      <c r="I446" s="462"/>
      <c r="J446" s="462"/>
      <c r="K446" s="464"/>
      <c r="L446" s="150"/>
      <c r="M446" s="460" t="str">
        <f t="shared" si="6"/>
        <v/>
      </c>
    </row>
    <row r="447" spans="1:13" ht="14.45" customHeight="1" x14ac:dyDescent="0.2">
      <c r="A447" s="465"/>
      <c r="B447" s="461"/>
      <c r="C447" s="462"/>
      <c r="D447" s="462"/>
      <c r="E447" s="463"/>
      <c r="F447" s="461"/>
      <c r="G447" s="462"/>
      <c r="H447" s="462"/>
      <c r="I447" s="462"/>
      <c r="J447" s="462"/>
      <c r="K447" s="464"/>
      <c r="L447" s="150"/>
      <c r="M447" s="460" t="str">
        <f t="shared" si="6"/>
        <v/>
      </c>
    </row>
    <row r="448" spans="1:13" ht="14.45" customHeight="1" x14ac:dyDescent="0.2">
      <c r="A448" s="465"/>
      <c r="B448" s="461"/>
      <c r="C448" s="462"/>
      <c r="D448" s="462"/>
      <c r="E448" s="463"/>
      <c r="F448" s="461"/>
      <c r="G448" s="462"/>
      <c r="H448" s="462"/>
      <c r="I448" s="462"/>
      <c r="J448" s="462"/>
      <c r="K448" s="464"/>
      <c r="L448" s="150"/>
      <c r="M448" s="460" t="str">
        <f t="shared" si="6"/>
        <v/>
      </c>
    </row>
    <row r="449" spans="1:13" ht="14.45" customHeight="1" x14ac:dyDescent="0.2">
      <c r="A449" s="465"/>
      <c r="B449" s="461"/>
      <c r="C449" s="462"/>
      <c r="D449" s="462"/>
      <c r="E449" s="463"/>
      <c r="F449" s="461"/>
      <c r="G449" s="462"/>
      <c r="H449" s="462"/>
      <c r="I449" s="462"/>
      <c r="J449" s="462"/>
      <c r="K449" s="464"/>
      <c r="L449" s="150"/>
      <c r="M449" s="460" t="str">
        <f t="shared" si="6"/>
        <v/>
      </c>
    </row>
    <row r="450" spans="1:13" ht="14.45" customHeight="1" x14ac:dyDescent="0.2">
      <c r="A450" s="465"/>
      <c r="B450" s="461"/>
      <c r="C450" s="462"/>
      <c r="D450" s="462"/>
      <c r="E450" s="463"/>
      <c r="F450" s="461"/>
      <c r="G450" s="462"/>
      <c r="H450" s="462"/>
      <c r="I450" s="462"/>
      <c r="J450" s="462"/>
      <c r="K450" s="464"/>
      <c r="L450" s="150"/>
      <c r="M450" s="460" t="str">
        <f t="shared" si="6"/>
        <v/>
      </c>
    </row>
    <row r="451" spans="1:13" ht="14.45" customHeight="1" x14ac:dyDescent="0.2">
      <c r="A451" s="465"/>
      <c r="B451" s="461"/>
      <c r="C451" s="462"/>
      <c r="D451" s="462"/>
      <c r="E451" s="463"/>
      <c r="F451" s="461"/>
      <c r="G451" s="462"/>
      <c r="H451" s="462"/>
      <c r="I451" s="462"/>
      <c r="J451" s="462"/>
      <c r="K451" s="464"/>
      <c r="L451" s="150"/>
      <c r="M451" s="460" t="str">
        <f t="shared" si="6"/>
        <v/>
      </c>
    </row>
    <row r="452" spans="1:13" ht="14.45" customHeight="1" x14ac:dyDescent="0.2">
      <c r="A452" s="465"/>
      <c r="B452" s="461"/>
      <c r="C452" s="462"/>
      <c r="D452" s="462"/>
      <c r="E452" s="463"/>
      <c r="F452" s="461"/>
      <c r="G452" s="462"/>
      <c r="H452" s="462"/>
      <c r="I452" s="462"/>
      <c r="J452" s="462"/>
      <c r="K452" s="464"/>
      <c r="L452" s="150"/>
      <c r="M452" s="460" t="str">
        <f t="shared" si="6"/>
        <v/>
      </c>
    </row>
    <row r="453" spans="1:13" ht="14.45" customHeight="1" x14ac:dyDescent="0.2">
      <c r="A453" s="465"/>
      <c r="B453" s="461"/>
      <c r="C453" s="462"/>
      <c r="D453" s="462"/>
      <c r="E453" s="463"/>
      <c r="F453" s="461"/>
      <c r="G453" s="462"/>
      <c r="H453" s="462"/>
      <c r="I453" s="462"/>
      <c r="J453" s="462"/>
      <c r="K453" s="464"/>
      <c r="L453" s="150"/>
      <c r="M453" s="460" t="str">
        <f t="shared" si="6"/>
        <v/>
      </c>
    </row>
    <row r="454" spans="1:13" ht="14.45" customHeight="1" x14ac:dyDescent="0.2">
      <c r="A454" s="465"/>
      <c r="B454" s="461"/>
      <c r="C454" s="462"/>
      <c r="D454" s="462"/>
      <c r="E454" s="463"/>
      <c r="F454" s="461"/>
      <c r="G454" s="462"/>
      <c r="H454" s="462"/>
      <c r="I454" s="462"/>
      <c r="J454" s="462"/>
      <c r="K454" s="464"/>
      <c r="L454" s="150"/>
      <c r="M454" s="460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5"/>
      <c r="B455" s="461"/>
      <c r="C455" s="462"/>
      <c r="D455" s="462"/>
      <c r="E455" s="463"/>
      <c r="F455" s="461"/>
      <c r="G455" s="462"/>
      <c r="H455" s="462"/>
      <c r="I455" s="462"/>
      <c r="J455" s="462"/>
      <c r="K455" s="464"/>
      <c r="L455" s="150"/>
      <c r="M455" s="460" t="str">
        <f t="shared" si="7"/>
        <v/>
      </c>
    </row>
    <row r="456" spans="1:13" ht="14.45" customHeight="1" x14ac:dyDescent="0.2">
      <c r="A456" s="465"/>
      <c r="B456" s="461"/>
      <c r="C456" s="462"/>
      <c r="D456" s="462"/>
      <c r="E456" s="463"/>
      <c r="F456" s="461"/>
      <c r="G456" s="462"/>
      <c r="H456" s="462"/>
      <c r="I456" s="462"/>
      <c r="J456" s="462"/>
      <c r="K456" s="464"/>
      <c r="L456" s="150"/>
      <c r="M456" s="460" t="str">
        <f t="shared" si="7"/>
        <v/>
      </c>
    </row>
    <row r="457" spans="1:13" ht="14.45" customHeight="1" x14ac:dyDescent="0.2">
      <c r="A457" s="465"/>
      <c r="B457" s="461"/>
      <c r="C457" s="462"/>
      <c r="D457" s="462"/>
      <c r="E457" s="463"/>
      <c r="F457" s="461"/>
      <c r="G457" s="462"/>
      <c r="H457" s="462"/>
      <c r="I457" s="462"/>
      <c r="J457" s="462"/>
      <c r="K457" s="464"/>
      <c r="L457" s="150"/>
      <c r="M457" s="460" t="str">
        <f t="shared" si="7"/>
        <v/>
      </c>
    </row>
    <row r="458" spans="1:13" ht="14.45" customHeight="1" x14ac:dyDescent="0.2">
      <c r="A458" s="465"/>
      <c r="B458" s="461"/>
      <c r="C458" s="462"/>
      <c r="D458" s="462"/>
      <c r="E458" s="463"/>
      <c r="F458" s="461"/>
      <c r="G458" s="462"/>
      <c r="H458" s="462"/>
      <c r="I458" s="462"/>
      <c r="J458" s="462"/>
      <c r="K458" s="464"/>
      <c r="L458" s="150"/>
      <c r="M458" s="460" t="str">
        <f t="shared" si="7"/>
        <v/>
      </c>
    </row>
    <row r="459" spans="1:13" ht="14.45" customHeight="1" x14ac:dyDescent="0.2">
      <c r="A459" s="465"/>
      <c r="B459" s="461"/>
      <c r="C459" s="462"/>
      <c r="D459" s="462"/>
      <c r="E459" s="463"/>
      <c r="F459" s="461"/>
      <c r="G459" s="462"/>
      <c r="H459" s="462"/>
      <c r="I459" s="462"/>
      <c r="J459" s="462"/>
      <c r="K459" s="464"/>
      <c r="L459" s="150"/>
      <c r="M459" s="460" t="str">
        <f t="shared" si="7"/>
        <v/>
      </c>
    </row>
    <row r="460" spans="1:13" ht="14.45" customHeight="1" x14ac:dyDescent="0.2">
      <c r="A460" s="465"/>
      <c r="B460" s="461"/>
      <c r="C460" s="462"/>
      <c r="D460" s="462"/>
      <c r="E460" s="463"/>
      <c r="F460" s="461"/>
      <c r="G460" s="462"/>
      <c r="H460" s="462"/>
      <c r="I460" s="462"/>
      <c r="J460" s="462"/>
      <c r="K460" s="464"/>
      <c r="L460" s="150"/>
      <c r="M460" s="460" t="str">
        <f t="shared" si="7"/>
        <v/>
      </c>
    </row>
    <row r="461" spans="1:13" ht="14.45" customHeight="1" x14ac:dyDescent="0.2">
      <c r="A461" s="465"/>
      <c r="B461" s="461"/>
      <c r="C461" s="462"/>
      <c r="D461" s="462"/>
      <c r="E461" s="463"/>
      <c r="F461" s="461"/>
      <c r="G461" s="462"/>
      <c r="H461" s="462"/>
      <c r="I461" s="462"/>
      <c r="J461" s="462"/>
      <c r="K461" s="464"/>
      <c r="L461" s="150"/>
      <c r="M461" s="460" t="str">
        <f t="shared" si="7"/>
        <v/>
      </c>
    </row>
    <row r="462" spans="1:13" ht="14.45" customHeight="1" x14ac:dyDescent="0.2">
      <c r="A462" s="465"/>
      <c r="B462" s="461"/>
      <c r="C462" s="462"/>
      <c r="D462" s="462"/>
      <c r="E462" s="463"/>
      <c r="F462" s="461"/>
      <c r="G462" s="462"/>
      <c r="H462" s="462"/>
      <c r="I462" s="462"/>
      <c r="J462" s="462"/>
      <c r="K462" s="464"/>
      <c r="L462" s="150"/>
      <c r="M462" s="460" t="str">
        <f t="shared" si="7"/>
        <v/>
      </c>
    </row>
    <row r="463" spans="1:13" ht="14.45" customHeight="1" x14ac:dyDescent="0.2">
      <c r="A463" s="465"/>
      <c r="B463" s="461"/>
      <c r="C463" s="462"/>
      <c r="D463" s="462"/>
      <c r="E463" s="463"/>
      <c r="F463" s="461"/>
      <c r="G463" s="462"/>
      <c r="H463" s="462"/>
      <c r="I463" s="462"/>
      <c r="J463" s="462"/>
      <c r="K463" s="464"/>
      <c r="L463" s="150"/>
      <c r="M463" s="460" t="str">
        <f t="shared" si="7"/>
        <v/>
      </c>
    </row>
    <row r="464" spans="1:13" ht="14.45" customHeight="1" x14ac:dyDescent="0.2">
      <c r="A464" s="465"/>
      <c r="B464" s="461"/>
      <c r="C464" s="462"/>
      <c r="D464" s="462"/>
      <c r="E464" s="463"/>
      <c r="F464" s="461"/>
      <c r="G464" s="462"/>
      <c r="H464" s="462"/>
      <c r="I464" s="462"/>
      <c r="J464" s="462"/>
      <c r="K464" s="464"/>
      <c r="L464" s="150"/>
      <c r="M464" s="460" t="str">
        <f t="shared" si="7"/>
        <v/>
      </c>
    </row>
    <row r="465" spans="1:13" ht="14.45" customHeight="1" x14ac:dyDescent="0.2">
      <c r="A465" s="465"/>
      <c r="B465" s="461"/>
      <c r="C465" s="462"/>
      <c r="D465" s="462"/>
      <c r="E465" s="463"/>
      <c r="F465" s="461"/>
      <c r="G465" s="462"/>
      <c r="H465" s="462"/>
      <c r="I465" s="462"/>
      <c r="J465" s="462"/>
      <c r="K465" s="464"/>
      <c r="L465" s="150"/>
      <c r="M465" s="460" t="str">
        <f t="shared" si="7"/>
        <v/>
      </c>
    </row>
    <row r="466" spans="1:13" ht="14.45" customHeight="1" x14ac:dyDescent="0.2">
      <c r="A466" s="465"/>
      <c r="B466" s="461"/>
      <c r="C466" s="462"/>
      <c r="D466" s="462"/>
      <c r="E466" s="463"/>
      <c r="F466" s="461"/>
      <c r="G466" s="462"/>
      <c r="H466" s="462"/>
      <c r="I466" s="462"/>
      <c r="J466" s="462"/>
      <c r="K466" s="464"/>
      <c r="L466" s="150"/>
      <c r="M466" s="460" t="str">
        <f t="shared" si="7"/>
        <v/>
      </c>
    </row>
    <row r="467" spans="1:13" ht="14.45" customHeight="1" x14ac:dyDescent="0.2">
      <c r="A467" s="465"/>
      <c r="B467" s="461"/>
      <c r="C467" s="462"/>
      <c r="D467" s="462"/>
      <c r="E467" s="463"/>
      <c r="F467" s="461"/>
      <c r="G467" s="462"/>
      <c r="H467" s="462"/>
      <c r="I467" s="462"/>
      <c r="J467" s="462"/>
      <c r="K467" s="464"/>
      <c r="L467" s="150"/>
      <c r="M467" s="460" t="str">
        <f t="shared" si="7"/>
        <v/>
      </c>
    </row>
    <row r="468" spans="1:13" ht="14.45" customHeight="1" x14ac:dyDescent="0.2">
      <c r="A468" s="465"/>
      <c r="B468" s="461"/>
      <c r="C468" s="462"/>
      <c r="D468" s="462"/>
      <c r="E468" s="463"/>
      <c r="F468" s="461"/>
      <c r="G468" s="462"/>
      <c r="H468" s="462"/>
      <c r="I468" s="462"/>
      <c r="J468" s="462"/>
      <c r="K468" s="464"/>
      <c r="L468" s="150"/>
      <c r="M468" s="460" t="str">
        <f t="shared" si="7"/>
        <v/>
      </c>
    </row>
    <row r="469" spans="1:13" ht="14.45" customHeight="1" x14ac:dyDescent="0.2">
      <c r="A469" s="465"/>
      <c r="B469" s="461"/>
      <c r="C469" s="462"/>
      <c r="D469" s="462"/>
      <c r="E469" s="463"/>
      <c r="F469" s="461"/>
      <c r="G469" s="462"/>
      <c r="H469" s="462"/>
      <c r="I469" s="462"/>
      <c r="J469" s="462"/>
      <c r="K469" s="464"/>
      <c r="L469" s="150"/>
      <c r="M469" s="460" t="str">
        <f t="shared" si="7"/>
        <v/>
      </c>
    </row>
    <row r="470" spans="1:13" ht="14.45" customHeight="1" x14ac:dyDescent="0.2">
      <c r="A470" s="465"/>
      <c r="B470" s="461"/>
      <c r="C470" s="462"/>
      <c r="D470" s="462"/>
      <c r="E470" s="463"/>
      <c r="F470" s="461"/>
      <c r="G470" s="462"/>
      <c r="H470" s="462"/>
      <c r="I470" s="462"/>
      <c r="J470" s="462"/>
      <c r="K470" s="464"/>
      <c r="L470" s="150"/>
      <c r="M470" s="460" t="str">
        <f t="shared" si="7"/>
        <v/>
      </c>
    </row>
    <row r="471" spans="1:13" ht="14.45" customHeight="1" x14ac:dyDescent="0.2">
      <c r="A471" s="465"/>
      <c r="B471" s="461"/>
      <c r="C471" s="462"/>
      <c r="D471" s="462"/>
      <c r="E471" s="463"/>
      <c r="F471" s="461"/>
      <c r="G471" s="462"/>
      <c r="H471" s="462"/>
      <c r="I471" s="462"/>
      <c r="J471" s="462"/>
      <c r="K471" s="464"/>
      <c r="L471" s="150"/>
      <c r="M471" s="460" t="str">
        <f t="shared" si="7"/>
        <v/>
      </c>
    </row>
    <row r="472" spans="1:13" ht="14.45" customHeight="1" x14ac:dyDescent="0.2">
      <c r="A472" s="465"/>
      <c r="B472" s="461"/>
      <c r="C472" s="462"/>
      <c r="D472" s="462"/>
      <c r="E472" s="463"/>
      <c r="F472" s="461"/>
      <c r="G472" s="462"/>
      <c r="H472" s="462"/>
      <c r="I472" s="462"/>
      <c r="J472" s="462"/>
      <c r="K472" s="464"/>
      <c r="L472" s="150"/>
      <c r="M472" s="460" t="str">
        <f t="shared" si="7"/>
        <v/>
      </c>
    </row>
    <row r="473" spans="1:13" ht="14.45" customHeight="1" x14ac:dyDescent="0.2">
      <c r="A473" s="465"/>
      <c r="B473" s="461"/>
      <c r="C473" s="462"/>
      <c r="D473" s="462"/>
      <c r="E473" s="463"/>
      <c r="F473" s="461"/>
      <c r="G473" s="462"/>
      <c r="H473" s="462"/>
      <c r="I473" s="462"/>
      <c r="J473" s="462"/>
      <c r="K473" s="464"/>
      <c r="L473" s="150"/>
      <c r="M473" s="460" t="str">
        <f t="shared" si="7"/>
        <v/>
      </c>
    </row>
    <row r="474" spans="1:13" ht="14.45" customHeight="1" x14ac:dyDescent="0.2">
      <c r="A474" s="465"/>
      <c r="B474" s="461"/>
      <c r="C474" s="462"/>
      <c r="D474" s="462"/>
      <c r="E474" s="463"/>
      <c r="F474" s="461"/>
      <c r="G474" s="462"/>
      <c r="H474" s="462"/>
      <c r="I474" s="462"/>
      <c r="J474" s="462"/>
      <c r="K474" s="464"/>
      <c r="L474" s="150"/>
      <c r="M474" s="460" t="str">
        <f t="shared" si="7"/>
        <v/>
      </c>
    </row>
    <row r="475" spans="1:13" ht="14.45" customHeight="1" x14ac:dyDescent="0.2">
      <c r="A475" s="465"/>
      <c r="B475" s="461"/>
      <c r="C475" s="462"/>
      <c r="D475" s="462"/>
      <c r="E475" s="463"/>
      <c r="F475" s="461"/>
      <c r="G475" s="462"/>
      <c r="H475" s="462"/>
      <c r="I475" s="462"/>
      <c r="J475" s="462"/>
      <c r="K475" s="464"/>
      <c r="L475" s="150"/>
      <c r="M475" s="460" t="str">
        <f t="shared" si="7"/>
        <v/>
      </c>
    </row>
    <row r="476" spans="1:13" ht="14.45" customHeight="1" x14ac:dyDescent="0.2">
      <c r="A476" s="465"/>
      <c r="B476" s="461"/>
      <c r="C476" s="462"/>
      <c r="D476" s="462"/>
      <c r="E476" s="463"/>
      <c r="F476" s="461"/>
      <c r="G476" s="462"/>
      <c r="H476" s="462"/>
      <c r="I476" s="462"/>
      <c r="J476" s="462"/>
      <c r="K476" s="464"/>
      <c r="L476" s="150"/>
      <c r="M476" s="460" t="str">
        <f t="shared" si="7"/>
        <v/>
      </c>
    </row>
    <row r="477" spans="1:13" ht="14.45" customHeight="1" x14ac:dyDescent="0.2">
      <c r="A477" s="465"/>
      <c r="B477" s="461"/>
      <c r="C477" s="462"/>
      <c r="D477" s="462"/>
      <c r="E477" s="463"/>
      <c r="F477" s="461"/>
      <c r="G477" s="462"/>
      <c r="H477" s="462"/>
      <c r="I477" s="462"/>
      <c r="J477" s="462"/>
      <c r="K477" s="464"/>
      <c r="L477" s="150"/>
      <c r="M477" s="460" t="str">
        <f t="shared" si="7"/>
        <v/>
      </c>
    </row>
    <row r="478" spans="1:13" ht="14.45" customHeight="1" x14ac:dyDescent="0.2">
      <c r="A478" s="465"/>
      <c r="B478" s="461"/>
      <c r="C478" s="462"/>
      <c r="D478" s="462"/>
      <c r="E478" s="463"/>
      <c r="F478" s="461"/>
      <c r="G478" s="462"/>
      <c r="H478" s="462"/>
      <c r="I478" s="462"/>
      <c r="J478" s="462"/>
      <c r="K478" s="464"/>
      <c r="L478" s="150"/>
      <c r="M478" s="460" t="str">
        <f t="shared" si="7"/>
        <v/>
      </c>
    </row>
    <row r="479" spans="1:13" ht="14.45" customHeight="1" x14ac:dyDescent="0.2">
      <c r="A479" s="465"/>
      <c r="B479" s="461"/>
      <c r="C479" s="462"/>
      <c r="D479" s="462"/>
      <c r="E479" s="463"/>
      <c r="F479" s="461"/>
      <c r="G479" s="462"/>
      <c r="H479" s="462"/>
      <c r="I479" s="462"/>
      <c r="J479" s="462"/>
      <c r="K479" s="464"/>
      <c r="L479" s="150"/>
      <c r="M479" s="460" t="str">
        <f t="shared" si="7"/>
        <v/>
      </c>
    </row>
    <row r="480" spans="1:13" ht="14.45" customHeight="1" x14ac:dyDescent="0.2">
      <c r="A480" s="465"/>
      <c r="B480" s="461"/>
      <c r="C480" s="462"/>
      <c r="D480" s="462"/>
      <c r="E480" s="463"/>
      <c r="F480" s="461"/>
      <c r="G480" s="462"/>
      <c r="H480" s="462"/>
      <c r="I480" s="462"/>
      <c r="J480" s="462"/>
      <c r="K480" s="464"/>
      <c r="L480" s="150"/>
      <c r="M480" s="460" t="str">
        <f t="shared" si="7"/>
        <v/>
      </c>
    </row>
    <row r="481" spans="1:13" ht="14.45" customHeight="1" x14ac:dyDescent="0.2">
      <c r="A481" s="465"/>
      <c r="B481" s="461"/>
      <c r="C481" s="462"/>
      <c r="D481" s="462"/>
      <c r="E481" s="463"/>
      <c r="F481" s="461"/>
      <c r="G481" s="462"/>
      <c r="H481" s="462"/>
      <c r="I481" s="462"/>
      <c r="J481" s="462"/>
      <c r="K481" s="464"/>
      <c r="L481" s="150"/>
      <c r="M481" s="460" t="str">
        <f t="shared" si="7"/>
        <v/>
      </c>
    </row>
    <row r="482" spans="1:13" ht="14.45" customHeight="1" x14ac:dyDescent="0.2">
      <c r="A482" s="465"/>
      <c r="B482" s="461"/>
      <c r="C482" s="462"/>
      <c r="D482" s="462"/>
      <c r="E482" s="463"/>
      <c r="F482" s="461"/>
      <c r="G482" s="462"/>
      <c r="H482" s="462"/>
      <c r="I482" s="462"/>
      <c r="J482" s="462"/>
      <c r="K482" s="464"/>
      <c r="L482" s="150"/>
      <c r="M482" s="460" t="str">
        <f t="shared" si="7"/>
        <v/>
      </c>
    </row>
    <row r="483" spans="1:13" ht="14.45" customHeight="1" x14ac:dyDescent="0.2">
      <c r="A483" s="465"/>
      <c r="B483" s="461"/>
      <c r="C483" s="462"/>
      <c r="D483" s="462"/>
      <c r="E483" s="463"/>
      <c r="F483" s="461"/>
      <c r="G483" s="462"/>
      <c r="H483" s="462"/>
      <c r="I483" s="462"/>
      <c r="J483" s="462"/>
      <c r="K483" s="464"/>
      <c r="L483" s="150"/>
      <c r="M483" s="460" t="str">
        <f t="shared" si="7"/>
        <v/>
      </c>
    </row>
    <row r="484" spans="1:13" ht="14.45" customHeight="1" x14ac:dyDescent="0.2">
      <c r="A484" s="465"/>
      <c r="B484" s="461"/>
      <c r="C484" s="462"/>
      <c r="D484" s="462"/>
      <c r="E484" s="463"/>
      <c r="F484" s="461"/>
      <c r="G484" s="462"/>
      <c r="H484" s="462"/>
      <c r="I484" s="462"/>
      <c r="J484" s="462"/>
      <c r="K484" s="464"/>
      <c r="L484" s="150"/>
      <c r="M484" s="460" t="str">
        <f t="shared" si="7"/>
        <v/>
      </c>
    </row>
    <row r="485" spans="1:13" ht="14.45" customHeight="1" x14ac:dyDescent="0.2">
      <c r="A485" s="465"/>
      <c r="B485" s="461"/>
      <c r="C485" s="462"/>
      <c r="D485" s="462"/>
      <c r="E485" s="463"/>
      <c r="F485" s="461"/>
      <c r="G485" s="462"/>
      <c r="H485" s="462"/>
      <c r="I485" s="462"/>
      <c r="J485" s="462"/>
      <c r="K485" s="464"/>
      <c r="L485" s="150"/>
      <c r="M485" s="460" t="str">
        <f t="shared" si="7"/>
        <v/>
      </c>
    </row>
    <row r="486" spans="1:13" ht="14.45" customHeight="1" x14ac:dyDescent="0.2">
      <c r="A486" s="465"/>
      <c r="B486" s="461"/>
      <c r="C486" s="462"/>
      <c r="D486" s="462"/>
      <c r="E486" s="463"/>
      <c r="F486" s="461"/>
      <c r="G486" s="462"/>
      <c r="H486" s="462"/>
      <c r="I486" s="462"/>
      <c r="J486" s="462"/>
      <c r="K486" s="464"/>
      <c r="L486" s="150"/>
      <c r="M486" s="460" t="str">
        <f t="shared" si="7"/>
        <v/>
      </c>
    </row>
    <row r="487" spans="1:13" ht="14.45" customHeight="1" x14ac:dyDescent="0.2">
      <c r="A487" s="465"/>
      <c r="B487" s="461"/>
      <c r="C487" s="462"/>
      <c r="D487" s="462"/>
      <c r="E487" s="463"/>
      <c r="F487" s="461"/>
      <c r="G487" s="462"/>
      <c r="H487" s="462"/>
      <c r="I487" s="462"/>
      <c r="J487" s="462"/>
      <c r="K487" s="464"/>
      <c r="L487" s="150"/>
      <c r="M487" s="460" t="str">
        <f t="shared" si="7"/>
        <v/>
      </c>
    </row>
    <row r="488" spans="1:13" ht="14.45" customHeight="1" x14ac:dyDescent="0.2">
      <c r="A488" s="465"/>
      <c r="B488" s="461"/>
      <c r="C488" s="462"/>
      <c r="D488" s="462"/>
      <c r="E488" s="463"/>
      <c r="F488" s="461"/>
      <c r="G488" s="462"/>
      <c r="H488" s="462"/>
      <c r="I488" s="462"/>
      <c r="J488" s="462"/>
      <c r="K488" s="464"/>
      <c r="L488" s="150"/>
      <c r="M488" s="460" t="str">
        <f t="shared" si="7"/>
        <v/>
      </c>
    </row>
    <row r="489" spans="1:13" ht="14.45" customHeight="1" x14ac:dyDescent="0.2">
      <c r="A489" s="465"/>
      <c r="B489" s="461"/>
      <c r="C489" s="462"/>
      <c r="D489" s="462"/>
      <c r="E489" s="463"/>
      <c r="F489" s="461"/>
      <c r="G489" s="462"/>
      <c r="H489" s="462"/>
      <c r="I489" s="462"/>
      <c r="J489" s="462"/>
      <c r="K489" s="464"/>
      <c r="L489" s="150"/>
      <c r="M489" s="460" t="str">
        <f t="shared" si="7"/>
        <v/>
      </c>
    </row>
    <row r="490" spans="1:13" ht="14.45" customHeight="1" x14ac:dyDescent="0.2">
      <c r="A490" s="465"/>
      <c r="B490" s="461"/>
      <c r="C490" s="462"/>
      <c r="D490" s="462"/>
      <c r="E490" s="463"/>
      <c r="F490" s="461"/>
      <c r="G490" s="462"/>
      <c r="H490" s="462"/>
      <c r="I490" s="462"/>
      <c r="J490" s="462"/>
      <c r="K490" s="464"/>
      <c r="L490" s="150"/>
      <c r="M490" s="460" t="str">
        <f t="shared" si="7"/>
        <v/>
      </c>
    </row>
    <row r="491" spans="1:13" ht="14.45" customHeight="1" x14ac:dyDescent="0.2">
      <c r="A491" s="465"/>
      <c r="B491" s="461"/>
      <c r="C491" s="462"/>
      <c r="D491" s="462"/>
      <c r="E491" s="463"/>
      <c r="F491" s="461"/>
      <c r="G491" s="462"/>
      <c r="H491" s="462"/>
      <c r="I491" s="462"/>
      <c r="J491" s="462"/>
      <c r="K491" s="464"/>
      <c r="L491" s="150"/>
      <c r="M491" s="460" t="str">
        <f t="shared" si="7"/>
        <v/>
      </c>
    </row>
    <row r="492" spans="1:13" ht="14.45" customHeight="1" x14ac:dyDescent="0.2">
      <c r="A492" s="465"/>
      <c r="B492" s="461"/>
      <c r="C492" s="462"/>
      <c r="D492" s="462"/>
      <c r="E492" s="463"/>
      <c r="F492" s="461"/>
      <c r="G492" s="462"/>
      <c r="H492" s="462"/>
      <c r="I492" s="462"/>
      <c r="J492" s="462"/>
      <c r="K492" s="464"/>
      <c r="L492" s="150"/>
      <c r="M492" s="460" t="str">
        <f t="shared" si="7"/>
        <v/>
      </c>
    </row>
    <row r="493" spans="1:13" ht="14.45" customHeight="1" x14ac:dyDescent="0.2">
      <c r="A493" s="465"/>
      <c r="B493" s="461"/>
      <c r="C493" s="462"/>
      <c r="D493" s="462"/>
      <c r="E493" s="463"/>
      <c r="F493" s="461"/>
      <c r="G493" s="462"/>
      <c r="H493" s="462"/>
      <c r="I493" s="462"/>
      <c r="J493" s="462"/>
      <c r="K493" s="464"/>
      <c r="L493" s="150"/>
      <c r="M493" s="460" t="str">
        <f t="shared" si="7"/>
        <v/>
      </c>
    </row>
    <row r="494" spans="1:13" ht="14.45" customHeight="1" x14ac:dyDescent="0.2">
      <c r="A494" s="465"/>
      <c r="B494" s="461"/>
      <c r="C494" s="462"/>
      <c r="D494" s="462"/>
      <c r="E494" s="463"/>
      <c r="F494" s="461"/>
      <c r="G494" s="462"/>
      <c r="H494" s="462"/>
      <c r="I494" s="462"/>
      <c r="J494" s="462"/>
      <c r="K494" s="464"/>
      <c r="L494" s="150"/>
      <c r="M494" s="460" t="str">
        <f t="shared" si="7"/>
        <v/>
      </c>
    </row>
    <row r="495" spans="1:13" ht="14.45" customHeight="1" x14ac:dyDescent="0.2">
      <c r="A495" s="465"/>
      <c r="B495" s="461"/>
      <c r="C495" s="462"/>
      <c r="D495" s="462"/>
      <c r="E495" s="463"/>
      <c r="F495" s="461"/>
      <c r="G495" s="462"/>
      <c r="H495" s="462"/>
      <c r="I495" s="462"/>
      <c r="J495" s="462"/>
      <c r="K495" s="464"/>
      <c r="L495" s="150"/>
      <c r="M495" s="460" t="str">
        <f t="shared" si="7"/>
        <v/>
      </c>
    </row>
    <row r="496" spans="1:13" ht="14.45" customHeight="1" x14ac:dyDescent="0.2">
      <c r="A496" s="465"/>
      <c r="B496" s="461"/>
      <c r="C496" s="462"/>
      <c r="D496" s="462"/>
      <c r="E496" s="463"/>
      <c r="F496" s="461"/>
      <c r="G496" s="462"/>
      <c r="H496" s="462"/>
      <c r="I496" s="462"/>
      <c r="J496" s="462"/>
      <c r="K496" s="464"/>
      <c r="L496" s="150"/>
      <c r="M496" s="460" t="str">
        <f t="shared" si="7"/>
        <v/>
      </c>
    </row>
    <row r="497" spans="1:13" ht="14.45" customHeight="1" x14ac:dyDescent="0.2">
      <c r="A497" s="465"/>
      <c r="B497" s="461"/>
      <c r="C497" s="462"/>
      <c r="D497" s="462"/>
      <c r="E497" s="463"/>
      <c r="F497" s="461"/>
      <c r="G497" s="462"/>
      <c r="H497" s="462"/>
      <c r="I497" s="462"/>
      <c r="J497" s="462"/>
      <c r="K497" s="464"/>
      <c r="L497" s="150"/>
      <c r="M497" s="460" t="str">
        <f t="shared" si="7"/>
        <v/>
      </c>
    </row>
    <row r="498" spans="1:13" ht="14.45" customHeight="1" x14ac:dyDescent="0.2">
      <c r="A498" s="465"/>
      <c r="B498" s="461"/>
      <c r="C498" s="462"/>
      <c r="D498" s="462"/>
      <c r="E498" s="463"/>
      <c r="F498" s="461"/>
      <c r="G498" s="462"/>
      <c r="H498" s="462"/>
      <c r="I498" s="462"/>
      <c r="J498" s="462"/>
      <c r="K498" s="464"/>
      <c r="L498" s="150"/>
      <c r="M498" s="460" t="str">
        <f t="shared" si="7"/>
        <v/>
      </c>
    </row>
    <row r="499" spans="1:13" ht="14.45" customHeight="1" x14ac:dyDescent="0.2">
      <c r="A499" s="465"/>
      <c r="B499" s="461"/>
      <c r="C499" s="462"/>
      <c r="D499" s="462"/>
      <c r="E499" s="463"/>
      <c r="F499" s="461"/>
      <c r="G499" s="462"/>
      <c r="H499" s="462"/>
      <c r="I499" s="462"/>
      <c r="J499" s="462"/>
      <c r="K499" s="464"/>
      <c r="L499" s="150"/>
      <c r="M499" s="460" t="str">
        <f t="shared" si="7"/>
        <v/>
      </c>
    </row>
    <row r="500" spans="1:13" ht="14.45" customHeight="1" x14ac:dyDescent="0.2">
      <c r="A500" s="465"/>
      <c r="B500" s="461"/>
      <c r="C500" s="462"/>
      <c r="D500" s="462"/>
      <c r="E500" s="463"/>
      <c r="F500" s="461"/>
      <c r="G500" s="462"/>
      <c r="H500" s="462"/>
      <c r="I500" s="462"/>
      <c r="J500" s="462"/>
      <c r="K500" s="464"/>
      <c r="L500" s="150"/>
      <c r="M500" s="460" t="str">
        <f t="shared" si="7"/>
        <v/>
      </c>
    </row>
    <row r="501" spans="1:13" ht="14.45" customHeight="1" x14ac:dyDescent="0.2">
      <c r="A501" s="465"/>
      <c r="B501" s="461"/>
      <c r="C501" s="462"/>
      <c r="D501" s="462"/>
      <c r="E501" s="463"/>
      <c r="F501" s="461"/>
      <c r="G501" s="462"/>
      <c r="H501" s="462"/>
      <c r="I501" s="462"/>
      <c r="J501" s="462"/>
      <c r="K501" s="464"/>
      <c r="L501" s="150"/>
      <c r="M501" s="460" t="str">
        <f t="shared" si="7"/>
        <v/>
      </c>
    </row>
    <row r="502" spans="1:13" ht="14.45" customHeight="1" x14ac:dyDescent="0.2">
      <c r="A502" s="465"/>
      <c r="B502" s="461"/>
      <c r="C502" s="462"/>
      <c r="D502" s="462"/>
      <c r="E502" s="463"/>
      <c r="F502" s="461"/>
      <c r="G502" s="462"/>
      <c r="H502" s="462"/>
      <c r="I502" s="462"/>
      <c r="J502" s="462"/>
      <c r="K502" s="464"/>
      <c r="L502" s="150"/>
      <c r="M502" s="460" t="str">
        <f t="shared" si="7"/>
        <v/>
      </c>
    </row>
    <row r="503" spans="1:13" ht="14.45" customHeight="1" x14ac:dyDescent="0.2">
      <c r="A503" s="465"/>
      <c r="B503" s="461"/>
      <c r="C503" s="462"/>
      <c r="D503" s="462"/>
      <c r="E503" s="463"/>
      <c r="F503" s="461"/>
      <c r="G503" s="462"/>
      <c r="H503" s="462"/>
      <c r="I503" s="462"/>
      <c r="J503" s="462"/>
      <c r="K503" s="464"/>
      <c r="L503" s="150"/>
      <c r="M503" s="460" t="str">
        <f t="shared" si="7"/>
        <v/>
      </c>
    </row>
    <row r="504" spans="1:13" ht="14.45" customHeight="1" x14ac:dyDescent="0.2">
      <c r="A504" s="465"/>
      <c r="B504" s="461"/>
      <c r="C504" s="462"/>
      <c r="D504" s="462"/>
      <c r="E504" s="463"/>
      <c r="F504" s="461"/>
      <c r="G504" s="462"/>
      <c r="H504" s="462"/>
      <c r="I504" s="462"/>
      <c r="J504" s="462"/>
      <c r="K504" s="464"/>
      <c r="L504" s="150"/>
      <c r="M504" s="460" t="str">
        <f t="shared" si="7"/>
        <v/>
      </c>
    </row>
    <row r="505" spans="1:13" ht="14.45" customHeight="1" x14ac:dyDescent="0.2">
      <c r="A505" s="465"/>
      <c r="B505" s="461"/>
      <c r="C505" s="462"/>
      <c r="D505" s="462"/>
      <c r="E505" s="463"/>
      <c r="F505" s="461"/>
      <c r="G505" s="462"/>
      <c r="H505" s="462"/>
      <c r="I505" s="462"/>
      <c r="J505" s="462"/>
      <c r="K505" s="464"/>
      <c r="L505" s="150"/>
      <c r="M505" s="460" t="str">
        <f t="shared" si="7"/>
        <v/>
      </c>
    </row>
    <row r="506" spans="1:13" ht="14.45" customHeight="1" x14ac:dyDescent="0.2">
      <c r="A506" s="465"/>
      <c r="B506" s="461"/>
      <c r="C506" s="462"/>
      <c r="D506" s="462"/>
      <c r="E506" s="463"/>
      <c r="F506" s="461"/>
      <c r="G506" s="462"/>
      <c r="H506" s="462"/>
      <c r="I506" s="462"/>
      <c r="J506" s="462"/>
      <c r="K506" s="464"/>
      <c r="L506" s="150"/>
      <c r="M506" s="460" t="str">
        <f t="shared" si="7"/>
        <v/>
      </c>
    </row>
    <row r="507" spans="1:13" ht="14.45" customHeight="1" x14ac:dyDescent="0.2">
      <c r="A507" s="465"/>
      <c r="B507" s="461"/>
      <c r="C507" s="462"/>
      <c r="D507" s="462"/>
      <c r="E507" s="463"/>
      <c r="F507" s="461"/>
      <c r="G507" s="462"/>
      <c r="H507" s="462"/>
      <c r="I507" s="462"/>
      <c r="J507" s="462"/>
      <c r="K507" s="464"/>
      <c r="L507" s="150"/>
      <c r="M507" s="460" t="str">
        <f t="shared" si="7"/>
        <v/>
      </c>
    </row>
    <row r="508" spans="1:13" ht="14.45" customHeight="1" x14ac:dyDescent="0.2">
      <c r="A508" s="465"/>
      <c r="B508" s="461"/>
      <c r="C508" s="462"/>
      <c r="D508" s="462"/>
      <c r="E508" s="463"/>
      <c r="F508" s="461"/>
      <c r="G508" s="462"/>
      <c r="H508" s="462"/>
      <c r="I508" s="462"/>
      <c r="J508" s="462"/>
      <c r="K508" s="464"/>
      <c r="L508" s="150"/>
      <c r="M508" s="460" t="str">
        <f t="shared" si="7"/>
        <v/>
      </c>
    </row>
    <row r="509" spans="1:13" ht="14.45" customHeight="1" x14ac:dyDescent="0.2">
      <c r="A509" s="465"/>
      <c r="B509" s="461"/>
      <c r="C509" s="462"/>
      <c r="D509" s="462"/>
      <c r="E509" s="463"/>
      <c r="F509" s="461"/>
      <c r="G509" s="462"/>
      <c r="H509" s="462"/>
      <c r="I509" s="462"/>
      <c r="J509" s="462"/>
      <c r="K509" s="464"/>
      <c r="L509" s="150"/>
      <c r="M509" s="460" t="str">
        <f t="shared" si="7"/>
        <v/>
      </c>
    </row>
    <row r="510" spans="1:13" ht="14.45" customHeight="1" x14ac:dyDescent="0.2">
      <c r="A510" s="465"/>
      <c r="B510" s="461"/>
      <c r="C510" s="462"/>
      <c r="D510" s="462"/>
      <c r="E510" s="463"/>
      <c r="F510" s="461"/>
      <c r="G510" s="462"/>
      <c r="H510" s="462"/>
      <c r="I510" s="462"/>
      <c r="J510" s="462"/>
      <c r="K510" s="464"/>
      <c r="L510" s="150"/>
      <c r="M510" s="460" t="str">
        <f t="shared" si="7"/>
        <v/>
      </c>
    </row>
    <row r="511" spans="1:13" ht="14.45" customHeight="1" x14ac:dyDescent="0.2">
      <c r="A511" s="465"/>
      <c r="B511" s="461"/>
      <c r="C511" s="462"/>
      <c r="D511" s="462"/>
      <c r="E511" s="463"/>
      <c r="F511" s="461"/>
      <c r="G511" s="462"/>
      <c r="H511" s="462"/>
      <c r="I511" s="462"/>
      <c r="J511" s="462"/>
      <c r="K511" s="464"/>
      <c r="L511" s="150"/>
      <c r="M511" s="460" t="str">
        <f t="shared" si="7"/>
        <v/>
      </c>
    </row>
    <row r="512" spans="1:13" ht="14.45" customHeight="1" x14ac:dyDescent="0.2">
      <c r="A512" s="465"/>
      <c r="B512" s="461"/>
      <c r="C512" s="462"/>
      <c r="D512" s="462"/>
      <c r="E512" s="463"/>
      <c r="F512" s="461"/>
      <c r="G512" s="462"/>
      <c r="H512" s="462"/>
      <c r="I512" s="462"/>
      <c r="J512" s="462"/>
      <c r="K512" s="464"/>
      <c r="L512" s="150"/>
      <c r="M512" s="460" t="str">
        <f t="shared" si="7"/>
        <v/>
      </c>
    </row>
    <row r="513" spans="1:13" ht="14.45" customHeight="1" x14ac:dyDescent="0.2">
      <c r="A513" s="465"/>
      <c r="B513" s="461"/>
      <c r="C513" s="462"/>
      <c r="D513" s="462"/>
      <c r="E513" s="463"/>
      <c r="F513" s="461"/>
      <c r="G513" s="462"/>
      <c r="H513" s="462"/>
      <c r="I513" s="462"/>
      <c r="J513" s="462"/>
      <c r="K513" s="464"/>
      <c r="L513" s="150"/>
      <c r="M513" s="460" t="str">
        <f t="shared" si="7"/>
        <v/>
      </c>
    </row>
    <row r="514" spans="1:13" ht="14.45" customHeight="1" x14ac:dyDescent="0.2">
      <c r="A514" s="465"/>
      <c r="B514" s="461"/>
      <c r="C514" s="462"/>
      <c r="D514" s="462"/>
      <c r="E514" s="463"/>
      <c r="F514" s="461"/>
      <c r="G514" s="462"/>
      <c r="H514" s="462"/>
      <c r="I514" s="462"/>
      <c r="J514" s="462"/>
      <c r="K514" s="464"/>
      <c r="L514" s="150"/>
      <c r="M514" s="460" t="str">
        <f t="shared" si="7"/>
        <v/>
      </c>
    </row>
    <row r="515" spans="1:13" ht="14.45" customHeight="1" x14ac:dyDescent="0.2">
      <c r="A515" s="465"/>
      <c r="B515" s="461"/>
      <c r="C515" s="462"/>
      <c r="D515" s="462"/>
      <c r="E515" s="463"/>
      <c r="F515" s="461"/>
      <c r="G515" s="462"/>
      <c r="H515" s="462"/>
      <c r="I515" s="462"/>
      <c r="J515" s="462"/>
      <c r="K515" s="464"/>
      <c r="L515" s="150"/>
      <c r="M515" s="460" t="str">
        <f t="shared" si="7"/>
        <v/>
      </c>
    </row>
    <row r="516" spans="1:13" ht="14.45" customHeight="1" x14ac:dyDescent="0.2">
      <c r="A516" s="465"/>
      <c r="B516" s="461"/>
      <c r="C516" s="462"/>
      <c r="D516" s="462"/>
      <c r="E516" s="463"/>
      <c r="F516" s="461"/>
      <c r="G516" s="462"/>
      <c r="H516" s="462"/>
      <c r="I516" s="462"/>
      <c r="J516" s="462"/>
      <c r="K516" s="464"/>
      <c r="L516" s="150"/>
      <c r="M516" s="460" t="str">
        <f t="shared" si="7"/>
        <v/>
      </c>
    </row>
    <row r="517" spans="1:13" ht="14.45" customHeight="1" x14ac:dyDescent="0.2">
      <c r="A517" s="465"/>
      <c r="B517" s="461"/>
      <c r="C517" s="462"/>
      <c r="D517" s="462"/>
      <c r="E517" s="463"/>
      <c r="F517" s="461"/>
      <c r="G517" s="462"/>
      <c r="H517" s="462"/>
      <c r="I517" s="462"/>
      <c r="J517" s="462"/>
      <c r="K517" s="464"/>
      <c r="L517" s="150"/>
      <c r="M517" s="460" t="str">
        <f t="shared" si="7"/>
        <v/>
      </c>
    </row>
    <row r="518" spans="1:13" ht="14.45" customHeight="1" x14ac:dyDescent="0.2">
      <c r="A518" s="465"/>
      <c r="B518" s="461"/>
      <c r="C518" s="462"/>
      <c r="D518" s="462"/>
      <c r="E518" s="463"/>
      <c r="F518" s="461"/>
      <c r="G518" s="462"/>
      <c r="H518" s="462"/>
      <c r="I518" s="462"/>
      <c r="J518" s="462"/>
      <c r="K518" s="464"/>
      <c r="L518" s="150"/>
      <c r="M518" s="460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5"/>
      <c r="B519" s="461"/>
      <c r="C519" s="462"/>
      <c r="D519" s="462"/>
      <c r="E519" s="463"/>
      <c r="F519" s="461"/>
      <c r="G519" s="462"/>
      <c r="H519" s="462"/>
      <c r="I519" s="462"/>
      <c r="J519" s="462"/>
      <c r="K519" s="464"/>
      <c r="L519" s="150"/>
      <c r="M519" s="460" t="str">
        <f t="shared" si="8"/>
        <v/>
      </c>
    </row>
    <row r="520" spans="1:13" ht="14.45" customHeight="1" x14ac:dyDescent="0.2">
      <c r="A520" s="465"/>
      <c r="B520" s="461"/>
      <c r="C520" s="462"/>
      <c r="D520" s="462"/>
      <c r="E520" s="463"/>
      <c r="F520" s="461"/>
      <c r="G520" s="462"/>
      <c r="H520" s="462"/>
      <c r="I520" s="462"/>
      <c r="J520" s="462"/>
      <c r="K520" s="464"/>
      <c r="L520" s="150"/>
      <c r="M520" s="460" t="str">
        <f t="shared" si="8"/>
        <v/>
      </c>
    </row>
    <row r="521" spans="1:13" ht="14.45" customHeight="1" x14ac:dyDescent="0.2">
      <c r="A521" s="465"/>
      <c r="B521" s="461"/>
      <c r="C521" s="462"/>
      <c r="D521" s="462"/>
      <c r="E521" s="463"/>
      <c r="F521" s="461"/>
      <c r="G521" s="462"/>
      <c r="H521" s="462"/>
      <c r="I521" s="462"/>
      <c r="J521" s="462"/>
      <c r="K521" s="464"/>
      <c r="L521" s="150"/>
      <c r="M521" s="460" t="str">
        <f t="shared" si="8"/>
        <v/>
      </c>
    </row>
    <row r="522" spans="1:13" ht="14.45" customHeight="1" x14ac:dyDescent="0.2">
      <c r="A522" s="465"/>
      <c r="B522" s="461"/>
      <c r="C522" s="462"/>
      <c r="D522" s="462"/>
      <c r="E522" s="463"/>
      <c r="F522" s="461"/>
      <c r="G522" s="462"/>
      <c r="H522" s="462"/>
      <c r="I522" s="462"/>
      <c r="J522" s="462"/>
      <c r="K522" s="464"/>
      <c r="L522" s="150"/>
      <c r="M522" s="460" t="str">
        <f t="shared" si="8"/>
        <v/>
      </c>
    </row>
    <row r="523" spans="1:13" ht="14.45" customHeight="1" x14ac:dyDescent="0.2">
      <c r="A523" s="465"/>
      <c r="B523" s="461"/>
      <c r="C523" s="462"/>
      <c r="D523" s="462"/>
      <c r="E523" s="463"/>
      <c r="F523" s="461"/>
      <c r="G523" s="462"/>
      <c r="H523" s="462"/>
      <c r="I523" s="462"/>
      <c r="J523" s="462"/>
      <c r="K523" s="464"/>
      <c r="L523" s="150"/>
      <c r="M523" s="460" t="str">
        <f t="shared" si="8"/>
        <v/>
      </c>
    </row>
    <row r="524" spans="1:13" ht="14.45" customHeight="1" x14ac:dyDescent="0.2">
      <c r="A524" s="465"/>
      <c r="B524" s="461"/>
      <c r="C524" s="462"/>
      <c r="D524" s="462"/>
      <c r="E524" s="463"/>
      <c r="F524" s="461"/>
      <c r="G524" s="462"/>
      <c r="H524" s="462"/>
      <c r="I524" s="462"/>
      <c r="J524" s="462"/>
      <c r="K524" s="464"/>
      <c r="L524" s="150"/>
      <c r="M524" s="460" t="str">
        <f t="shared" si="8"/>
        <v/>
      </c>
    </row>
    <row r="525" spans="1:13" ht="14.45" customHeight="1" x14ac:dyDescent="0.2">
      <c r="A525" s="465"/>
      <c r="B525" s="461"/>
      <c r="C525" s="462"/>
      <c r="D525" s="462"/>
      <c r="E525" s="463"/>
      <c r="F525" s="461"/>
      <c r="G525" s="462"/>
      <c r="H525" s="462"/>
      <c r="I525" s="462"/>
      <c r="J525" s="462"/>
      <c r="K525" s="464"/>
      <c r="L525" s="150"/>
      <c r="M525" s="460" t="str">
        <f t="shared" si="8"/>
        <v/>
      </c>
    </row>
    <row r="526" spans="1:13" ht="14.45" customHeight="1" x14ac:dyDescent="0.2">
      <c r="A526" s="465"/>
      <c r="B526" s="461"/>
      <c r="C526" s="462"/>
      <c r="D526" s="462"/>
      <c r="E526" s="463"/>
      <c r="F526" s="461"/>
      <c r="G526" s="462"/>
      <c r="H526" s="462"/>
      <c r="I526" s="462"/>
      <c r="J526" s="462"/>
      <c r="K526" s="464"/>
      <c r="L526" s="150"/>
      <c r="M526" s="460" t="str">
        <f t="shared" si="8"/>
        <v/>
      </c>
    </row>
    <row r="527" spans="1:13" ht="14.45" customHeight="1" x14ac:dyDescent="0.2">
      <c r="A527" s="465"/>
      <c r="B527" s="461"/>
      <c r="C527" s="462"/>
      <c r="D527" s="462"/>
      <c r="E527" s="463"/>
      <c r="F527" s="461"/>
      <c r="G527" s="462"/>
      <c r="H527" s="462"/>
      <c r="I527" s="462"/>
      <c r="J527" s="462"/>
      <c r="K527" s="464"/>
      <c r="L527" s="150"/>
      <c r="M527" s="460" t="str">
        <f t="shared" si="8"/>
        <v/>
      </c>
    </row>
    <row r="528" spans="1:13" ht="14.45" customHeight="1" x14ac:dyDescent="0.2">
      <c r="A528" s="465"/>
      <c r="B528" s="461"/>
      <c r="C528" s="462"/>
      <c r="D528" s="462"/>
      <c r="E528" s="463"/>
      <c r="F528" s="461"/>
      <c r="G528" s="462"/>
      <c r="H528" s="462"/>
      <c r="I528" s="462"/>
      <c r="J528" s="462"/>
      <c r="K528" s="464"/>
      <c r="L528" s="150"/>
      <c r="M528" s="460" t="str">
        <f t="shared" si="8"/>
        <v/>
      </c>
    </row>
    <row r="529" spans="1:13" ht="14.45" customHeight="1" x14ac:dyDescent="0.2">
      <c r="A529" s="465"/>
      <c r="B529" s="461"/>
      <c r="C529" s="462"/>
      <c r="D529" s="462"/>
      <c r="E529" s="463"/>
      <c r="F529" s="461"/>
      <c r="G529" s="462"/>
      <c r="H529" s="462"/>
      <c r="I529" s="462"/>
      <c r="J529" s="462"/>
      <c r="K529" s="464"/>
      <c r="L529" s="150"/>
      <c r="M529" s="460" t="str">
        <f t="shared" si="8"/>
        <v/>
      </c>
    </row>
    <row r="530" spans="1:13" ht="14.45" customHeight="1" x14ac:dyDescent="0.2">
      <c r="A530" s="465"/>
      <c r="B530" s="461"/>
      <c r="C530" s="462"/>
      <c r="D530" s="462"/>
      <c r="E530" s="463"/>
      <c r="F530" s="461"/>
      <c r="G530" s="462"/>
      <c r="H530" s="462"/>
      <c r="I530" s="462"/>
      <c r="J530" s="462"/>
      <c r="K530" s="464"/>
      <c r="L530" s="150"/>
      <c r="M530" s="460" t="str">
        <f t="shared" si="8"/>
        <v/>
      </c>
    </row>
    <row r="531" spans="1:13" ht="14.45" customHeight="1" x14ac:dyDescent="0.2">
      <c r="A531" s="465"/>
      <c r="B531" s="461"/>
      <c r="C531" s="462"/>
      <c r="D531" s="462"/>
      <c r="E531" s="463"/>
      <c r="F531" s="461"/>
      <c r="G531" s="462"/>
      <c r="H531" s="462"/>
      <c r="I531" s="462"/>
      <c r="J531" s="462"/>
      <c r="K531" s="464"/>
      <c r="L531" s="150"/>
      <c r="M531" s="460" t="str">
        <f t="shared" si="8"/>
        <v/>
      </c>
    </row>
    <row r="532" spans="1:13" ht="14.45" customHeight="1" x14ac:dyDescent="0.2">
      <c r="A532" s="465"/>
      <c r="B532" s="461"/>
      <c r="C532" s="462"/>
      <c r="D532" s="462"/>
      <c r="E532" s="463"/>
      <c r="F532" s="461"/>
      <c r="G532" s="462"/>
      <c r="H532" s="462"/>
      <c r="I532" s="462"/>
      <c r="J532" s="462"/>
      <c r="K532" s="464"/>
      <c r="L532" s="150"/>
      <c r="M532" s="460" t="str">
        <f t="shared" si="8"/>
        <v/>
      </c>
    </row>
    <row r="533" spans="1:13" ht="14.45" customHeight="1" x14ac:dyDescent="0.2">
      <c r="A533" s="465"/>
      <c r="B533" s="461"/>
      <c r="C533" s="462"/>
      <c r="D533" s="462"/>
      <c r="E533" s="463"/>
      <c r="F533" s="461"/>
      <c r="G533" s="462"/>
      <c r="H533" s="462"/>
      <c r="I533" s="462"/>
      <c r="J533" s="462"/>
      <c r="K533" s="464"/>
      <c r="L533" s="150"/>
      <c r="M533" s="460" t="str">
        <f t="shared" si="8"/>
        <v/>
      </c>
    </row>
    <row r="534" spans="1:13" ht="14.45" customHeight="1" x14ac:dyDescent="0.2">
      <c r="A534" s="465"/>
      <c r="B534" s="461"/>
      <c r="C534" s="462"/>
      <c r="D534" s="462"/>
      <c r="E534" s="463"/>
      <c r="F534" s="461"/>
      <c r="G534" s="462"/>
      <c r="H534" s="462"/>
      <c r="I534" s="462"/>
      <c r="J534" s="462"/>
      <c r="K534" s="464"/>
      <c r="L534" s="150"/>
      <c r="M534" s="460" t="str">
        <f t="shared" si="8"/>
        <v/>
      </c>
    </row>
    <row r="535" spans="1:13" ht="14.45" customHeight="1" x14ac:dyDescent="0.2">
      <c r="A535" s="465"/>
      <c r="B535" s="461"/>
      <c r="C535" s="462"/>
      <c r="D535" s="462"/>
      <c r="E535" s="463"/>
      <c r="F535" s="461"/>
      <c r="G535" s="462"/>
      <c r="H535" s="462"/>
      <c r="I535" s="462"/>
      <c r="J535" s="462"/>
      <c r="K535" s="464"/>
      <c r="L535" s="150"/>
      <c r="M535" s="460" t="str">
        <f t="shared" si="8"/>
        <v/>
      </c>
    </row>
    <row r="536" spans="1:13" ht="14.45" customHeight="1" x14ac:dyDescent="0.2">
      <c r="A536" s="465"/>
      <c r="B536" s="461"/>
      <c r="C536" s="462"/>
      <c r="D536" s="462"/>
      <c r="E536" s="463"/>
      <c r="F536" s="461"/>
      <c r="G536" s="462"/>
      <c r="H536" s="462"/>
      <c r="I536" s="462"/>
      <c r="J536" s="462"/>
      <c r="K536" s="464"/>
      <c r="L536" s="150"/>
      <c r="M536" s="460" t="str">
        <f t="shared" si="8"/>
        <v/>
      </c>
    </row>
    <row r="537" spans="1:13" ht="14.45" customHeight="1" x14ac:dyDescent="0.2">
      <c r="A537" s="465"/>
      <c r="B537" s="461"/>
      <c r="C537" s="462"/>
      <c r="D537" s="462"/>
      <c r="E537" s="463"/>
      <c r="F537" s="461"/>
      <c r="G537" s="462"/>
      <c r="H537" s="462"/>
      <c r="I537" s="462"/>
      <c r="J537" s="462"/>
      <c r="K537" s="464"/>
      <c r="L537" s="150"/>
      <c r="M537" s="460" t="str">
        <f t="shared" si="8"/>
        <v/>
      </c>
    </row>
    <row r="538" spans="1:13" ht="14.45" customHeight="1" x14ac:dyDescent="0.2">
      <c r="A538" s="465"/>
      <c r="B538" s="461"/>
      <c r="C538" s="462"/>
      <c r="D538" s="462"/>
      <c r="E538" s="463"/>
      <c r="F538" s="461"/>
      <c r="G538" s="462"/>
      <c r="H538" s="462"/>
      <c r="I538" s="462"/>
      <c r="J538" s="462"/>
      <c r="K538" s="464"/>
      <c r="L538" s="150"/>
      <c r="M538" s="460" t="str">
        <f t="shared" si="8"/>
        <v/>
      </c>
    </row>
    <row r="539" spans="1:13" ht="14.45" customHeight="1" x14ac:dyDescent="0.2">
      <c r="A539" s="465"/>
      <c r="B539" s="461"/>
      <c r="C539" s="462"/>
      <c r="D539" s="462"/>
      <c r="E539" s="463"/>
      <c r="F539" s="461"/>
      <c r="G539" s="462"/>
      <c r="H539" s="462"/>
      <c r="I539" s="462"/>
      <c r="J539" s="462"/>
      <c r="K539" s="464"/>
      <c r="L539" s="150"/>
      <c r="M539" s="460" t="str">
        <f t="shared" si="8"/>
        <v/>
      </c>
    </row>
    <row r="540" spans="1:13" ht="14.45" customHeight="1" x14ac:dyDescent="0.2">
      <c r="A540" s="465"/>
      <c r="B540" s="461"/>
      <c r="C540" s="462"/>
      <c r="D540" s="462"/>
      <c r="E540" s="463"/>
      <c r="F540" s="461"/>
      <c r="G540" s="462"/>
      <c r="H540" s="462"/>
      <c r="I540" s="462"/>
      <c r="J540" s="462"/>
      <c r="K540" s="464"/>
      <c r="L540" s="150"/>
      <c r="M540" s="460" t="str">
        <f t="shared" si="8"/>
        <v/>
      </c>
    </row>
    <row r="541" spans="1:13" ht="14.45" customHeight="1" x14ac:dyDescent="0.2">
      <c r="A541" s="465"/>
      <c r="B541" s="461"/>
      <c r="C541" s="462"/>
      <c r="D541" s="462"/>
      <c r="E541" s="463"/>
      <c r="F541" s="461"/>
      <c r="G541" s="462"/>
      <c r="H541" s="462"/>
      <c r="I541" s="462"/>
      <c r="J541" s="462"/>
      <c r="K541" s="464"/>
      <c r="L541" s="150"/>
      <c r="M541" s="460" t="str">
        <f t="shared" si="8"/>
        <v/>
      </c>
    </row>
    <row r="542" spans="1:13" ht="14.45" customHeight="1" x14ac:dyDescent="0.2">
      <c r="A542" s="465"/>
      <c r="B542" s="461"/>
      <c r="C542" s="462"/>
      <c r="D542" s="462"/>
      <c r="E542" s="463"/>
      <c r="F542" s="461"/>
      <c r="G542" s="462"/>
      <c r="H542" s="462"/>
      <c r="I542" s="462"/>
      <c r="J542" s="462"/>
      <c r="K542" s="464"/>
      <c r="L542" s="150"/>
      <c r="M542" s="460" t="str">
        <f t="shared" si="8"/>
        <v/>
      </c>
    </row>
    <row r="543" spans="1:13" ht="14.45" customHeight="1" x14ac:dyDescent="0.2">
      <c r="A543" s="465"/>
      <c r="B543" s="461"/>
      <c r="C543" s="462"/>
      <c r="D543" s="462"/>
      <c r="E543" s="463"/>
      <c r="F543" s="461"/>
      <c r="G543" s="462"/>
      <c r="H543" s="462"/>
      <c r="I543" s="462"/>
      <c r="J543" s="462"/>
      <c r="K543" s="464"/>
      <c r="L543" s="150"/>
      <c r="M543" s="460" t="str">
        <f t="shared" si="8"/>
        <v/>
      </c>
    </row>
    <row r="544" spans="1:13" ht="14.45" customHeight="1" x14ac:dyDescent="0.2">
      <c r="A544" s="465"/>
      <c r="B544" s="461"/>
      <c r="C544" s="462"/>
      <c r="D544" s="462"/>
      <c r="E544" s="463"/>
      <c r="F544" s="461"/>
      <c r="G544" s="462"/>
      <c r="H544" s="462"/>
      <c r="I544" s="462"/>
      <c r="J544" s="462"/>
      <c r="K544" s="464"/>
      <c r="L544" s="150"/>
      <c r="M544" s="460" t="str">
        <f t="shared" si="8"/>
        <v/>
      </c>
    </row>
    <row r="545" spans="1:13" ht="14.45" customHeight="1" x14ac:dyDescent="0.2">
      <c r="A545" s="465"/>
      <c r="B545" s="461"/>
      <c r="C545" s="462"/>
      <c r="D545" s="462"/>
      <c r="E545" s="463"/>
      <c r="F545" s="461"/>
      <c r="G545" s="462"/>
      <c r="H545" s="462"/>
      <c r="I545" s="462"/>
      <c r="J545" s="462"/>
      <c r="K545" s="464"/>
      <c r="L545" s="150"/>
      <c r="M545" s="460" t="str">
        <f t="shared" si="8"/>
        <v/>
      </c>
    </row>
    <row r="546" spans="1:13" ht="14.45" customHeight="1" x14ac:dyDescent="0.2">
      <c r="A546" s="465"/>
      <c r="B546" s="461"/>
      <c r="C546" s="462"/>
      <c r="D546" s="462"/>
      <c r="E546" s="463"/>
      <c r="F546" s="461"/>
      <c r="G546" s="462"/>
      <c r="H546" s="462"/>
      <c r="I546" s="462"/>
      <c r="J546" s="462"/>
      <c r="K546" s="464"/>
      <c r="L546" s="150"/>
      <c r="M546" s="460" t="str">
        <f t="shared" si="8"/>
        <v/>
      </c>
    </row>
    <row r="547" spans="1:13" ht="14.45" customHeight="1" x14ac:dyDescent="0.2">
      <c r="A547" s="465"/>
      <c r="B547" s="461"/>
      <c r="C547" s="462"/>
      <c r="D547" s="462"/>
      <c r="E547" s="463"/>
      <c r="F547" s="461"/>
      <c r="G547" s="462"/>
      <c r="H547" s="462"/>
      <c r="I547" s="462"/>
      <c r="J547" s="462"/>
      <c r="K547" s="464"/>
      <c r="L547" s="150"/>
      <c r="M547" s="460" t="str">
        <f t="shared" si="8"/>
        <v/>
      </c>
    </row>
    <row r="548" spans="1:13" ht="14.45" customHeight="1" x14ac:dyDescent="0.2">
      <c r="A548" s="465"/>
      <c r="B548" s="461"/>
      <c r="C548" s="462"/>
      <c r="D548" s="462"/>
      <c r="E548" s="463"/>
      <c r="F548" s="461"/>
      <c r="G548" s="462"/>
      <c r="H548" s="462"/>
      <c r="I548" s="462"/>
      <c r="J548" s="462"/>
      <c r="K548" s="464"/>
      <c r="L548" s="150"/>
      <c r="M548" s="460" t="str">
        <f t="shared" si="8"/>
        <v/>
      </c>
    </row>
    <row r="549" spans="1:13" ht="14.45" customHeight="1" x14ac:dyDescent="0.2">
      <c r="A549" s="465"/>
      <c r="B549" s="461"/>
      <c r="C549" s="462"/>
      <c r="D549" s="462"/>
      <c r="E549" s="463"/>
      <c r="F549" s="461"/>
      <c r="G549" s="462"/>
      <c r="H549" s="462"/>
      <c r="I549" s="462"/>
      <c r="J549" s="462"/>
      <c r="K549" s="464"/>
      <c r="L549" s="150"/>
      <c r="M549" s="460" t="str">
        <f t="shared" si="8"/>
        <v/>
      </c>
    </row>
    <row r="550" spans="1:13" ht="14.45" customHeight="1" x14ac:dyDescent="0.2">
      <c r="A550" s="465"/>
      <c r="B550" s="461"/>
      <c r="C550" s="462"/>
      <c r="D550" s="462"/>
      <c r="E550" s="463"/>
      <c r="F550" s="461"/>
      <c r="G550" s="462"/>
      <c r="H550" s="462"/>
      <c r="I550" s="462"/>
      <c r="J550" s="462"/>
      <c r="K550" s="464"/>
      <c r="L550" s="150"/>
      <c r="M550" s="460" t="str">
        <f t="shared" si="8"/>
        <v/>
      </c>
    </row>
    <row r="551" spans="1:13" ht="14.45" customHeight="1" x14ac:dyDescent="0.2">
      <c r="A551" s="465"/>
      <c r="B551" s="461"/>
      <c r="C551" s="462"/>
      <c r="D551" s="462"/>
      <c r="E551" s="463"/>
      <c r="F551" s="461"/>
      <c r="G551" s="462"/>
      <c r="H551" s="462"/>
      <c r="I551" s="462"/>
      <c r="J551" s="462"/>
      <c r="K551" s="464"/>
      <c r="L551" s="150"/>
      <c r="M551" s="460" t="str">
        <f t="shared" si="8"/>
        <v/>
      </c>
    </row>
    <row r="552" spans="1:13" ht="14.45" customHeight="1" x14ac:dyDescent="0.2">
      <c r="A552" s="465"/>
      <c r="B552" s="461"/>
      <c r="C552" s="462"/>
      <c r="D552" s="462"/>
      <c r="E552" s="463"/>
      <c r="F552" s="461"/>
      <c r="G552" s="462"/>
      <c r="H552" s="462"/>
      <c r="I552" s="462"/>
      <c r="J552" s="462"/>
      <c r="K552" s="464"/>
      <c r="L552" s="150"/>
      <c r="M552" s="460" t="str">
        <f t="shared" si="8"/>
        <v/>
      </c>
    </row>
    <row r="553" spans="1:13" ht="14.45" customHeight="1" x14ac:dyDescent="0.2">
      <c r="A553" s="465"/>
      <c r="B553" s="461"/>
      <c r="C553" s="462"/>
      <c r="D553" s="462"/>
      <c r="E553" s="463"/>
      <c r="F553" s="461"/>
      <c r="G553" s="462"/>
      <c r="H553" s="462"/>
      <c r="I553" s="462"/>
      <c r="J553" s="462"/>
      <c r="K553" s="464"/>
      <c r="L553" s="150"/>
      <c r="M553" s="460" t="str">
        <f t="shared" si="8"/>
        <v/>
      </c>
    </row>
    <row r="554" spans="1:13" ht="14.45" customHeight="1" x14ac:dyDescent="0.2">
      <c r="A554" s="465"/>
      <c r="B554" s="461"/>
      <c r="C554" s="462"/>
      <c r="D554" s="462"/>
      <c r="E554" s="463"/>
      <c r="F554" s="461"/>
      <c r="G554" s="462"/>
      <c r="H554" s="462"/>
      <c r="I554" s="462"/>
      <c r="J554" s="462"/>
      <c r="K554" s="464"/>
      <c r="L554" s="150"/>
      <c r="M554" s="460" t="str">
        <f t="shared" si="8"/>
        <v/>
      </c>
    </row>
    <row r="555" spans="1:13" ht="14.45" customHeight="1" x14ac:dyDescent="0.2">
      <c r="A555" s="465"/>
      <c r="B555" s="461"/>
      <c r="C555" s="462"/>
      <c r="D555" s="462"/>
      <c r="E555" s="463"/>
      <c r="F555" s="461"/>
      <c r="G555" s="462"/>
      <c r="H555" s="462"/>
      <c r="I555" s="462"/>
      <c r="J555" s="462"/>
      <c r="K555" s="464"/>
      <c r="L555" s="150"/>
      <c r="M555" s="460" t="str">
        <f t="shared" si="8"/>
        <v/>
      </c>
    </row>
    <row r="556" spans="1:13" ht="14.45" customHeight="1" x14ac:dyDescent="0.2">
      <c r="A556" s="465"/>
      <c r="B556" s="461"/>
      <c r="C556" s="462"/>
      <c r="D556" s="462"/>
      <c r="E556" s="463"/>
      <c r="F556" s="461"/>
      <c r="G556" s="462"/>
      <c r="H556" s="462"/>
      <c r="I556" s="462"/>
      <c r="J556" s="462"/>
      <c r="K556" s="464"/>
      <c r="L556" s="150"/>
      <c r="M556" s="460" t="str">
        <f t="shared" si="8"/>
        <v/>
      </c>
    </row>
    <row r="557" spans="1:13" ht="14.45" customHeight="1" x14ac:dyDescent="0.2">
      <c r="A557" s="465"/>
      <c r="B557" s="461"/>
      <c r="C557" s="462"/>
      <c r="D557" s="462"/>
      <c r="E557" s="463"/>
      <c r="F557" s="461"/>
      <c r="G557" s="462"/>
      <c r="H557" s="462"/>
      <c r="I557" s="462"/>
      <c r="J557" s="462"/>
      <c r="K557" s="464"/>
      <c r="L557" s="150"/>
      <c r="M557" s="460" t="str">
        <f t="shared" si="8"/>
        <v/>
      </c>
    </row>
    <row r="558" spans="1:13" ht="14.45" customHeight="1" x14ac:dyDescent="0.2">
      <c r="A558" s="465"/>
      <c r="B558" s="461"/>
      <c r="C558" s="462"/>
      <c r="D558" s="462"/>
      <c r="E558" s="463"/>
      <c r="F558" s="461"/>
      <c r="G558" s="462"/>
      <c r="H558" s="462"/>
      <c r="I558" s="462"/>
      <c r="J558" s="462"/>
      <c r="K558" s="464"/>
      <c r="L558" s="150"/>
      <c r="M558" s="460" t="str">
        <f t="shared" si="8"/>
        <v/>
      </c>
    </row>
    <row r="559" spans="1:13" ht="14.45" customHeight="1" x14ac:dyDescent="0.2">
      <c r="A559" s="465"/>
      <c r="B559" s="461"/>
      <c r="C559" s="462"/>
      <c r="D559" s="462"/>
      <c r="E559" s="463"/>
      <c r="F559" s="461"/>
      <c r="G559" s="462"/>
      <c r="H559" s="462"/>
      <c r="I559" s="462"/>
      <c r="J559" s="462"/>
      <c r="K559" s="464"/>
      <c r="L559" s="150"/>
      <c r="M559" s="460" t="str">
        <f t="shared" si="8"/>
        <v/>
      </c>
    </row>
    <row r="560" spans="1:13" ht="14.45" customHeight="1" x14ac:dyDescent="0.2">
      <c r="A560" s="465"/>
      <c r="B560" s="461"/>
      <c r="C560" s="462"/>
      <c r="D560" s="462"/>
      <c r="E560" s="463"/>
      <c r="F560" s="461"/>
      <c r="G560" s="462"/>
      <c r="H560" s="462"/>
      <c r="I560" s="462"/>
      <c r="J560" s="462"/>
      <c r="K560" s="464"/>
      <c r="L560" s="150"/>
      <c r="M560" s="460" t="str">
        <f t="shared" si="8"/>
        <v/>
      </c>
    </row>
    <row r="561" spans="1:13" ht="14.45" customHeight="1" x14ac:dyDescent="0.2">
      <c r="A561" s="465"/>
      <c r="B561" s="461"/>
      <c r="C561" s="462"/>
      <c r="D561" s="462"/>
      <c r="E561" s="463"/>
      <c r="F561" s="461"/>
      <c r="G561" s="462"/>
      <c r="H561" s="462"/>
      <c r="I561" s="462"/>
      <c r="J561" s="462"/>
      <c r="K561" s="464"/>
      <c r="L561" s="150"/>
      <c r="M561" s="460" t="str">
        <f t="shared" si="8"/>
        <v/>
      </c>
    </row>
    <row r="562" spans="1:13" ht="14.45" customHeight="1" x14ac:dyDescent="0.2">
      <c r="A562" s="465"/>
      <c r="B562" s="461"/>
      <c r="C562" s="462"/>
      <c r="D562" s="462"/>
      <c r="E562" s="463"/>
      <c r="F562" s="461"/>
      <c r="G562" s="462"/>
      <c r="H562" s="462"/>
      <c r="I562" s="462"/>
      <c r="J562" s="462"/>
      <c r="K562" s="464"/>
      <c r="L562" s="150"/>
      <c r="M562" s="460" t="str">
        <f t="shared" si="8"/>
        <v/>
      </c>
    </row>
    <row r="563" spans="1:13" ht="14.45" customHeight="1" x14ac:dyDescent="0.2">
      <c r="A563" s="465"/>
      <c r="B563" s="461"/>
      <c r="C563" s="462"/>
      <c r="D563" s="462"/>
      <c r="E563" s="463"/>
      <c r="F563" s="461"/>
      <c r="G563" s="462"/>
      <c r="H563" s="462"/>
      <c r="I563" s="462"/>
      <c r="J563" s="462"/>
      <c r="K563" s="464"/>
      <c r="L563" s="150"/>
      <c r="M563" s="460" t="str">
        <f t="shared" si="8"/>
        <v/>
      </c>
    </row>
    <row r="564" spans="1:13" ht="14.45" customHeight="1" x14ac:dyDescent="0.2">
      <c r="A564" s="465"/>
      <c r="B564" s="461"/>
      <c r="C564" s="462"/>
      <c r="D564" s="462"/>
      <c r="E564" s="463"/>
      <c r="F564" s="461"/>
      <c r="G564" s="462"/>
      <c r="H564" s="462"/>
      <c r="I564" s="462"/>
      <c r="J564" s="462"/>
      <c r="K564" s="464"/>
      <c r="L564" s="150"/>
      <c r="M564" s="460" t="str">
        <f t="shared" si="8"/>
        <v/>
      </c>
    </row>
    <row r="565" spans="1:13" ht="14.45" customHeight="1" x14ac:dyDescent="0.2">
      <c r="A565" s="465"/>
      <c r="B565" s="461"/>
      <c r="C565" s="462"/>
      <c r="D565" s="462"/>
      <c r="E565" s="463"/>
      <c r="F565" s="461"/>
      <c r="G565" s="462"/>
      <c r="H565" s="462"/>
      <c r="I565" s="462"/>
      <c r="J565" s="462"/>
      <c r="K565" s="464"/>
      <c r="L565" s="150"/>
      <c r="M565" s="460" t="str">
        <f t="shared" si="8"/>
        <v/>
      </c>
    </row>
    <row r="566" spans="1:13" ht="14.45" customHeight="1" x14ac:dyDescent="0.2">
      <c r="A566" s="465"/>
      <c r="B566" s="461"/>
      <c r="C566" s="462"/>
      <c r="D566" s="462"/>
      <c r="E566" s="463"/>
      <c r="F566" s="461"/>
      <c r="G566" s="462"/>
      <c r="H566" s="462"/>
      <c r="I566" s="462"/>
      <c r="J566" s="462"/>
      <c r="K566" s="464"/>
      <c r="L566" s="150"/>
      <c r="M566" s="460" t="str">
        <f t="shared" si="8"/>
        <v/>
      </c>
    </row>
    <row r="567" spans="1:13" ht="14.45" customHeight="1" x14ac:dyDescent="0.2">
      <c r="A567" s="465"/>
      <c r="B567" s="461"/>
      <c r="C567" s="462"/>
      <c r="D567" s="462"/>
      <c r="E567" s="463"/>
      <c r="F567" s="461"/>
      <c r="G567" s="462"/>
      <c r="H567" s="462"/>
      <c r="I567" s="462"/>
      <c r="J567" s="462"/>
      <c r="K567" s="464"/>
      <c r="L567" s="150"/>
      <c r="M567" s="460" t="str">
        <f t="shared" si="8"/>
        <v/>
      </c>
    </row>
    <row r="568" spans="1:13" ht="14.45" customHeight="1" x14ac:dyDescent="0.2">
      <c r="A568" s="465"/>
      <c r="B568" s="461"/>
      <c r="C568" s="462"/>
      <c r="D568" s="462"/>
      <c r="E568" s="463"/>
      <c r="F568" s="461"/>
      <c r="G568" s="462"/>
      <c r="H568" s="462"/>
      <c r="I568" s="462"/>
      <c r="J568" s="462"/>
      <c r="K568" s="464"/>
      <c r="L568" s="150"/>
      <c r="M568" s="460" t="str">
        <f t="shared" si="8"/>
        <v/>
      </c>
    </row>
    <row r="569" spans="1:13" ht="14.45" customHeight="1" x14ac:dyDescent="0.2">
      <c r="A569" s="465"/>
      <c r="B569" s="461"/>
      <c r="C569" s="462"/>
      <c r="D569" s="462"/>
      <c r="E569" s="463"/>
      <c r="F569" s="461"/>
      <c r="G569" s="462"/>
      <c r="H569" s="462"/>
      <c r="I569" s="462"/>
      <c r="J569" s="462"/>
      <c r="K569" s="464"/>
      <c r="L569" s="150"/>
      <c r="M569" s="460" t="str">
        <f t="shared" si="8"/>
        <v/>
      </c>
    </row>
    <row r="570" spans="1:13" ht="14.45" customHeight="1" x14ac:dyDescent="0.2">
      <c r="A570" s="465"/>
      <c r="B570" s="461"/>
      <c r="C570" s="462"/>
      <c r="D570" s="462"/>
      <c r="E570" s="463"/>
      <c r="F570" s="461"/>
      <c r="G570" s="462"/>
      <c r="H570" s="462"/>
      <c r="I570" s="462"/>
      <c r="J570" s="462"/>
      <c r="K570" s="464"/>
      <c r="L570" s="150"/>
      <c r="M570" s="460" t="str">
        <f t="shared" si="8"/>
        <v/>
      </c>
    </row>
    <row r="571" spans="1:13" ht="14.45" customHeight="1" x14ac:dyDescent="0.2">
      <c r="A571" s="465"/>
      <c r="B571" s="461"/>
      <c r="C571" s="462"/>
      <c r="D571" s="462"/>
      <c r="E571" s="463"/>
      <c r="F571" s="461"/>
      <c r="G571" s="462"/>
      <c r="H571" s="462"/>
      <c r="I571" s="462"/>
      <c r="J571" s="462"/>
      <c r="K571" s="464"/>
      <c r="L571" s="150"/>
      <c r="M571" s="460" t="str">
        <f t="shared" si="8"/>
        <v/>
      </c>
    </row>
    <row r="572" spans="1:13" ht="14.45" customHeight="1" x14ac:dyDescent="0.2">
      <c r="A572" s="465"/>
      <c r="B572" s="461"/>
      <c r="C572" s="462"/>
      <c r="D572" s="462"/>
      <c r="E572" s="463"/>
      <c r="F572" s="461"/>
      <c r="G572" s="462"/>
      <c r="H572" s="462"/>
      <c r="I572" s="462"/>
      <c r="J572" s="462"/>
      <c r="K572" s="464"/>
      <c r="L572" s="150"/>
      <c r="M572" s="460" t="str">
        <f t="shared" si="8"/>
        <v/>
      </c>
    </row>
    <row r="573" spans="1:13" ht="14.45" customHeight="1" x14ac:dyDescent="0.2">
      <c r="A573" s="465"/>
      <c r="B573" s="461"/>
      <c r="C573" s="462"/>
      <c r="D573" s="462"/>
      <c r="E573" s="463"/>
      <c r="F573" s="461"/>
      <c r="G573" s="462"/>
      <c r="H573" s="462"/>
      <c r="I573" s="462"/>
      <c r="J573" s="462"/>
      <c r="K573" s="464"/>
      <c r="L573" s="150"/>
      <c r="M573" s="460" t="str">
        <f t="shared" si="8"/>
        <v/>
      </c>
    </row>
    <row r="574" spans="1:13" ht="14.45" customHeight="1" x14ac:dyDescent="0.2">
      <c r="A574" s="465"/>
      <c r="B574" s="461"/>
      <c r="C574" s="462"/>
      <c r="D574" s="462"/>
      <c r="E574" s="463"/>
      <c r="F574" s="461"/>
      <c r="G574" s="462"/>
      <c r="H574" s="462"/>
      <c r="I574" s="462"/>
      <c r="J574" s="462"/>
      <c r="K574" s="464"/>
      <c r="L574" s="150"/>
      <c r="M574" s="460" t="str">
        <f t="shared" si="8"/>
        <v/>
      </c>
    </row>
    <row r="575" spans="1:13" ht="14.45" customHeight="1" x14ac:dyDescent="0.2">
      <c r="A575" s="465"/>
      <c r="B575" s="461"/>
      <c r="C575" s="462"/>
      <c r="D575" s="462"/>
      <c r="E575" s="463"/>
      <c r="F575" s="461"/>
      <c r="G575" s="462"/>
      <c r="H575" s="462"/>
      <c r="I575" s="462"/>
      <c r="J575" s="462"/>
      <c r="K575" s="464"/>
      <c r="L575" s="150"/>
      <c r="M575" s="460" t="str">
        <f t="shared" si="8"/>
        <v/>
      </c>
    </row>
    <row r="576" spans="1:13" ht="14.45" customHeight="1" x14ac:dyDescent="0.2">
      <c r="A576" s="465"/>
      <c r="B576" s="461"/>
      <c r="C576" s="462"/>
      <c r="D576" s="462"/>
      <c r="E576" s="463"/>
      <c r="F576" s="461"/>
      <c r="G576" s="462"/>
      <c r="H576" s="462"/>
      <c r="I576" s="462"/>
      <c r="J576" s="462"/>
      <c r="K576" s="464"/>
      <c r="L576" s="150"/>
      <c r="M576" s="460" t="str">
        <f t="shared" si="8"/>
        <v/>
      </c>
    </row>
    <row r="577" spans="1:13" ht="14.45" customHeight="1" x14ac:dyDescent="0.2">
      <c r="A577" s="465"/>
      <c r="B577" s="461"/>
      <c r="C577" s="462"/>
      <c r="D577" s="462"/>
      <c r="E577" s="463"/>
      <c r="F577" s="461"/>
      <c r="G577" s="462"/>
      <c r="H577" s="462"/>
      <c r="I577" s="462"/>
      <c r="J577" s="462"/>
      <c r="K577" s="464"/>
      <c r="L577" s="150"/>
      <c r="M577" s="460" t="str">
        <f t="shared" si="8"/>
        <v/>
      </c>
    </row>
    <row r="578" spans="1:13" ht="14.45" customHeight="1" x14ac:dyDescent="0.2">
      <c r="A578" s="465"/>
      <c r="B578" s="461"/>
      <c r="C578" s="462"/>
      <c r="D578" s="462"/>
      <c r="E578" s="463"/>
      <c r="F578" s="461"/>
      <c r="G578" s="462"/>
      <c r="H578" s="462"/>
      <c r="I578" s="462"/>
      <c r="J578" s="462"/>
      <c r="K578" s="464"/>
      <c r="L578" s="150"/>
      <c r="M578" s="460" t="str">
        <f t="shared" si="8"/>
        <v/>
      </c>
    </row>
    <row r="579" spans="1:13" ht="14.45" customHeight="1" x14ac:dyDescent="0.2">
      <c r="A579" s="465"/>
      <c r="B579" s="461"/>
      <c r="C579" s="462"/>
      <c r="D579" s="462"/>
      <c r="E579" s="463"/>
      <c r="F579" s="461"/>
      <c r="G579" s="462"/>
      <c r="H579" s="462"/>
      <c r="I579" s="462"/>
      <c r="J579" s="462"/>
      <c r="K579" s="464"/>
      <c r="L579" s="150"/>
      <c r="M579" s="460" t="str">
        <f t="shared" si="8"/>
        <v/>
      </c>
    </row>
    <row r="580" spans="1:13" ht="14.45" customHeight="1" x14ac:dyDescent="0.2">
      <c r="A580" s="465"/>
      <c r="B580" s="461"/>
      <c r="C580" s="462"/>
      <c r="D580" s="462"/>
      <c r="E580" s="463"/>
      <c r="F580" s="461"/>
      <c r="G580" s="462"/>
      <c r="H580" s="462"/>
      <c r="I580" s="462"/>
      <c r="J580" s="462"/>
      <c r="K580" s="464"/>
      <c r="L580" s="150"/>
      <c r="M580" s="460" t="str">
        <f t="shared" si="8"/>
        <v/>
      </c>
    </row>
    <row r="581" spans="1:13" ht="14.45" customHeight="1" x14ac:dyDescent="0.2">
      <c r="A581" s="465"/>
      <c r="B581" s="461"/>
      <c r="C581" s="462"/>
      <c r="D581" s="462"/>
      <c r="E581" s="463"/>
      <c r="F581" s="461"/>
      <c r="G581" s="462"/>
      <c r="H581" s="462"/>
      <c r="I581" s="462"/>
      <c r="J581" s="462"/>
      <c r="K581" s="464"/>
      <c r="L581" s="150"/>
      <c r="M581" s="460" t="str">
        <f t="shared" si="8"/>
        <v/>
      </c>
    </row>
    <row r="582" spans="1:13" ht="14.45" customHeight="1" x14ac:dyDescent="0.2">
      <c r="A582" s="465"/>
      <c r="B582" s="461"/>
      <c r="C582" s="462"/>
      <c r="D582" s="462"/>
      <c r="E582" s="463"/>
      <c r="F582" s="461"/>
      <c r="G582" s="462"/>
      <c r="H582" s="462"/>
      <c r="I582" s="462"/>
      <c r="J582" s="462"/>
      <c r="K582" s="464"/>
      <c r="L582" s="150"/>
      <c r="M582" s="460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5"/>
      <c r="B583" s="461"/>
      <c r="C583" s="462"/>
      <c r="D583" s="462"/>
      <c r="E583" s="463"/>
      <c r="F583" s="461"/>
      <c r="G583" s="462"/>
      <c r="H583" s="462"/>
      <c r="I583" s="462"/>
      <c r="J583" s="462"/>
      <c r="K583" s="464"/>
      <c r="L583" s="150"/>
      <c r="M583" s="460" t="str">
        <f t="shared" si="9"/>
        <v/>
      </c>
    </row>
    <row r="584" spans="1:13" ht="14.45" customHeight="1" x14ac:dyDescent="0.2">
      <c r="A584" s="465"/>
      <c r="B584" s="461"/>
      <c r="C584" s="462"/>
      <c r="D584" s="462"/>
      <c r="E584" s="463"/>
      <c r="F584" s="461"/>
      <c r="G584" s="462"/>
      <c r="H584" s="462"/>
      <c r="I584" s="462"/>
      <c r="J584" s="462"/>
      <c r="K584" s="464"/>
      <c r="L584" s="150"/>
      <c r="M584" s="460" t="str">
        <f t="shared" si="9"/>
        <v/>
      </c>
    </row>
    <row r="585" spans="1:13" ht="14.45" customHeight="1" x14ac:dyDescent="0.2">
      <c r="A585" s="465"/>
      <c r="B585" s="461"/>
      <c r="C585" s="462"/>
      <c r="D585" s="462"/>
      <c r="E585" s="463"/>
      <c r="F585" s="461"/>
      <c r="G585" s="462"/>
      <c r="H585" s="462"/>
      <c r="I585" s="462"/>
      <c r="J585" s="462"/>
      <c r="K585" s="464"/>
      <c r="L585" s="150"/>
      <c r="M585" s="460" t="str">
        <f t="shared" si="9"/>
        <v/>
      </c>
    </row>
    <row r="586" spans="1:13" ht="14.45" customHeight="1" x14ac:dyDescent="0.2">
      <c r="A586" s="465"/>
      <c r="B586" s="461"/>
      <c r="C586" s="462"/>
      <c r="D586" s="462"/>
      <c r="E586" s="463"/>
      <c r="F586" s="461"/>
      <c r="G586" s="462"/>
      <c r="H586" s="462"/>
      <c r="I586" s="462"/>
      <c r="J586" s="462"/>
      <c r="K586" s="464"/>
      <c r="L586" s="150"/>
      <c r="M586" s="460" t="str">
        <f t="shared" si="9"/>
        <v/>
      </c>
    </row>
    <row r="587" spans="1:13" ht="14.45" customHeight="1" x14ac:dyDescent="0.2">
      <c r="A587" s="465"/>
      <c r="B587" s="461"/>
      <c r="C587" s="462"/>
      <c r="D587" s="462"/>
      <c r="E587" s="463"/>
      <c r="F587" s="461"/>
      <c r="G587" s="462"/>
      <c r="H587" s="462"/>
      <c r="I587" s="462"/>
      <c r="J587" s="462"/>
      <c r="K587" s="464"/>
      <c r="L587" s="150"/>
      <c r="M587" s="460" t="str">
        <f t="shared" si="9"/>
        <v/>
      </c>
    </row>
    <row r="588" spans="1:13" ht="14.45" customHeight="1" x14ac:dyDescent="0.2">
      <c r="A588" s="465"/>
      <c r="B588" s="461"/>
      <c r="C588" s="462"/>
      <c r="D588" s="462"/>
      <c r="E588" s="463"/>
      <c r="F588" s="461"/>
      <c r="G588" s="462"/>
      <c r="H588" s="462"/>
      <c r="I588" s="462"/>
      <c r="J588" s="462"/>
      <c r="K588" s="464"/>
      <c r="L588" s="150"/>
      <c r="M588" s="460" t="str">
        <f t="shared" si="9"/>
        <v/>
      </c>
    </row>
    <row r="589" spans="1:13" ht="14.45" customHeight="1" x14ac:dyDescent="0.2">
      <c r="A589" s="465"/>
      <c r="B589" s="461"/>
      <c r="C589" s="462"/>
      <c r="D589" s="462"/>
      <c r="E589" s="463"/>
      <c r="F589" s="461"/>
      <c r="G589" s="462"/>
      <c r="H589" s="462"/>
      <c r="I589" s="462"/>
      <c r="J589" s="462"/>
      <c r="K589" s="464"/>
      <c r="L589" s="150"/>
      <c r="M589" s="460" t="str">
        <f t="shared" si="9"/>
        <v/>
      </c>
    </row>
    <row r="590" spans="1:13" ht="14.45" customHeight="1" x14ac:dyDescent="0.2">
      <c r="A590" s="465"/>
      <c r="B590" s="461"/>
      <c r="C590" s="462"/>
      <c r="D590" s="462"/>
      <c r="E590" s="463"/>
      <c r="F590" s="461"/>
      <c r="G590" s="462"/>
      <c r="H590" s="462"/>
      <c r="I590" s="462"/>
      <c r="J590" s="462"/>
      <c r="K590" s="464"/>
      <c r="L590" s="150"/>
      <c r="M590" s="460" t="str">
        <f t="shared" si="9"/>
        <v/>
      </c>
    </row>
    <row r="591" spans="1:13" ht="14.45" customHeight="1" x14ac:dyDescent="0.2">
      <c r="A591" s="465"/>
      <c r="B591" s="461"/>
      <c r="C591" s="462"/>
      <c r="D591" s="462"/>
      <c r="E591" s="463"/>
      <c r="F591" s="461"/>
      <c r="G591" s="462"/>
      <c r="H591" s="462"/>
      <c r="I591" s="462"/>
      <c r="J591" s="462"/>
      <c r="K591" s="464"/>
      <c r="L591" s="150"/>
      <c r="M591" s="460" t="str">
        <f t="shared" si="9"/>
        <v/>
      </c>
    </row>
    <row r="592" spans="1:13" ht="14.45" customHeight="1" x14ac:dyDescent="0.2">
      <c r="A592" s="465"/>
      <c r="B592" s="461"/>
      <c r="C592" s="462"/>
      <c r="D592" s="462"/>
      <c r="E592" s="463"/>
      <c r="F592" s="461"/>
      <c r="G592" s="462"/>
      <c r="H592" s="462"/>
      <c r="I592" s="462"/>
      <c r="J592" s="462"/>
      <c r="K592" s="464"/>
      <c r="L592" s="150"/>
      <c r="M592" s="460" t="str">
        <f t="shared" si="9"/>
        <v/>
      </c>
    </row>
    <row r="593" spans="1:13" ht="14.45" customHeight="1" x14ac:dyDescent="0.2">
      <c r="A593" s="465"/>
      <c r="B593" s="461"/>
      <c r="C593" s="462"/>
      <c r="D593" s="462"/>
      <c r="E593" s="463"/>
      <c r="F593" s="461"/>
      <c r="G593" s="462"/>
      <c r="H593" s="462"/>
      <c r="I593" s="462"/>
      <c r="J593" s="462"/>
      <c r="K593" s="464"/>
      <c r="L593" s="150"/>
      <c r="M593" s="460" t="str">
        <f t="shared" si="9"/>
        <v/>
      </c>
    </row>
    <row r="594" spans="1:13" ht="14.45" customHeight="1" x14ac:dyDescent="0.2">
      <c r="A594" s="465"/>
      <c r="B594" s="461"/>
      <c r="C594" s="462"/>
      <c r="D594" s="462"/>
      <c r="E594" s="463"/>
      <c r="F594" s="461"/>
      <c r="G594" s="462"/>
      <c r="H594" s="462"/>
      <c r="I594" s="462"/>
      <c r="J594" s="462"/>
      <c r="K594" s="464"/>
      <c r="L594" s="150"/>
      <c r="M594" s="460" t="str">
        <f t="shared" si="9"/>
        <v/>
      </c>
    </row>
    <row r="595" spans="1:13" ht="14.45" customHeight="1" x14ac:dyDescent="0.2">
      <c r="A595" s="465"/>
      <c r="B595" s="461"/>
      <c r="C595" s="462"/>
      <c r="D595" s="462"/>
      <c r="E595" s="463"/>
      <c r="F595" s="461"/>
      <c r="G595" s="462"/>
      <c r="H595" s="462"/>
      <c r="I595" s="462"/>
      <c r="J595" s="462"/>
      <c r="K595" s="464"/>
      <c r="L595" s="150"/>
      <c r="M595" s="460" t="str">
        <f t="shared" si="9"/>
        <v/>
      </c>
    </row>
    <row r="596" spans="1:13" ht="14.45" customHeight="1" x14ac:dyDescent="0.2">
      <c r="A596" s="465"/>
      <c r="B596" s="461"/>
      <c r="C596" s="462"/>
      <c r="D596" s="462"/>
      <c r="E596" s="463"/>
      <c r="F596" s="461"/>
      <c r="G596" s="462"/>
      <c r="H596" s="462"/>
      <c r="I596" s="462"/>
      <c r="J596" s="462"/>
      <c r="K596" s="464"/>
      <c r="L596" s="150"/>
      <c r="M596" s="460" t="str">
        <f t="shared" si="9"/>
        <v/>
      </c>
    </row>
    <row r="597" spans="1:13" ht="14.45" customHeight="1" x14ac:dyDescent="0.2">
      <c r="A597" s="465"/>
      <c r="B597" s="461"/>
      <c r="C597" s="462"/>
      <c r="D597" s="462"/>
      <c r="E597" s="463"/>
      <c r="F597" s="461"/>
      <c r="G597" s="462"/>
      <c r="H597" s="462"/>
      <c r="I597" s="462"/>
      <c r="J597" s="462"/>
      <c r="K597" s="464"/>
      <c r="L597" s="150"/>
      <c r="M597" s="460" t="str">
        <f t="shared" si="9"/>
        <v/>
      </c>
    </row>
    <row r="598" spans="1:13" ht="14.45" customHeight="1" x14ac:dyDescent="0.2">
      <c r="A598" s="465"/>
      <c r="B598" s="461"/>
      <c r="C598" s="462"/>
      <c r="D598" s="462"/>
      <c r="E598" s="463"/>
      <c r="F598" s="461"/>
      <c r="G598" s="462"/>
      <c r="H598" s="462"/>
      <c r="I598" s="462"/>
      <c r="J598" s="462"/>
      <c r="K598" s="464"/>
      <c r="L598" s="150"/>
      <c r="M598" s="460" t="str">
        <f t="shared" si="9"/>
        <v/>
      </c>
    </row>
    <row r="599" spans="1:13" ht="14.45" customHeight="1" x14ac:dyDescent="0.2">
      <c r="A599" s="465"/>
      <c r="B599" s="461"/>
      <c r="C599" s="462"/>
      <c r="D599" s="462"/>
      <c r="E599" s="463"/>
      <c r="F599" s="461"/>
      <c r="G599" s="462"/>
      <c r="H599" s="462"/>
      <c r="I599" s="462"/>
      <c r="J599" s="462"/>
      <c r="K599" s="464"/>
      <c r="L599" s="150"/>
      <c r="M599" s="460" t="str">
        <f t="shared" si="9"/>
        <v/>
      </c>
    </row>
    <row r="600" spans="1:13" ht="14.45" customHeight="1" x14ac:dyDescent="0.2">
      <c r="A600" s="465"/>
      <c r="B600" s="461"/>
      <c r="C600" s="462"/>
      <c r="D600" s="462"/>
      <c r="E600" s="463"/>
      <c r="F600" s="461"/>
      <c r="G600" s="462"/>
      <c r="H600" s="462"/>
      <c r="I600" s="462"/>
      <c r="J600" s="462"/>
      <c r="K600" s="464"/>
      <c r="L600" s="150"/>
      <c r="M600" s="460" t="str">
        <f t="shared" si="9"/>
        <v/>
      </c>
    </row>
    <row r="601" spans="1:13" ht="14.45" customHeight="1" x14ac:dyDescent="0.2">
      <c r="A601" s="465"/>
      <c r="B601" s="461"/>
      <c r="C601" s="462"/>
      <c r="D601" s="462"/>
      <c r="E601" s="463"/>
      <c r="F601" s="461"/>
      <c r="G601" s="462"/>
      <c r="H601" s="462"/>
      <c r="I601" s="462"/>
      <c r="J601" s="462"/>
      <c r="K601" s="464"/>
      <c r="L601" s="150"/>
      <c r="M601" s="460" t="str">
        <f t="shared" si="9"/>
        <v/>
      </c>
    </row>
    <row r="602" spans="1:13" ht="14.45" customHeight="1" x14ac:dyDescent="0.2">
      <c r="A602" s="465"/>
      <c r="B602" s="461"/>
      <c r="C602" s="462"/>
      <c r="D602" s="462"/>
      <c r="E602" s="463"/>
      <c r="F602" s="461"/>
      <c r="G602" s="462"/>
      <c r="H602" s="462"/>
      <c r="I602" s="462"/>
      <c r="J602" s="462"/>
      <c r="K602" s="464"/>
      <c r="L602" s="150"/>
      <c r="M602" s="460" t="str">
        <f t="shared" si="9"/>
        <v/>
      </c>
    </row>
    <row r="603" spans="1:13" ht="14.45" customHeight="1" x14ac:dyDescent="0.2">
      <c r="A603" s="465"/>
      <c r="B603" s="461"/>
      <c r="C603" s="462"/>
      <c r="D603" s="462"/>
      <c r="E603" s="463"/>
      <c r="F603" s="461"/>
      <c r="G603" s="462"/>
      <c r="H603" s="462"/>
      <c r="I603" s="462"/>
      <c r="J603" s="462"/>
      <c r="K603" s="464"/>
      <c r="L603" s="150"/>
      <c r="M603" s="460" t="str">
        <f t="shared" si="9"/>
        <v/>
      </c>
    </row>
    <row r="604" spans="1:13" ht="14.45" customHeight="1" x14ac:dyDescent="0.2">
      <c r="A604" s="465"/>
      <c r="B604" s="461"/>
      <c r="C604" s="462"/>
      <c r="D604" s="462"/>
      <c r="E604" s="463"/>
      <c r="F604" s="461"/>
      <c r="G604" s="462"/>
      <c r="H604" s="462"/>
      <c r="I604" s="462"/>
      <c r="J604" s="462"/>
      <c r="K604" s="464"/>
      <c r="L604" s="150"/>
      <c r="M604" s="460" t="str">
        <f t="shared" si="9"/>
        <v/>
      </c>
    </row>
    <row r="605" spans="1:13" ht="14.45" customHeight="1" x14ac:dyDescent="0.2">
      <c r="A605" s="465"/>
      <c r="B605" s="461"/>
      <c r="C605" s="462"/>
      <c r="D605" s="462"/>
      <c r="E605" s="463"/>
      <c r="F605" s="461"/>
      <c r="G605" s="462"/>
      <c r="H605" s="462"/>
      <c r="I605" s="462"/>
      <c r="J605" s="462"/>
      <c r="K605" s="464"/>
      <c r="L605" s="150"/>
      <c r="M605" s="460" t="str">
        <f t="shared" si="9"/>
        <v/>
      </c>
    </row>
    <row r="606" spans="1:13" ht="14.45" customHeight="1" x14ac:dyDescent="0.2">
      <c r="A606" s="465"/>
      <c r="B606" s="461"/>
      <c r="C606" s="462"/>
      <c r="D606" s="462"/>
      <c r="E606" s="463"/>
      <c r="F606" s="461"/>
      <c r="G606" s="462"/>
      <c r="H606" s="462"/>
      <c r="I606" s="462"/>
      <c r="J606" s="462"/>
      <c r="K606" s="464"/>
      <c r="L606" s="150"/>
      <c r="M606" s="460" t="str">
        <f t="shared" si="9"/>
        <v/>
      </c>
    </row>
    <row r="607" spans="1:13" ht="14.45" customHeight="1" x14ac:dyDescent="0.2">
      <c r="A607" s="465"/>
      <c r="B607" s="461"/>
      <c r="C607" s="462"/>
      <c r="D607" s="462"/>
      <c r="E607" s="463"/>
      <c r="F607" s="461"/>
      <c r="G607" s="462"/>
      <c r="H607" s="462"/>
      <c r="I607" s="462"/>
      <c r="J607" s="462"/>
      <c r="K607" s="464"/>
      <c r="L607" s="150"/>
      <c r="M607" s="460" t="str">
        <f t="shared" si="9"/>
        <v/>
      </c>
    </row>
    <row r="608" spans="1:13" ht="14.45" customHeight="1" x14ac:dyDescent="0.2">
      <c r="A608" s="465"/>
      <c r="B608" s="461"/>
      <c r="C608" s="462"/>
      <c r="D608" s="462"/>
      <c r="E608" s="463"/>
      <c r="F608" s="461"/>
      <c r="G608" s="462"/>
      <c r="H608" s="462"/>
      <c r="I608" s="462"/>
      <c r="J608" s="462"/>
      <c r="K608" s="464"/>
      <c r="L608" s="150"/>
      <c r="M608" s="460" t="str">
        <f t="shared" si="9"/>
        <v/>
      </c>
    </row>
    <row r="609" spans="1:13" ht="14.45" customHeight="1" x14ac:dyDescent="0.2">
      <c r="A609" s="465"/>
      <c r="B609" s="461"/>
      <c r="C609" s="462"/>
      <c r="D609" s="462"/>
      <c r="E609" s="463"/>
      <c r="F609" s="461"/>
      <c r="G609" s="462"/>
      <c r="H609" s="462"/>
      <c r="I609" s="462"/>
      <c r="J609" s="462"/>
      <c r="K609" s="464"/>
      <c r="L609" s="150"/>
      <c r="M609" s="460" t="str">
        <f t="shared" si="9"/>
        <v/>
      </c>
    </row>
    <row r="610" spans="1:13" ht="14.45" customHeight="1" x14ac:dyDescent="0.2">
      <c r="A610" s="465"/>
      <c r="B610" s="461"/>
      <c r="C610" s="462"/>
      <c r="D610" s="462"/>
      <c r="E610" s="463"/>
      <c r="F610" s="461"/>
      <c r="G610" s="462"/>
      <c r="H610" s="462"/>
      <c r="I610" s="462"/>
      <c r="J610" s="462"/>
      <c r="K610" s="464"/>
      <c r="L610" s="150"/>
      <c r="M610" s="460" t="str">
        <f t="shared" si="9"/>
        <v/>
      </c>
    </row>
    <row r="611" spans="1:13" ht="14.45" customHeight="1" x14ac:dyDescent="0.2">
      <c r="A611" s="465"/>
      <c r="B611" s="461"/>
      <c r="C611" s="462"/>
      <c r="D611" s="462"/>
      <c r="E611" s="463"/>
      <c r="F611" s="461"/>
      <c r="G611" s="462"/>
      <c r="H611" s="462"/>
      <c r="I611" s="462"/>
      <c r="J611" s="462"/>
      <c r="K611" s="464"/>
      <c r="L611" s="150"/>
      <c r="M611" s="460" t="str">
        <f t="shared" si="9"/>
        <v/>
      </c>
    </row>
    <row r="612" spans="1:13" ht="14.45" customHeight="1" x14ac:dyDescent="0.2">
      <c r="A612" s="465"/>
      <c r="B612" s="461"/>
      <c r="C612" s="462"/>
      <c r="D612" s="462"/>
      <c r="E612" s="463"/>
      <c r="F612" s="461"/>
      <c r="G612" s="462"/>
      <c r="H612" s="462"/>
      <c r="I612" s="462"/>
      <c r="J612" s="462"/>
      <c r="K612" s="464"/>
      <c r="L612" s="150"/>
      <c r="M612" s="460" t="str">
        <f t="shared" si="9"/>
        <v/>
      </c>
    </row>
    <row r="613" spans="1:13" ht="14.45" customHeight="1" x14ac:dyDescent="0.2">
      <c r="A613" s="465"/>
      <c r="B613" s="461"/>
      <c r="C613" s="462"/>
      <c r="D613" s="462"/>
      <c r="E613" s="463"/>
      <c r="F613" s="461"/>
      <c r="G613" s="462"/>
      <c r="H613" s="462"/>
      <c r="I613" s="462"/>
      <c r="J613" s="462"/>
      <c r="K613" s="464"/>
      <c r="L613" s="150"/>
      <c r="M613" s="460" t="str">
        <f t="shared" si="9"/>
        <v/>
      </c>
    </row>
    <row r="614" spans="1:13" ht="14.45" customHeight="1" x14ac:dyDescent="0.2">
      <c r="A614" s="465"/>
      <c r="B614" s="461"/>
      <c r="C614" s="462"/>
      <c r="D614" s="462"/>
      <c r="E614" s="463"/>
      <c r="F614" s="461"/>
      <c r="G614" s="462"/>
      <c r="H614" s="462"/>
      <c r="I614" s="462"/>
      <c r="J614" s="462"/>
      <c r="K614" s="464"/>
      <c r="L614" s="150"/>
      <c r="M614" s="460" t="str">
        <f t="shared" si="9"/>
        <v/>
      </c>
    </row>
    <row r="615" spans="1:13" ht="14.45" customHeight="1" x14ac:dyDescent="0.2">
      <c r="A615" s="465"/>
      <c r="B615" s="461"/>
      <c r="C615" s="462"/>
      <c r="D615" s="462"/>
      <c r="E615" s="463"/>
      <c r="F615" s="461"/>
      <c r="G615" s="462"/>
      <c r="H615" s="462"/>
      <c r="I615" s="462"/>
      <c r="J615" s="462"/>
      <c r="K615" s="464"/>
      <c r="L615" s="150"/>
      <c r="M615" s="460" t="str">
        <f t="shared" si="9"/>
        <v/>
      </c>
    </row>
    <row r="616" spans="1:13" ht="14.45" customHeight="1" x14ac:dyDescent="0.2">
      <c r="A616" s="465"/>
      <c r="B616" s="461"/>
      <c r="C616" s="462"/>
      <c r="D616" s="462"/>
      <c r="E616" s="463"/>
      <c r="F616" s="461"/>
      <c r="G616" s="462"/>
      <c r="H616" s="462"/>
      <c r="I616" s="462"/>
      <c r="J616" s="462"/>
      <c r="K616" s="464"/>
      <c r="L616" s="150"/>
      <c r="M616" s="460" t="str">
        <f t="shared" si="9"/>
        <v/>
      </c>
    </row>
    <row r="617" spans="1:13" ht="14.45" customHeight="1" x14ac:dyDescent="0.2">
      <c r="A617" s="465"/>
      <c r="B617" s="461"/>
      <c r="C617" s="462"/>
      <c r="D617" s="462"/>
      <c r="E617" s="463"/>
      <c r="F617" s="461"/>
      <c r="G617" s="462"/>
      <c r="H617" s="462"/>
      <c r="I617" s="462"/>
      <c r="J617" s="462"/>
      <c r="K617" s="464"/>
      <c r="L617" s="150"/>
      <c r="M617" s="460" t="str">
        <f t="shared" si="9"/>
        <v/>
      </c>
    </row>
    <row r="618" spans="1:13" ht="14.45" customHeight="1" x14ac:dyDescent="0.2">
      <c r="A618" s="465"/>
      <c r="B618" s="461"/>
      <c r="C618" s="462"/>
      <c r="D618" s="462"/>
      <c r="E618" s="463"/>
      <c r="F618" s="461"/>
      <c r="G618" s="462"/>
      <c r="H618" s="462"/>
      <c r="I618" s="462"/>
      <c r="J618" s="462"/>
      <c r="K618" s="464"/>
      <c r="L618" s="150"/>
      <c r="M618" s="460" t="str">
        <f t="shared" si="9"/>
        <v/>
      </c>
    </row>
    <row r="619" spans="1:13" ht="14.45" customHeight="1" x14ac:dyDescent="0.2">
      <c r="A619" s="465"/>
      <c r="B619" s="461"/>
      <c r="C619" s="462"/>
      <c r="D619" s="462"/>
      <c r="E619" s="463"/>
      <c r="F619" s="461"/>
      <c r="G619" s="462"/>
      <c r="H619" s="462"/>
      <c r="I619" s="462"/>
      <c r="J619" s="462"/>
      <c r="K619" s="464"/>
      <c r="L619" s="150"/>
      <c r="M619" s="460" t="str">
        <f t="shared" si="9"/>
        <v/>
      </c>
    </row>
    <row r="620" spans="1:13" ht="14.45" customHeight="1" x14ac:dyDescent="0.2">
      <c r="A620" s="465"/>
      <c r="B620" s="461"/>
      <c r="C620" s="462"/>
      <c r="D620" s="462"/>
      <c r="E620" s="463"/>
      <c r="F620" s="461"/>
      <c r="G620" s="462"/>
      <c r="H620" s="462"/>
      <c r="I620" s="462"/>
      <c r="J620" s="462"/>
      <c r="K620" s="464"/>
      <c r="L620" s="150"/>
      <c r="M620" s="460" t="str">
        <f t="shared" si="9"/>
        <v/>
      </c>
    </row>
    <row r="621" spans="1:13" ht="14.45" customHeight="1" x14ac:dyDescent="0.2">
      <c r="A621" s="465"/>
      <c r="B621" s="461"/>
      <c r="C621" s="462"/>
      <c r="D621" s="462"/>
      <c r="E621" s="463"/>
      <c r="F621" s="461"/>
      <c r="G621" s="462"/>
      <c r="H621" s="462"/>
      <c r="I621" s="462"/>
      <c r="J621" s="462"/>
      <c r="K621" s="464"/>
      <c r="L621" s="150"/>
      <c r="M621" s="460" t="str">
        <f t="shared" si="9"/>
        <v/>
      </c>
    </row>
    <row r="622" spans="1:13" ht="14.45" customHeight="1" x14ac:dyDescent="0.2">
      <c r="A622" s="465"/>
      <c r="B622" s="461"/>
      <c r="C622" s="462"/>
      <c r="D622" s="462"/>
      <c r="E622" s="463"/>
      <c r="F622" s="461"/>
      <c r="G622" s="462"/>
      <c r="H622" s="462"/>
      <c r="I622" s="462"/>
      <c r="J622" s="462"/>
      <c r="K622" s="464"/>
      <c r="L622" s="150"/>
      <c r="M622" s="460" t="str">
        <f t="shared" si="9"/>
        <v/>
      </c>
    </row>
    <row r="623" spans="1:13" ht="14.45" customHeight="1" x14ac:dyDescent="0.2">
      <c r="A623" s="465"/>
      <c r="B623" s="461"/>
      <c r="C623" s="462"/>
      <c r="D623" s="462"/>
      <c r="E623" s="463"/>
      <c r="F623" s="461"/>
      <c r="G623" s="462"/>
      <c r="H623" s="462"/>
      <c r="I623" s="462"/>
      <c r="J623" s="462"/>
      <c r="K623" s="464"/>
      <c r="L623" s="150"/>
      <c r="M623" s="460" t="str">
        <f t="shared" si="9"/>
        <v/>
      </c>
    </row>
    <row r="624" spans="1:13" ht="14.45" customHeight="1" x14ac:dyDescent="0.2">
      <c r="A624" s="465"/>
      <c r="B624" s="461"/>
      <c r="C624" s="462"/>
      <c r="D624" s="462"/>
      <c r="E624" s="463"/>
      <c r="F624" s="461"/>
      <c r="G624" s="462"/>
      <c r="H624" s="462"/>
      <c r="I624" s="462"/>
      <c r="J624" s="462"/>
      <c r="K624" s="464"/>
      <c r="L624" s="150"/>
      <c r="M624" s="460" t="str">
        <f t="shared" si="9"/>
        <v/>
      </c>
    </row>
    <row r="625" spans="1:13" ht="14.45" customHeight="1" x14ac:dyDescent="0.2">
      <c r="A625" s="465"/>
      <c r="B625" s="461"/>
      <c r="C625" s="462"/>
      <c r="D625" s="462"/>
      <c r="E625" s="463"/>
      <c r="F625" s="461"/>
      <c r="G625" s="462"/>
      <c r="H625" s="462"/>
      <c r="I625" s="462"/>
      <c r="J625" s="462"/>
      <c r="K625" s="464"/>
      <c r="L625" s="150"/>
      <c r="M625" s="460" t="str">
        <f t="shared" si="9"/>
        <v/>
      </c>
    </row>
    <row r="626" spans="1:13" ht="14.45" customHeight="1" x14ac:dyDescent="0.2">
      <c r="A626" s="465"/>
      <c r="B626" s="461"/>
      <c r="C626" s="462"/>
      <c r="D626" s="462"/>
      <c r="E626" s="463"/>
      <c r="F626" s="461"/>
      <c r="G626" s="462"/>
      <c r="H626" s="462"/>
      <c r="I626" s="462"/>
      <c r="J626" s="462"/>
      <c r="K626" s="464"/>
      <c r="L626" s="150"/>
      <c r="M626" s="460" t="str">
        <f t="shared" si="9"/>
        <v/>
      </c>
    </row>
    <row r="627" spans="1:13" ht="14.45" customHeight="1" x14ac:dyDescent="0.2">
      <c r="A627" s="465"/>
      <c r="B627" s="461"/>
      <c r="C627" s="462"/>
      <c r="D627" s="462"/>
      <c r="E627" s="463"/>
      <c r="F627" s="461"/>
      <c r="G627" s="462"/>
      <c r="H627" s="462"/>
      <c r="I627" s="462"/>
      <c r="J627" s="462"/>
      <c r="K627" s="464"/>
      <c r="L627" s="150"/>
      <c r="M627" s="460" t="str">
        <f t="shared" si="9"/>
        <v/>
      </c>
    </row>
    <row r="628" spans="1:13" ht="14.45" customHeight="1" x14ac:dyDescent="0.2">
      <c r="A628" s="465"/>
      <c r="B628" s="461"/>
      <c r="C628" s="462"/>
      <c r="D628" s="462"/>
      <c r="E628" s="463"/>
      <c r="F628" s="461"/>
      <c r="G628" s="462"/>
      <c r="H628" s="462"/>
      <c r="I628" s="462"/>
      <c r="J628" s="462"/>
      <c r="K628" s="464"/>
      <c r="L628" s="150"/>
      <c r="M628" s="460" t="str">
        <f t="shared" si="9"/>
        <v/>
      </c>
    </row>
    <row r="629" spans="1:13" ht="14.45" customHeight="1" x14ac:dyDescent="0.2">
      <c r="A629" s="465"/>
      <c r="B629" s="461"/>
      <c r="C629" s="462"/>
      <c r="D629" s="462"/>
      <c r="E629" s="463"/>
      <c r="F629" s="461"/>
      <c r="G629" s="462"/>
      <c r="H629" s="462"/>
      <c r="I629" s="462"/>
      <c r="J629" s="462"/>
      <c r="K629" s="464"/>
      <c r="L629" s="150"/>
      <c r="M629" s="460" t="str">
        <f t="shared" si="9"/>
        <v/>
      </c>
    </row>
    <row r="630" spans="1:13" ht="14.45" customHeight="1" x14ac:dyDescent="0.2">
      <c r="A630" s="465"/>
      <c r="B630" s="461"/>
      <c r="C630" s="462"/>
      <c r="D630" s="462"/>
      <c r="E630" s="463"/>
      <c r="F630" s="461"/>
      <c r="G630" s="462"/>
      <c r="H630" s="462"/>
      <c r="I630" s="462"/>
      <c r="J630" s="462"/>
      <c r="K630" s="464"/>
      <c r="L630" s="150"/>
      <c r="M630" s="460" t="str">
        <f t="shared" si="9"/>
        <v/>
      </c>
    </row>
    <row r="631" spans="1:13" ht="14.45" customHeight="1" x14ac:dyDescent="0.2">
      <c r="A631" s="465"/>
      <c r="B631" s="461"/>
      <c r="C631" s="462"/>
      <c r="D631" s="462"/>
      <c r="E631" s="463"/>
      <c r="F631" s="461"/>
      <c r="G631" s="462"/>
      <c r="H631" s="462"/>
      <c r="I631" s="462"/>
      <c r="J631" s="462"/>
      <c r="K631" s="464"/>
      <c r="L631" s="150"/>
      <c r="M631" s="460" t="str">
        <f t="shared" si="9"/>
        <v/>
      </c>
    </row>
    <row r="632" spans="1:13" ht="14.45" customHeight="1" x14ac:dyDescent="0.2">
      <c r="A632" s="465"/>
      <c r="B632" s="461"/>
      <c r="C632" s="462"/>
      <c r="D632" s="462"/>
      <c r="E632" s="463"/>
      <c r="F632" s="461"/>
      <c r="G632" s="462"/>
      <c r="H632" s="462"/>
      <c r="I632" s="462"/>
      <c r="J632" s="462"/>
      <c r="K632" s="464"/>
      <c r="L632" s="150"/>
      <c r="M632" s="460" t="str">
        <f t="shared" si="9"/>
        <v/>
      </c>
    </row>
    <row r="633" spans="1:13" ht="14.45" customHeight="1" x14ac:dyDescent="0.2">
      <c r="A633" s="465"/>
      <c r="B633" s="461"/>
      <c r="C633" s="462"/>
      <c r="D633" s="462"/>
      <c r="E633" s="463"/>
      <c r="F633" s="461"/>
      <c r="G633" s="462"/>
      <c r="H633" s="462"/>
      <c r="I633" s="462"/>
      <c r="J633" s="462"/>
      <c r="K633" s="464"/>
      <c r="L633" s="150"/>
      <c r="M633" s="460" t="str">
        <f t="shared" si="9"/>
        <v/>
      </c>
    </row>
    <row r="634" spans="1:13" ht="14.45" customHeight="1" x14ac:dyDescent="0.2">
      <c r="A634" s="465"/>
      <c r="B634" s="461"/>
      <c r="C634" s="462"/>
      <c r="D634" s="462"/>
      <c r="E634" s="463"/>
      <c r="F634" s="461"/>
      <c r="G634" s="462"/>
      <c r="H634" s="462"/>
      <c r="I634" s="462"/>
      <c r="J634" s="462"/>
      <c r="K634" s="464"/>
      <c r="L634" s="150"/>
      <c r="M634" s="460" t="str">
        <f t="shared" si="9"/>
        <v/>
      </c>
    </row>
    <row r="635" spans="1:13" ht="14.45" customHeight="1" x14ac:dyDescent="0.2">
      <c r="A635" s="465"/>
      <c r="B635" s="461"/>
      <c r="C635" s="462"/>
      <c r="D635" s="462"/>
      <c r="E635" s="463"/>
      <c r="F635" s="461"/>
      <c r="G635" s="462"/>
      <c r="H635" s="462"/>
      <c r="I635" s="462"/>
      <c r="J635" s="462"/>
      <c r="K635" s="464"/>
      <c r="L635" s="150"/>
      <c r="M635" s="460" t="str">
        <f t="shared" si="9"/>
        <v/>
      </c>
    </row>
    <row r="636" spans="1:13" ht="14.45" customHeight="1" x14ac:dyDescent="0.2">
      <c r="A636" s="465"/>
      <c r="B636" s="461"/>
      <c r="C636" s="462"/>
      <c r="D636" s="462"/>
      <c r="E636" s="463"/>
      <c r="F636" s="461"/>
      <c r="G636" s="462"/>
      <c r="H636" s="462"/>
      <c r="I636" s="462"/>
      <c r="J636" s="462"/>
      <c r="K636" s="464"/>
      <c r="L636" s="150"/>
      <c r="M636" s="460" t="str">
        <f t="shared" si="9"/>
        <v/>
      </c>
    </row>
    <row r="637" spans="1:13" ht="14.45" customHeight="1" x14ac:dyDescent="0.2">
      <c r="A637" s="465"/>
      <c r="B637" s="461"/>
      <c r="C637" s="462"/>
      <c r="D637" s="462"/>
      <c r="E637" s="463"/>
      <c r="F637" s="461"/>
      <c r="G637" s="462"/>
      <c r="H637" s="462"/>
      <c r="I637" s="462"/>
      <c r="J637" s="462"/>
      <c r="K637" s="464"/>
      <c r="L637" s="150"/>
      <c r="M637" s="460" t="str">
        <f t="shared" si="9"/>
        <v/>
      </c>
    </row>
    <row r="638" spans="1:13" ht="14.45" customHeight="1" x14ac:dyDescent="0.2">
      <c r="A638" s="465"/>
      <c r="B638" s="461"/>
      <c r="C638" s="462"/>
      <c r="D638" s="462"/>
      <c r="E638" s="463"/>
      <c r="F638" s="461"/>
      <c r="G638" s="462"/>
      <c r="H638" s="462"/>
      <c r="I638" s="462"/>
      <c r="J638" s="462"/>
      <c r="K638" s="464"/>
      <c r="L638" s="150"/>
      <c r="M638" s="460" t="str">
        <f t="shared" si="9"/>
        <v/>
      </c>
    </row>
    <row r="639" spans="1:13" ht="14.45" customHeight="1" x14ac:dyDescent="0.2">
      <c r="A639" s="465"/>
      <c r="B639" s="461"/>
      <c r="C639" s="462"/>
      <c r="D639" s="462"/>
      <c r="E639" s="463"/>
      <c r="F639" s="461"/>
      <c r="G639" s="462"/>
      <c r="H639" s="462"/>
      <c r="I639" s="462"/>
      <c r="J639" s="462"/>
      <c r="K639" s="464"/>
      <c r="L639" s="150"/>
      <c r="M639" s="460" t="str">
        <f t="shared" si="9"/>
        <v/>
      </c>
    </row>
    <row r="640" spans="1:13" ht="14.45" customHeight="1" x14ac:dyDescent="0.2">
      <c r="A640" s="465"/>
      <c r="B640" s="461"/>
      <c r="C640" s="462"/>
      <c r="D640" s="462"/>
      <c r="E640" s="463"/>
      <c r="F640" s="461"/>
      <c r="G640" s="462"/>
      <c r="H640" s="462"/>
      <c r="I640" s="462"/>
      <c r="J640" s="462"/>
      <c r="K640" s="464"/>
      <c r="L640" s="150"/>
      <c r="M640" s="460" t="str">
        <f t="shared" si="9"/>
        <v/>
      </c>
    </row>
    <row r="641" spans="1:13" ht="14.45" customHeight="1" x14ac:dyDescent="0.2">
      <c r="A641" s="465"/>
      <c r="B641" s="461"/>
      <c r="C641" s="462"/>
      <c r="D641" s="462"/>
      <c r="E641" s="463"/>
      <c r="F641" s="461"/>
      <c r="G641" s="462"/>
      <c r="H641" s="462"/>
      <c r="I641" s="462"/>
      <c r="J641" s="462"/>
      <c r="K641" s="464"/>
      <c r="L641" s="150"/>
      <c r="M641" s="460" t="str">
        <f t="shared" si="9"/>
        <v/>
      </c>
    </row>
    <row r="642" spans="1:13" ht="14.45" customHeight="1" x14ac:dyDescent="0.2">
      <c r="A642" s="465"/>
      <c r="B642" s="461"/>
      <c r="C642" s="462"/>
      <c r="D642" s="462"/>
      <c r="E642" s="463"/>
      <c r="F642" s="461"/>
      <c r="G642" s="462"/>
      <c r="H642" s="462"/>
      <c r="I642" s="462"/>
      <c r="J642" s="462"/>
      <c r="K642" s="464"/>
      <c r="L642" s="150"/>
      <c r="M642" s="460" t="str">
        <f t="shared" si="9"/>
        <v/>
      </c>
    </row>
    <row r="643" spans="1:13" ht="14.45" customHeight="1" x14ac:dyDescent="0.2">
      <c r="A643" s="465"/>
      <c r="B643" s="461"/>
      <c r="C643" s="462"/>
      <c r="D643" s="462"/>
      <c r="E643" s="463"/>
      <c r="F643" s="461"/>
      <c r="G643" s="462"/>
      <c r="H643" s="462"/>
      <c r="I643" s="462"/>
      <c r="J643" s="462"/>
      <c r="K643" s="464"/>
      <c r="L643" s="150"/>
      <c r="M643" s="460" t="str">
        <f t="shared" si="9"/>
        <v/>
      </c>
    </row>
    <row r="644" spans="1:13" ht="14.45" customHeight="1" x14ac:dyDescent="0.2">
      <c r="A644" s="465"/>
      <c r="B644" s="461"/>
      <c r="C644" s="462"/>
      <c r="D644" s="462"/>
      <c r="E644" s="463"/>
      <c r="F644" s="461"/>
      <c r="G644" s="462"/>
      <c r="H644" s="462"/>
      <c r="I644" s="462"/>
      <c r="J644" s="462"/>
      <c r="K644" s="464"/>
      <c r="L644" s="150"/>
      <c r="M644" s="460" t="str">
        <f t="shared" si="9"/>
        <v/>
      </c>
    </row>
    <row r="645" spans="1:13" ht="14.45" customHeight="1" x14ac:dyDescent="0.2">
      <c r="A645" s="465"/>
      <c r="B645" s="461"/>
      <c r="C645" s="462"/>
      <c r="D645" s="462"/>
      <c r="E645" s="463"/>
      <c r="F645" s="461"/>
      <c r="G645" s="462"/>
      <c r="H645" s="462"/>
      <c r="I645" s="462"/>
      <c r="J645" s="462"/>
      <c r="K645" s="464"/>
      <c r="L645" s="150"/>
      <c r="M645" s="460" t="str">
        <f t="shared" si="9"/>
        <v/>
      </c>
    </row>
    <row r="646" spans="1:13" ht="14.45" customHeight="1" x14ac:dyDescent="0.2">
      <c r="A646" s="465"/>
      <c r="B646" s="461"/>
      <c r="C646" s="462"/>
      <c r="D646" s="462"/>
      <c r="E646" s="463"/>
      <c r="F646" s="461"/>
      <c r="G646" s="462"/>
      <c r="H646" s="462"/>
      <c r="I646" s="462"/>
      <c r="J646" s="462"/>
      <c r="K646" s="464"/>
      <c r="L646" s="150"/>
      <c r="M646" s="460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5"/>
      <c r="B647" s="461"/>
      <c r="C647" s="462"/>
      <c r="D647" s="462"/>
      <c r="E647" s="463"/>
      <c r="F647" s="461"/>
      <c r="G647" s="462"/>
      <c r="H647" s="462"/>
      <c r="I647" s="462"/>
      <c r="J647" s="462"/>
      <c r="K647" s="464"/>
      <c r="L647" s="150"/>
      <c r="M647" s="460" t="str">
        <f t="shared" si="10"/>
        <v/>
      </c>
    </row>
    <row r="648" spans="1:13" ht="14.45" customHeight="1" x14ac:dyDescent="0.2">
      <c r="A648" s="465"/>
      <c r="B648" s="461"/>
      <c r="C648" s="462"/>
      <c r="D648" s="462"/>
      <c r="E648" s="463"/>
      <c r="F648" s="461"/>
      <c r="G648" s="462"/>
      <c r="H648" s="462"/>
      <c r="I648" s="462"/>
      <c r="J648" s="462"/>
      <c r="K648" s="464"/>
      <c r="L648" s="150"/>
      <c r="M648" s="460" t="str">
        <f t="shared" si="10"/>
        <v/>
      </c>
    </row>
    <row r="649" spans="1:13" ht="14.45" customHeight="1" x14ac:dyDescent="0.2">
      <c r="A649" s="465"/>
      <c r="B649" s="461"/>
      <c r="C649" s="462"/>
      <c r="D649" s="462"/>
      <c r="E649" s="463"/>
      <c r="F649" s="461"/>
      <c r="G649" s="462"/>
      <c r="H649" s="462"/>
      <c r="I649" s="462"/>
      <c r="J649" s="462"/>
      <c r="K649" s="464"/>
      <c r="L649" s="150"/>
      <c r="M649" s="460" t="str">
        <f t="shared" si="10"/>
        <v/>
      </c>
    </row>
    <row r="650" spans="1:13" ht="14.45" customHeight="1" x14ac:dyDescent="0.2">
      <c r="A650" s="465"/>
      <c r="B650" s="461"/>
      <c r="C650" s="462"/>
      <c r="D650" s="462"/>
      <c r="E650" s="463"/>
      <c r="F650" s="461"/>
      <c r="G650" s="462"/>
      <c r="H650" s="462"/>
      <c r="I650" s="462"/>
      <c r="J650" s="462"/>
      <c r="K650" s="464"/>
      <c r="L650" s="150"/>
      <c r="M650" s="460" t="str">
        <f t="shared" si="10"/>
        <v/>
      </c>
    </row>
    <row r="651" spans="1:13" ht="14.45" customHeight="1" x14ac:dyDescent="0.2">
      <c r="A651" s="465"/>
      <c r="B651" s="461"/>
      <c r="C651" s="462"/>
      <c r="D651" s="462"/>
      <c r="E651" s="463"/>
      <c r="F651" s="461"/>
      <c r="G651" s="462"/>
      <c r="H651" s="462"/>
      <c r="I651" s="462"/>
      <c r="J651" s="462"/>
      <c r="K651" s="464"/>
      <c r="L651" s="150"/>
      <c r="M651" s="460" t="str">
        <f t="shared" si="10"/>
        <v/>
      </c>
    </row>
    <row r="652" spans="1:13" ht="14.45" customHeight="1" x14ac:dyDescent="0.2">
      <c r="A652" s="465"/>
      <c r="B652" s="461"/>
      <c r="C652" s="462"/>
      <c r="D652" s="462"/>
      <c r="E652" s="463"/>
      <c r="F652" s="461"/>
      <c r="G652" s="462"/>
      <c r="H652" s="462"/>
      <c r="I652" s="462"/>
      <c r="J652" s="462"/>
      <c r="K652" s="464"/>
      <c r="L652" s="150"/>
      <c r="M652" s="460" t="str">
        <f t="shared" si="10"/>
        <v/>
      </c>
    </row>
    <row r="653" spans="1:13" ht="14.45" customHeight="1" x14ac:dyDescent="0.2">
      <c r="A653" s="465"/>
      <c r="B653" s="461"/>
      <c r="C653" s="462"/>
      <c r="D653" s="462"/>
      <c r="E653" s="463"/>
      <c r="F653" s="461"/>
      <c r="G653" s="462"/>
      <c r="H653" s="462"/>
      <c r="I653" s="462"/>
      <c r="J653" s="462"/>
      <c r="K653" s="464"/>
      <c r="L653" s="150"/>
      <c r="M653" s="460" t="str">
        <f t="shared" si="10"/>
        <v/>
      </c>
    </row>
    <row r="654" spans="1:13" ht="14.45" customHeight="1" x14ac:dyDescent="0.2">
      <c r="A654" s="465"/>
      <c r="B654" s="461"/>
      <c r="C654" s="462"/>
      <c r="D654" s="462"/>
      <c r="E654" s="463"/>
      <c r="F654" s="461"/>
      <c r="G654" s="462"/>
      <c r="H654" s="462"/>
      <c r="I654" s="462"/>
      <c r="J654" s="462"/>
      <c r="K654" s="464"/>
      <c r="L654" s="150"/>
      <c r="M654" s="460" t="str">
        <f t="shared" si="10"/>
        <v/>
      </c>
    </row>
    <row r="655" spans="1:13" ht="14.45" customHeight="1" x14ac:dyDescent="0.2">
      <c r="A655" s="465"/>
      <c r="B655" s="461"/>
      <c r="C655" s="462"/>
      <c r="D655" s="462"/>
      <c r="E655" s="463"/>
      <c r="F655" s="461"/>
      <c r="G655" s="462"/>
      <c r="H655" s="462"/>
      <c r="I655" s="462"/>
      <c r="J655" s="462"/>
      <c r="K655" s="464"/>
      <c r="L655" s="150"/>
      <c r="M655" s="460" t="str">
        <f t="shared" si="10"/>
        <v/>
      </c>
    </row>
    <row r="656" spans="1:13" ht="14.45" customHeight="1" x14ac:dyDescent="0.2">
      <c r="A656" s="465"/>
      <c r="B656" s="461"/>
      <c r="C656" s="462"/>
      <c r="D656" s="462"/>
      <c r="E656" s="463"/>
      <c r="F656" s="461"/>
      <c r="G656" s="462"/>
      <c r="H656" s="462"/>
      <c r="I656" s="462"/>
      <c r="J656" s="462"/>
      <c r="K656" s="464"/>
      <c r="L656" s="150"/>
      <c r="M656" s="460" t="str">
        <f t="shared" si="10"/>
        <v/>
      </c>
    </row>
    <row r="657" spans="1:13" ht="14.45" customHeight="1" x14ac:dyDescent="0.2">
      <c r="A657" s="465"/>
      <c r="B657" s="461"/>
      <c r="C657" s="462"/>
      <c r="D657" s="462"/>
      <c r="E657" s="463"/>
      <c r="F657" s="461"/>
      <c r="G657" s="462"/>
      <c r="H657" s="462"/>
      <c r="I657" s="462"/>
      <c r="J657" s="462"/>
      <c r="K657" s="464"/>
      <c r="L657" s="150"/>
      <c r="M657" s="460" t="str">
        <f t="shared" si="10"/>
        <v/>
      </c>
    </row>
    <row r="658" spans="1:13" ht="14.45" customHeight="1" x14ac:dyDescent="0.2">
      <c r="A658" s="465"/>
      <c r="B658" s="461"/>
      <c r="C658" s="462"/>
      <c r="D658" s="462"/>
      <c r="E658" s="463"/>
      <c r="F658" s="461"/>
      <c r="G658" s="462"/>
      <c r="H658" s="462"/>
      <c r="I658" s="462"/>
      <c r="J658" s="462"/>
      <c r="K658" s="464"/>
      <c r="L658" s="150"/>
      <c r="M658" s="460" t="str">
        <f t="shared" si="10"/>
        <v/>
      </c>
    </row>
    <row r="659" spans="1:13" ht="14.45" customHeight="1" x14ac:dyDescent="0.2">
      <c r="A659" s="465"/>
      <c r="B659" s="461"/>
      <c r="C659" s="462"/>
      <c r="D659" s="462"/>
      <c r="E659" s="463"/>
      <c r="F659" s="461"/>
      <c r="G659" s="462"/>
      <c r="H659" s="462"/>
      <c r="I659" s="462"/>
      <c r="J659" s="462"/>
      <c r="K659" s="464"/>
      <c r="L659" s="150"/>
      <c r="M659" s="460" t="str">
        <f t="shared" si="10"/>
        <v/>
      </c>
    </row>
    <row r="660" spans="1:13" ht="14.45" customHeight="1" x14ac:dyDescent="0.2">
      <c r="A660" s="465"/>
      <c r="B660" s="461"/>
      <c r="C660" s="462"/>
      <c r="D660" s="462"/>
      <c r="E660" s="463"/>
      <c r="F660" s="461"/>
      <c r="G660" s="462"/>
      <c r="H660" s="462"/>
      <c r="I660" s="462"/>
      <c r="J660" s="462"/>
      <c r="K660" s="464"/>
      <c r="L660" s="150"/>
      <c r="M660" s="460" t="str">
        <f t="shared" si="10"/>
        <v/>
      </c>
    </row>
    <row r="661" spans="1:13" ht="14.45" customHeight="1" x14ac:dyDescent="0.2">
      <c r="A661" s="465"/>
      <c r="B661" s="461"/>
      <c r="C661" s="462"/>
      <c r="D661" s="462"/>
      <c r="E661" s="463"/>
      <c r="F661" s="461"/>
      <c r="G661" s="462"/>
      <c r="H661" s="462"/>
      <c r="I661" s="462"/>
      <c r="J661" s="462"/>
      <c r="K661" s="464"/>
      <c r="L661" s="150"/>
      <c r="M661" s="460" t="str">
        <f t="shared" si="10"/>
        <v/>
      </c>
    </row>
    <row r="662" spans="1:13" ht="14.45" customHeight="1" x14ac:dyDescent="0.2">
      <c r="A662" s="465"/>
      <c r="B662" s="461"/>
      <c r="C662" s="462"/>
      <c r="D662" s="462"/>
      <c r="E662" s="463"/>
      <c r="F662" s="461"/>
      <c r="G662" s="462"/>
      <c r="H662" s="462"/>
      <c r="I662" s="462"/>
      <c r="J662" s="462"/>
      <c r="K662" s="464"/>
      <c r="L662" s="150"/>
      <c r="M662" s="460" t="str">
        <f t="shared" si="10"/>
        <v/>
      </c>
    </row>
    <row r="663" spans="1:13" ht="14.45" customHeight="1" x14ac:dyDescent="0.2">
      <c r="A663" s="465"/>
      <c r="B663" s="461"/>
      <c r="C663" s="462"/>
      <c r="D663" s="462"/>
      <c r="E663" s="463"/>
      <c r="F663" s="461"/>
      <c r="G663" s="462"/>
      <c r="H663" s="462"/>
      <c r="I663" s="462"/>
      <c r="J663" s="462"/>
      <c r="K663" s="464"/>
      <c r="L663" s="150"/>
      <c r="M663" s="460" t="str">
        <f t="shared" si="10"/>
        <v/>
      </c>
    </row>
    <row r="664" spans="1:13" ht="14.45" customHeight="1" x14ac:dyDescent="0.2">
      <c r="A664" s="465"/>
      <c r="B664" s="461"/>
      <c r="C664" s="462"/>
      <c r="D664" s="462"/>
      <c r="E664" s="463"/>
      <c r="F664" s="461"/>
      <c r="G664" s="462"/>
      <c r="H664" s="462"/>
      <c r="I664" s="462"/>
      <c r="J664" s="462"/>
      <c r="K664" s="464"/>
      <c r="L664" s="150"/>
      <c r="M664" s="460" t="str">
        <f t="shared" si="10"/>
        <v/>
      </c>
    </row>
    <row r="665" spans="1:13" ht="14.45" customHeight="1" x14ac:dyDescent="0.2">
      <c r="A665" s="465"/>
      <c r="B665" s="461"/>
      <c r="C665" s="462"/>
      <c r="D665" s="462"/>
      <c r="E665" s="463"/>
      <c r="F665" s="461"/>
      <c r="G665" s="462"/>
      <c r="H665" s="462"/>
      <c r="I665" s="462"/>
      <c r="J665" s="462"/>
      <c r="K665" s="464"/>
      <c r="L665" s="150"/>
      <c r="M665" s="460" t="str">
        <f t="shared" si="10"/>
        <v/>
      </c>
    </row>
    <row r="666" spans="1:13" ht="14.45" customHeight="1" x14ac:dyDescent="0.2">
      <c r="A666" s="465"/>
      <c r="B666" s="461"/>
      <c r="C666" s="462"/>
      <c r="D666" s="462"/>
      <c r="E666" s="463"/>
      <c r="F666" s="461"/>
      <c r="G666" s="462"/>
      <c r="H666" s="462"/>
      <c r="I666" s="462"/>
      <c r="J666" s="462"/>
      <c r="K666" s="464"/>
      <c r="L666" s="150"/>
      <c r="M666" s="460" t="str">
        <f t="shared" si="10"/>
        <v/>
      </c>
    </row>
    <row r="667" spans="1:13" ht="14.45" customHeight="1" x14ac:dyDescent="0.2">
      <c r="A667" s="465"/>
      <c r="B667" s="461"/>
      <c r="C667" s="462"/>
      <c r="D667" s="462"/>
      <c r="E667" s="463"/>
      <c r="F667" s="461"/>
      <c r="G667" s="462"/>
      <c r="H667" s="462"/>
      <c r="I667" s="462"/>
      <c r="J667" s="462"/>
      <c r="K667" s="464"/>
      <c r="L667" s="150"/>
      <c r="M667" s="460" t="str">
        <f t="shared" si="10"/>
        <v/>
      </c>
    </row>
    <row r="668" spans="1:13" ht="14.45" customHeight="1" x14ac:dyDescent="0.2">
      <c r="A668" s="465"/>
      <c r="B668" s="461"/>
      <c r="C668" s="462"/>
      <c r="D668" s="462"/>
      <c r="E668" s="463"/>
      <c r="F668" s="461"/>
      <c r="G668" s="462"/>
      <c r="H668" s="462"/>
      <c r="I668" s="462"/>
      <c r="J668" s="462"/>
      <c r="K668" s="464"/>
      <c r="L668" s="150"/>
      <c r="M668" s="460" t="str">
        <f t="shared" si="10"/>
        <v/>
      </c>
    </row>
    <row r="669" spans="1:13" ht="14.45" customHeight="1" x14ac:dyDescent="0.2">
      <c r="A669" s="465"/>
      <c r="B669" s="461"/>
      <c r="C669" s="462"/>
      <c r="D669" s="462"/>
      <c r="E669" s="463"/>
      <c r="F669" s="461"/>
      <c r="G669" s="462"/>
      <c r="H669" s="462"/>
      <c r="I669" s="462"/>
      <c r="J669" s="462"/>
      <c r="K669" s="464"/>
      <c r="L669" s="150"/>
      <c r="M669" s="460" t="str">
        <f t="shared" si="10"/>
        <v/>
      </c>
    </row>
    <row r="670" spans="1:13" ht="14.45" customHeight="1" x14ac:dyDescent="0.2">
      <c r="A670" s="465"/>
      <c r="B670" s="461"/>
      <c r="C670" s="462"/>
      <c r="D670" s="462"/>
      <c r="E670" s="463"/>
      <c r="F670" s="461"/>
      <c r="G670" s="462"/>
      <c r="H670" s="462"/>
      <c r="I670" s="462"/>
      <c r="J670" s="462"/>
      <c r="K670" s="464"/>
      <c r="L670" s="150"/>
      <c r="M670" s="460" t="str">
        <f t="shared" si="10"/>
        <v/>
      </c>
    </row>
    <row r="671" spans="1:13" ht="14.45" customHeight="1" x14ac:dyDescent="0.2">
      <c r="A671" s="465"/>
      <c r="B671" s="461"/>
      <c r="C671" s="462"/>
      <c r="D671" s="462"/>
      <c r="E671" s="463"/>
      <c r="F671" s="461"/>
      <c r="G671" s="462"/>
      <c r="H671" s="462"/>
      <c r="I671" s="462"/>
      <c r="J671" s="462"/>
      <c r="K671" s="464"/>
      <c r="L671" s="150"/>
      <c r="M671" s="460" t="str">
        <f t="shared" si="10"/>
        <v/>
      </c>
    </row>
    <row r="672" spans="1:13" ht="14.45" customHeight="1" x14ac:dyDescent="0.2">
      <c r="A672" s="465"/>
      <c r="B672" s="461"/>
      <c r="C672" s="462"/>
      <c r="D672" s="462"/>
      <c r="E672" s="463"/>
      <c r="F672" s="461"/>
      <c r="G672" s="462"/>
      <c r="H672" s="462"/>
      <c r="I672" s="462"/>
      <c r="J672" s="462"/>
      <c r="K672" s="464"/>
      <c r="L672" s="150"/>
      <c r="M672" s="460" t="str">
        <f t="shared" si="10"/>
        <v/>
      </c>
    </row>
    <row r="673" spans="1:13" ht="14.45" customHeight="1" x14ac:dyDescent="0.2">
      <c r="A673" s="465"/>
      <c r="B673" s="461"/>
      <c r="C673" s="462"/>
      <c r="D673" s="462"/>
      <c r="E673" s="463"/>
      <c r="F673" s="461"/>
      <c r="G673" s="462"/>
      <c r="H673" s="462"/>
      <c r="I673" s="462"/>
      <c r="J673" s="462"/>
      <c r="K673" s="464"/>
      <c r="L673" s="150"/>
      <c r="M673" s="460" t="str">
        <f t="shared" si="10"/>
        <v/>
      </c>
    </row>
    <row r="674" spans="1:13" ht="14.45" customHeight="1" x14ac:dyDescent="0.2">
      <c r="A674" s="465"/>
      <c r="B674" s="461"/>
      <c r="C674" s="462"/>
      <c r="D674" s="462"/>
      <c r="E674" s="463"/>
      <c r="F674" s="461"/>
      <c r="G674" s="462"/>
      <c r="H674" s="462"/>
      <c r="I674" s="462"/>
      <c r="J674" s="462"/>
      <c r="K674" s="464"/>
      <c r="L674" s="150"/>
      <c r="M674" s="460" t="str">
        <f t="shared" si="10"/>
        <v/>
      </c>
    </row>
    <row r="675" spans="1:13" ht="14.45" customHeight="1" x14ac:dyDescent="0.2">
      <c r="A675" s="465"/>
      <c r="B675" s="461"/>
      <c r="C675" s="462"/>
      <c r="D675" s="462"/>
      <c r="E675" s="463"/>
      <c r="F675" s="461"/>
      <c r="G675" s="462"/>
      <c r="H675" s="462"/>
      <c r="I675" s="462"/>
      <c r="J675" s="462"/>
      <c r="K675" s="464"/>
      <c r="L675" s="150"/>
      <c r="M675" s="460" t="str">
        <f t="shared" si="10"/>
        <v/>
      </c>
    </row>
    <row r="676" spans="1:13" ht="14.45" customHeight="1" x14ac:dyDescent="0.2">
      <c r="A676" s="465"/>
      <c r="B676" s="461"/>
      <c r="C676" s="462"/>
      <c r="D676" s="462"/>
      <c r="E676" s="463"/>
      <c r="F676" s="461"/>
      <c r="G676" s="462"/>
      <c r="H676" s="462"/>
      <c r="I676" s="462"/>
      <c r="J676" s="462"/>
      <c r="K676" s="464"/>
      <c r="L676" s="150"/>
      <c r="M676" s="460" t="str">
        <f t="shared" si="10"/>
        <v/>
      </c>
    </row>
    <row r="677" spans="1:13" ht="14.45" customHeight="1" x14ac:dyDescent="0.2">
      <c r="A677" s="465"/>
      <c r="B677" s="461"/>
      <c r="C677" s="462"/>
      <c r="D677" s="462"/>
      <c r="E677" s="463"/>
      <c r="F677" s="461"/>
      <c r="G677" s="462"/>
      <c r="H677" s="462"/>
      <c r="I677" s="462"/>
      <c r="J677" s="462"/>
      <c r="K677" s="464"/>
      <c r="L677" s="150"/>
      <c r="M677" s="460" t="str">
        <f t="shared" si="10"/>
        <v/>
      </c>
    </row>
    <row r="678" spans="1:13" ht="14.45" customHeight="1" x14ac:dyDescent="0.2">
      <c r="A678" s="465"/>
      <c r="B678" s="461"/>
      <c r="C678" s="462"/>
      <c r="D678" s="462"/>
      <c r="E678" s="463"/>
      <c r="F678" s="461"/>
      <c r="G678" s="462"/>
      <c r="H678" s="462"/>
      <c r="I678" s="462"/>
      <c r="J678" s="462"/>
      <c r="K678" s="464"/>
      <c r="L678" s="150"/>
      <c r="M678" s="460" t="str">
        <f t="shared" si="10"/>
        <v/>
      </c>
    </row>
    <row r="679" spans="1:13" ht="14.45" customHeight="1" x14ac:dyDescent="0.2">
      <c r="A679" s="465"/>
      <c r="B679" s="461"/>
      <c r="C679" s="462"/>
      <c r="D679" s="462"/>
      <c r="E679" s="463"/>
      <c r="F679" s="461"/>
      <c r="G679" s="462"/>
      <c r="H679" s="462"/>
      <c r="I679" s="462"/>
      <c r="J679" s="462"/>
      <c r="K679" s="464"/>
      <c r="L679" s="150"/>
      <c r="M679" s="460" t="str">
        <f t="shared" si="10"/>
        <v/>
      </c>
    </row>
    <row r="680" spans="1:13" ht="14.45" customHeight="1" x14ac:dyDescent="0.2">
      <c r="A680" s="465"/>
      <c r="B680" s="461"/>
      <c r="C680" s="462"/>
      <c r="D680" s="462"/>
      <c r="E680" s="463"/>
      <c r="F680" s="461"/>
      <c r="G680" s="462"/>
      <c r="H680" s="462"/>
      <c r="I680" s="462"/>
      <c r="J680" s="462"/>
      <c r="K680" s="464"/>
      <c r="L680" s="150"/>
      <c r="M680" s="460" t="str">
        <f t="shared" si="10"/>
        <v/>
      </c>
    </row>
    <row r="681" spans="1:13" ht="14.45" customHeight="1" x14ac:dyDescent="0.2">
      <c r="A681" s="465"/>
      <c r="B681" s="461"/>
      <c r="C681" s="462"/>
      <c r="D681" s="462"/>
      <c r="E681" s="463"/>
      <c r="F681" s="461"/>
      <c r="G681" s="462"/>
      <c r="H681" s="462"/>
      <c r="I681" s="462"/>
      <c r="J681" s="462"/>
      <c r="K681" s="464"/>
      <c r="L681" s="150"/>
      <c r="M681" s="460" t="str">
        <f t="shared" si="10"/>
        <v/>
      </c>
    </row>
    <row r="682" spans="1:13" ht="14.45" customHeight="1" x14ac:dyDescent="0.2">
      <c r="A682" s="465"/>
      <c r="B682" s="461"/>
      <c r="C682" s="462"/>
      <c r="D682" s="462"/>
      <c r="E682" s="463"/>
      <c r="F682" s="461"/>
      <c r="G682" s="462"/>
      <c r="H682" s="462"/>
      <c r="I682" s="462"/>
      <c r="J682" s="462"/>
      <c r="K682" s="464"/>
      <c r="L682" s="150"/>
      <c r="M682" s="460" t="str">
        <f t="shared" si="10"/>
        <v/>
      </c>
    </row>
    <row r="683" spans="1:13" ht="14.45" customHeight="1" x14ac:dyDescent="0.2">
      <c r="A683" s="465"/>
      <c r="B683" s="461"/>
      <c r="C683" s="462"/>
      <c r="D683" s="462"/>
      <c r="E683" s="463"/>
      <c r="F683" s="461"/>
      <c r="G683" s="462"/>
      <c r="H683" s="462"/>
      <c r="I683" s="462"/>
      <c r="J683" s="462"/>
      <c r="K683" s="464"/>
      <c r="L683" s="150"/>
      <c r="M683" s="460" t="str">
        <f t="shared" si="10"/>
        <v/>
      </c>
    </row>
    <row r="684" spans="1:13" ht="14.45" customHeight="1" x14ac:dyDescent="0.2">
      <c r="A684" s="465"/>
      <c r="B684" s="461"/>
      <c r="C684" s="462"/>
      <c r="D684" s="462"/>
      <c r="E684" s="463"/>
      <c r="F684" s="461"/>
      <c r="G684" s="462"/>
      <c r="H684" s="462"/>
      <c r="I684" s="462"/>
      <c r="J684" s="462"/>
      <c r="K684" s="464"/>
      <c r="L684" s="150"/>
      <c r="M684" s="460" t="str">
        <f t="shared" si="10"/>
        <v/>
      </c>
    </row>
    <row r="685" spans="1:13" ht="14.45" customHeight="1" x14ac:dyDescent="0.2">
      <c r="A685" s="465"/>
      <c r="B685" s="461"/>
      <c r="C685" s="462"/>
      <c r="D685" s="462"/>
      <c r="E685" s="463"/>
      <c r="F685" s="461"/>
      <c r="G685" s="462"/>
      <c r="H685" s="462"/>
      <c r="I685" s="462"/>
      <c r="J685" s="462"/>
      <c r="K685" s="464"/>
      <c r="L685" s="150"/>
      <c r="M685" s="460" t="str">
        <f t="shared" si="10"/>
        <v/>
      </c>
    </row>
    <row r="686" spans="1:13" ht="14.45" customHeight="1" x14ac:dyDescent="0.2">
      <c r="A686" s="465"/>
      <c r="B686" s="461"/>
      <c r="C686" s="462"/>
      <c r="D686" s="462"/>
      <c r="E686" s="463"/>
      <c r="F686" s="461"/>
      <c r="G686" s="462"/>
      <c r="H686" s="462"/>
      <c r="I686" s="462"/>
      <c r="J686" s="462"/>
      <c r="K686" s="464"/>
      <c r="L686" s="150"/>
      <c r="M686" s="460" t="str">
        <f t="shared" si="10"/>
        <v/>
      </c>
    </row>
    <row r="687" spans="1:13" ht="14.45" customHeight="1" x14ac:dyDescent="0.2">
      <c r="A687" s="465"/>
      <c r="B687" s="461"/>
      <c r="C687" s="462"/>
      <c r="D687" s="462"/>
      <c r="E687" s="463"/>
      <c r="F687" s="461"/>
      <c r="G687" s="462"/>
      <c r="H687" s="462"/>
      <c r="I687" s="462"/>
      <c r="J687" s="462"/>
      <c r="K687" s="464"/>
      <c r="L687" s="150"/>
      <c r="M687" s="460" t="str">
        <f t="shared" si="10"/>
        <v/>
      </c>
    </row>
    <row r="688" spans="1:13" ht="14.45" customHeight="1" x14ac:dyDescent="0.2">
      <c r="A688" s="465"/>
      <c r="B688" s="461"/>
      <c r="C688" s="462"/>
      <c r="D688" s="462"/>
      <c r="E688" s="463"/>
      <c r="F688" s="461"/>
      <c r="G688" s="462"/>
      <c r="H688" s="462"/>
      <c r="I688" s="462"/>
      <c r="J688" s="462"/>
      <c r="K688" s="464"/>
      <c r="L688" s="150"/>
      <c r="M688" s="460" t="str">
        <f t="shared" si="10"/>
        <v/>
      </c>
    </row>
    <row r="689" spans="1:13" ht="14.45" customHeight="1" x14ac:dyDescent="0.2">
      <c r="A689" s="465"/>
      <c r="B689" s="461"/>
      <c r="C689" s="462"/>
      <c r="D689" s="462"/>
      <c r="E689" s="463"/>
      <c r="F689" s="461"/>
      <c r="G689" s="462"/>
      <c r="H689" s="462"/>
      <c r="I689" s="462"/>
      <c r="J689" s="462"/>
      <c r="K689" s="464"/>
      <c r="L689" s="150"/>
      <c r="M689" s="460" t="str">
        <f t="shared" si="10"/>
        <v/>
      </c>
    </row>
    <row r="690" spans="1:13" ht="14.45" customHeight="1" x14ac:dyDescent="0.2">
      <c r="A690" s="465"/>
      <c r="B690" s="461"/>
      <c r="C690" s="462"/>
      <c r="D690" s="462"/>
      <c r="E690" s="463"/>
      <c r="F690" s="461"/>
      <c r="G690" s="462"/>
      <c r="H690" s="462"/>
      <c r="I690" s="462"/>
      <c r="J690" s="462"/>
      <c r="K690" s="464"/>
      <c r="L690" s="150"/>
      <c r="M690" s="460" t="str">
        <f t="shared" si="10"/>
        <v/>
      </c>
    </row>
    <row r="691" spans="1:13" ht="14.45" customHeight="1" x14ac:dyDescent="0.2">
      <c r="A691" s="465"/>
      <c r="B691" s="461"/>
      <c r="C691" s="462"/>
      <c r="D691" s="462"/>
      <c r="E691" s="463"/>
      <c r="F691" s="461"/>
      <c r="G691" s="462"/>
      <c r="H691" s="462"/>
      <c r="I691" s="462"/>
      <c r="J691" s="462"/>
      <c r="K691" s="464"/>
      <c r="L691" s="150"/>
      <c r="M691" s="460" t="str">
        <f t="shared" si="10"/>
        <v/>
      </c>
    </row>
    <row r="692" spans="1:13" ht="14.45" customHeight="1" x14ac:dyDescent="0.2">
      <c r="A692" s="465"/>
      <c r="B692" s="461"/>
      <c r="C692" s="462"/>
      <c r="D692" s="462"/>
      <c r="E692" s="463"/>
      <c r="F692" s="461"/>
      <c r="G692" s="462"/>
      <c r="H692" s="462"/>
      <c r="I692" s="462"/>
      <c r="J692" s="462"/>
      <c r="K692" s="464"/>
      <c r="L692" s="150"/>
      <c r="M692" s="460" t="str">
        <f t="shared" si="10"/>
        <v/>
      </c>
    </row>
    <row r="693" spans="1:13" ht="14.45" customHeight="1" x14ac:dyDescent="0.2">
      <c r="A693" s="465"/>
      <c r="B693" s="461"/>
      <c r="C693" s="462"/>
      <c r="D693" s="462"/>
      <c r="E693" s="463"/>
      <c r="F693" s="461"/>
      <c r="G693" s="462"/>
      <c r="H693" s="462"/>
      <c r="I693" s="462"/>
      <c r="J693" s="462"/>
      <c r="K693" s="464"/>
      <c r="L693" s="150"/>
      <c r="M693" s="460" t="str">
        <f t="shared" si="10"/>
        <v/>
      </c>
    </row>
    <row r="694" spans="1:13" ht="14.45" customHeight="1" x14ac:dyDescent="0.2">
      <c r="A694" s="465"/>
      <c r="B694" s="461"/>
      <c r="C694" s="462"/>
      <c r="D694" s="462"/>
      <c r="E694" s="463"/>
      <c r="F694" s="461"/>
      <c r="G694" s="462"/>
      <c r="H694" s="462"/>
      <c r="I694" s="462"/>
      <c r="J694" s="462"/>
      <c r="K694" s="464"/>
      <c r="L694" s="150"/>
      <c r="M694" s="460" t="str">
        <f t="shared" si="10"/>
        <v/>
      </c>
    </row>
    <row r="695" spans="1:13" ht="14.45" customHeight="1" x14ac:dyDescent="0.2">
      <c r="A695" s="465"/>
      <c r="B695" s="461"/>
      <c r="C695" s="462"/>
      <c r="D695" s="462"/>
      <c r="E695" s="463"/>
      <c r="F695" s="461"/>
      <c r="G695" s="462"/>
      <c r="H695" s="462"/>
      <c r="I695" s="462"/>
      <c r="J695" s="462"/>
      <c r="K695" s="464"/>
      <c r="L695" s="150"/>
      <c r="M695" s="460" t="str">
        <f t="shared" si="10"/>
        <v/>
      </c>
    </row>
    <row r="696" spans="1:13" ht="14.45" customHeight="1" x14ac:dyDescent="0.2">
      <c r="A696" s="465"/>
      <c r="B696" s="461"/>
      <c r="C696" s="462"/>
      <c r="D696" s="462"/>
      <c r="E696" s="463"/>
      <c r="F696" s="461"/>
      <c r="G696" s="462"/>
      <c r="H696" s="462"/>
      <c r="I696" s="462"/>
      <c r="J696" s="462"/>
      <c r="K696" s="464"/>
      <c r="L696" s="150"/>
      <c r="M696" s="460" t="str">
        <f t="shared" si="10"/>
        <v/>
      </c>
    </row>
    <row r="697" spans="1:13" ht="14.45" customHeight="1" x14ac:dyDescent="0.2">
      <c r="A697" s="465"/>
      <c r="B697" s="461"/>
      <c r="C697" s="462"/>
      <c r="D697" s="462"/>
      <c r="E697" s="463"/>
      <c r="F697" s="461"/>
      <c r="G697" s="462"/>
      <c r="H697" s="462"/>
      <c r="I697" s="462"/>
      <c r="J697" s="462"/>
      <c r="K697" s="464"/>
      <c r="L697" s="150"/>
      <c r="M697" s="460" t="str">
        <f t="shared" si="10"/>
        <v/>
      </c>
    </row>
    <row r="698" spans="1:13" ht="14.45" customHeight="1" x14ac:dyDescent="0.2">
      <c r="A698" s="465"/>
      <c r="B698" s="461"/>
      <c r="C698" s="462"/>
      <c r="D698" s="462"/>
      <c r="E698" s="463"/>
      <c r="F698" s="461"/>
      <c r="G698" s="462"/>
      <c r="H698" s="462"/>
      <c r="I698" s="462"/>
      <c r="J698" s="462"/>
      <c r="K698" s="464"/>
      <c r="L698" s="150"/>
      <c r="M698" s="460" t="str">
        <f t="shared" si="10"/>
        <v/>
      </c>
    </row>
    <row r="699" spans="1:13" ht="14.45" customHeight="1" x14ac:dyDescent="0.2">
      <c r="A699" s="465"/>
      <c r="B699" s="461"/>
      <c r="C699" s="462"/>
      <c r="D699" s="462"/>
      <c r="E699" s="463"/>
      <c r="F699" s="461"/>
      <c r="G699" s="462"/>
      <c r="H699" s="462"/>
      <c r="I699" s="462"/>
      <c r="J699" s="462"/>
      <c r="K699" s="464"/>
      <c r="L699" s="150"/>
      <c r="M699" s="460" t="str">
        <f t="shared" si="10"/>
        <v/>
      </c>
    </row>
    <row r="700" spans="1:13" ht="14.45" customHeight="1" x14ac:dyDescent="0.2">
      <c r="A700" s="465"/>
      <c r="B700" s="461"/>
      <c r="C700" s="462"/>
      <c r="D700" s="462"/>
      <c r="E700" s="463"/>
      <c r="F700" s="461"/>
      <c r="G700" s="462"/>
      <c r="H700" s="462"/>
      <c r="I700" s="462"/>
      <c r="J700" s="462"/>
      <c r="K700" s="464"/>
      <c r="L700" s="150"/>
      <c r="M700" s="460" t="str">
        <f t="shared" si="10"/>
        <v/>
      </c>
    </row>
    <row r="701" spans="1:13" ht="14.45" customHeight="1" x14ac:dyDescent="0.2">
      <c r="A701" s="465"/>
      <c r="B701" s="461"/>
      <c r="C701" s="462"/>
      <c r="D701" s="462"/>
      <c r="E701" s="463"/>
      <c r="F701" s="461"/>
      <c r="G701" s="462"/>
      <c r="H701" s="462"/>
      <c r="I701" s="462"/>
      <c r="J701" s="462"/>
      <c r="K701" s="464"/>
      <c r="L701" s="150"/>
      <c r="M701" s="460" t="str">
        <f t="shared" si="10"/>
        <v/>
      </c>
    </row>
    <row r="702" spans="1:13" ht="14.45" customHeight="1" x14ac:dyDescent="0.2">
      <c r="A702" s="465"/>
      <c r="B702" s="461"/>
      <c r="C702" s="462"/>
      <c r="D702" s="462"/>
      <c r="E702" s="463"/>
      <c r="F702" s="461"/>
      <c r="G702" s="462"/>
      <c r="H702" s="462"/>
      <c r="I702" s="462"/>
      <c r="J702" s="462"/>
      <c r="K702" s="464"/>
      <c r="L702" s="150"/>
      <c r="M702" s="460" t="str">
        <f t="shared" si="10"/>
        <v/>
      </c>
    </row>
    <row r="703" spans="1:13" ht="14.45" customHeight="1" x14ac:dyDescent="0.2">
      <c r="A703" s="465"/>
      <c r="B703" s="461"/>
      <c r="C703" s="462"/>
      <c r="D703" s="462"/>
      <c r="E703" s="463"/>
      <c r="F703" s="461"/>
      <c r="G703" s="462"/>
      <c r="H703" s="462"/>
      <c r="I703" s="462"/>
      <c r="J703" s="462"/>
      <c r="K703" s="464"/>
      <c r="L703" s="150"/>
      <c r="M703" s="460" t="str">
        <f t="shared" si="10"/>
        <v/>
      </c>
    </row>
    <row r="704" spans="1:13" ht="14.45" customHeight="1" x14ac:dyDescent="0.2">
      <c r="A704" s="465"/>
      <c r="B704" s="461"/>
      <c r="C704" s="462"/>
      <c r="D704" s="462"/>
      <c r="E704" s="463"/>
      <c r="F704" s="461"/>
      <c r="G704" s="462"/>
      <c r="H704" s="462"/>
      <c r="I704" s="462"/>
      <c r="J704" s="462"/>
      <c r="K704" s="464"/>
      <c r="L704" s="150"/>
      <c r="M704" s="460" t="str">
        <f t="shared" si="10"/>
        <v/>
      </c>
    </row>
    <row r="705" spans="1:13" ht="14.45" customHeight="1" x14ac:dyDescent="0.2">
      <c r="A705" s="465"/>
      <c r="B705" s="461"/>
      <c r="C705" s="462"/>
      <c r="D705" s="462"/>
      <c r="E705" s="463"/>
      <c r="F705" s="461"/>
      <c r="G705" s="462"/>
      <c r="H705" s="462"/>
      <c r="I705" s="462"/>
      <c r="J705" s="462"/>
      <c r="K705" s="464"/>
      <c r="L705" s="150"/>
      <c r="M705" s="460" t="str">
        <f t="shared" si="10"/>
        <v/>
      </c>
    </row>
    <row r="706" spans="1:13" ht="14.45" customHeight="1" x14ac:dyDescent="0.2">
      <c r="A706" s="465"/>
      <c r="B706" s="461"/>
      <c r="C706" s="462"/>
      <c r="D706" s="462"/>
      <c r="E706" s="463"/>
      <c r="F706" s="461"/>
      <c r="G706" s="462"/>
      <c r="H706" s="462"/>
      <c r="I706" s="462"/>
      <c r="J706" s="462"/>
      <c r="K706" s="464"/>
      <c r="L706" s="150"/>
      <c r="M706" s="460" t="str">
        <f t="shared" si="10"/>
        <v/>
      </c>
    </row>
    <row r="707" spans="1:13" ht="14.45" customHeight="1" x14ac:dyDescent="0.2">
      <c r="A707" s="465"/>
      <c r="B707" s="461"/>
      <c r="C707" s="462"/>
      <c r="D707" s="462"/>
      <c r="E707" s="463"/>
      <c r="F707" s="461"/>
      <c r="G707" s="462"/>
      <c r="H707" s="462"/>
      <c r="I707" s="462"/>
      <c r="J707" s="462"/>
      <c r="K707" s="464"/>
      <c r="L707" s="150"/>
      <c r="M707" s="460" t="str">
        <f t="shared" si="10"/>
        <v/>
      </c>
    </row>
    <row r="708" spans="1:13" ht="14.45" customHeight="1" x14ac:dyDescent="0.2">
      <c r="A708" s="465"/>
      <c r="B708" s="461"/>
      <c r="C708" s="462"/>
      <c r="D708" s="462"/>
      <c r="E708" s="463"/>
      <c r="F708" s="461"/>
      <c r="G708" s="462"/>
      <c r="H708" s="462"/>
      <c r="I708" s="462"/>
      <c r="J708" s="462"/>
      <c r="K708" s="464"/>
      <c r="L708" s="150"/>
      <c r="M708" s="460" t="str">
        <f t="shared" si="10"/>
        <v/>
      </c>
    </row>
    <row r="709" spans="1:13" ht="14.45" customHeight="1" x14ac:dyDescent="0.2">
      <c r="A709" s="465"/>
      <c r="B709" s="461"/>
      <c r="C709" s="462"/>
      <c r="D709" s="462"/>
      <c r="E709" s="463"/>
      <c r="F709" s="461"/>
      <c r="G709" s="462"/>
      <c r="H709" s="462"/>
      <c r="I709" s="462"/>
      <c r="J709" s="462"/>
      <c r="K709" s="464"/>
      <c r="L709" s="150"/>
      <c r="M709" s="460" t="str">
        <f t="shared" si="10"/>
        <v/>
      </c>
    </row>
    <row r="710" spans="1:13" ht="14.45" customHeight="1" x14ac:dyDescent="0.2">
      <c r="A710" s="465"/>
      <c r="B710" s="461"/>
      <c r="C710" s="462"/>
      <c r="D710" s="462"/>
      <c r="E710" s="463"/>
      <c r="F710" s="461"/>
      <c r="G710" s="462"/>
      <c r="H710" s="462"/>
      <c r="I710" s="462"/>
      <c r="J710" s="462"/>
      <c r="K710" s="464"/>
      <c r="L710" s="150"/>
      <c r="M710" s="460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5"/>
      <c r="B711" s="461"/>
      <c r="C711" s="462"/>
      <c r="D711" s="462"/>
      <c r="E711" s="463"/>
      <c r="F711" s="461"/>
      <c r="G711" s="462"/>
      <c r="H711" s="462"/>
      <c r="I711" s="462"/>
      <c r="J711" s="462"/>
      <c r="K711" s="464"/>
      <c r="L711" s="150"/>
      <c r="M711" s="460" t="str">
        <f t="shared" si="11"/>
        <v/>
      </c>
    </row>
    <row r="712" spans="1:13" ht="14.45" customHeight="1" x14ac:dyDescent="0.2">
      <c r="A712" s="465"/>
      <c r="B712" s="461"/>
      <c r="C712" s="462"/>
      <c r="D712" s="462"/>
      <c r="E712" s="463"/>
      <c r="F712" s="461"/>
      <c r="G712" s="462"/>
      <c r="H712" s="462"/>
      <c r="I712" s="462"/>
      <c r="J712" s="462"/>
      <c r="K712" s="464"/>
      <c r="L712" s="150"/>
      <c r="M712" s="460" t="str">
        <f t="shared" si="11"/>
        <v/>
      </c>
    </row>
    <row r="713" spans="1:13" ht="14.45" customHeight="1" x14ac:dyDescent="0.2">
      <c r="A713" s="465"/>
      <c r="B713" s="461"/>
      <c r="C713" s="462"/>
      <c r="D713" s="462"/>
      <c r="E713" s="463"/>
      <c r="F713" s="461"/>
      <c r="G713" s="462"/>
      <c r="H713" s="462"/>
      <c r="I713" s="462"/>
      <c r="J713" s="462"/>
      <c r="K713" s="464"/>
      <c r="L713" s="150"/>
      <c r="M713" s="460" t="str">
        <f t="shared" si="11"/>
        <v/>
      </c>
    </row>
    <row r="714" spans="1:13" ht="14.45" customHeight="1" x14ac:dyDescent="0.2">
      <c r="A714" s="465"/>
      <c r="B714" s="461"/>
      <c r="C714" s="462"/>
      <c r="D714" s="462"/>
      <c r="E714" s="463"/>
      <c r="F714" s="461"/>
      <c r="G714" s="462"/>
      <c r="H714" s="462"/>
      <c r="I714" s="462"/>
      <c r="J714" s="462"/>
      <c r="K714" s="464"/>
      <c r="L714" s="150"/>
      <c r="M714" s="460" t="str">
        <f t="shared" si="11"/>
        <v/>
      </c>
    </row>
    <row r="715" spans="1:13" ht="14.45" customHeight="1" x14ac:dyDescent="0.2">
      <c r="A715" s="465"/>
      <c r="B715" s="461"/>
      <c r="C715" s="462"/>
      <c r="D715" s="462"/>
      <c r="E715" s="463"/>
      <c r="F715" s="461"/>
      <c r="G715" s="462"/>
      <c r="H715" s="462"/>
      <c r="I715" s="462"/>
      <c r="J715" s="462"/>
      <c r="K715" s="464"/>
      <c r="L715" s="150"/>
      <c r="M715" s="460" t="str">
        <f t="shared" si="11"/>
        <v/>
      </c>
    </row>
    <row r="716" spans="1:13" ht="14.45" customHeight="1" x14ac:dyDescent="0.2">
      <c r="A716" s="465"/>
      <c r="B716" s="461"/>
      <c r="C716" s="462"/>
      <c r="D716" s="462"/>
      <c r="E716" s="463"/>
      <c r="F716" s="461"/>
      <c r="G716" s="462"/>
      <c r="H716" s="462"/>
      <c r="I716" s="462"/>
      <c r="J716" s="462"/>
      <c r="K716" s="464"/>
      <c r="L716" s="150"/>
      <c r="M716" s="460" t="str">
        <f t="shared" si="11"/>
        <v/>
      </c>
    </row>
    <row r="717" spans="1:13" ht="14.45" customHeight="1" x14ac:dyDescent="0.2">
      <c r="A717" s="465"/>
      <c r="B717" s="461"/>
      <c r="C717" s="462"/>
      <c r="D717" s="462"/>
      <c r="E717" s="463"/>
      <c r="F717" s="461"/>
      <c r="G717" s="462"/>
      <c r="H717" s="462"/>
      <c r="I717" s="462"/>
      <c r="J717" s="462"/>
      <c r="K717" s="464"/>
      <c r="L717" s="150"/>
      <c r="M717" s="460" t="str">
        <f t="shared" si="11"/>
        <v/>
      </c>
    </row>
    <row r="718" spans="1:13" ht="14.45" customHeight="1" x14ac:dyDescent="0.2">
      <c r="A718" s="465"/>
      <c r="B718" s="461"/>
      <c r="C718" s="462"/>
      <c r="D718" s="462"/>
      <c r="E718" s="463"/>
      <c r="F718" s="461"/>
      <c r="G718" s="462"/>
      <c r="H718" s="462"/>
      <c r="I718" s="462"/>
      <c r="J718" s="462"/>
      <c r="K718" s="464"/>
      <c r="L718" s="150"/>
      <c r="M718" s="460" t="str">
        <f t="shared" si="11"/>
        <v/>
      </c>
    </row>
    <row r="719" spans="1:13" ht="14.45" customHeight="1" x14ac:dyDescent="0.2">
      <c r="A719" s="465"/>
      <c r="B719" s="461"/>
      <c r="C719" s="462"/>
      <c r="D719" s="462"/>
      <c r="E719" s="463"/>
      <c r="F719" s="461"/>
      <c r="G719" s="462"/>
      <c r="H719" s="462"/>
      <c r="I719" s="462"/>
      <c r="J719" s="462"/>
      <c r="K719" s="464"/>
      <c r="L719" s="150"/>
      <c r="M719" s="460" t="str">
        <f t="shared" si="11"/>
        <v/>
      </c>
    </row>
    <row r="720" spans="1:13" ht="14.45" customHeight="1" x14ac:dyDescent="0.2">
      <c r="A720" s="465"/>
      <c r="B720" s="461"/>
      <c r="C720" s="462"/>
      <c r="D720" s="462"/>
      <c r="E720" s="463"/>
      <c r="F720" s="461"/>
      <c r="G720" s="462"/>
      <c r="H720" s="462"/>
      <c r="I720" s="462"/>
      <c r="J720" s="462"/>
      <c r="K720" s="464"/>
      <c r="L720" s="150"/>
      <c r="M720" s="460" t="str">
        <f t="shared" si="11"/>
        <v/>
      </c>
    </row>
    <row r="721" spans="1:13" ht="14.45" customHeight="1" x14ac:dyDescent="0.2">
      <c r="A721" s="465"/>
      <c r="B721" s="461"/>
      <c r="C721" s="462"/>
      <c r="D721" s="462"/>
      <c r="E721" s="463"/>
      <c r="F721" s="461"/>
      <c r="G721" s="462"/>
      <c r="H721" s="462"/>
      <c r="I721" s="462"/>
      <c r="J721" s="462"/>
      <c r="K721" s="464"/>
      <c r="L721" s="150"/>
      <c r="M721" s="460" t="str">
        <f t="shared" si="11"/>
        <v/>
      </c>
    </row>
    <row r="722" spans="1:13" ht="14.45" customHeight="1" x14ac:dyDescent="0.2">
      <c r="A722" s="465"/>
      <c r="B722" s="461"/>
      <c r="C722" s="462"/>
      <c r="D722" s="462"/>
      <c r="E722" s="463"/>
      <c r="F722" s="461"/>
      <c r="G722" s="462"/>
      <c r="H722" s="462"/>
      <c r="I722" s="462"/>
      <c r="J722" s="462"/>
      <c r="K722" s="464"/>
      <c r="L722" s="150"/>
      <c r="M722" s="460" t="str">
        <f t="shared" si="11"/>
        <v/>
      </c>
    </row>
    <row r="723" spans="1:13" ht="14.45" customHeight="1" x14ac:dyDescent="0.2">
      <c r="A723" s="465"/>
      <c r="B723" s="461"/>
      <c r="C723" s="462"/>
      <c r="D723" s="462"/>
      <c r="E723" s="463"/>
      <c r="F723" s="461"/>
      <c r="G723" s="462"/>
      <c r="H723" s="462"/>
      <c r="I723" s="462"/>
      <c r="J723" s="462"/>
      <c r="K723" s="464"/>
      <c r="L723" s="150"/>
      <c r="M723" s="460" t="str">
        <f t="shared" si="11"/>
        <v/>
      </c>
    </row>
    <row r="724" spans="1:13" ht="14.45" customHeight="1" x14ac:dyDescent="0.2">
      <c r="A724" s="465"/>
      <c r="B724" s="461"/>
      <c r="C724" s="462"/>
      <c r="D724" s="462"/>
      <c r="E724" s="463"/>
      <c r="F724" s="461"/>
      <c r="G724" s="462"/>
      <c r="H724" s="462"/>
      <c r="I724" s="462"/>
      <c r="J724" s="462"/>
      <c r="K724" s="464"/>
      <c r="L724" s="150"/>
      <c r="M724" s="460" t="str">
        <f t="shared" si="11"/>
        <v/>
      </c>
    </row>
    <row r="725" spans="1:13" ht="14.45" customHeight="1" x14ac:dyDescent="0.2">
      <c r="A725" s="465"/>
      <c r="B725" s="461"/>
      <c r="C725" s="462"/>
      <c r="D725" s="462"/>
      <c r="E725" s="463"/>
      <c r="F725" s="461"/>
      <c r="G725" s="462"/>
      <c r="H725" s="462"/>
      <c r="I725" s="462"/>
      <c r="J725" s="462"/>
      <c r="K725" s="464"/>
      <c r="L725" s="150"/>
      <c r="M725" s="460" t="str">
        <f t="shared" si="11"/>
        <v/>
      </c>
    </row>
    <row r="726" spans="1:13" ht="14.45" customHeight="1" x14ac:dyDescent="0.2">
      <c r="A726" s="465"/>
      <c r="B726" s="461"/>
      <c r="C726" s="462"/>
      <c r="D726" s="462"/>
      <c r="E726" s="463"/>
      <c r="F726" s="461"/>
      <c r="G726" s="462"/>
      <c r="H726" s="462"/>
      <c r="I726" s="462"/>
      <c r="J726" s="462"/>
      <c r="K726" s="464"/>
      <c r="L726" s="150"/>
      <c r="M726" s="460" t="str">
        <f t="shared" si="11"/>
        <v/>
      </c>
    </row>
    <row r="727" spans="1:13" ht="14.45" customHeight="1" x14ac:dyDescent="0.2">
      <c r="A727" s="465"/>
      <c r="B727" s="461"/>
      <c r="C727" s="462"/>
      <c r="D727" s="462"/>
      <c r="E727" s="463"/>
      <c r="F727" s="461"/>
      <c r="G727" s="462"/>
      <c r="H727" s="462"/>
      <c r="I727" s="462"/>
      <c r="J727" s="462"/>
      <c r="K727" s="464"/>
      <c r="L727" s="150"/>
      <c r="M727" s="460" t="str">
        <f t="shared" si="11"/>
        <v/>
      </c>
    </row>
    <row r="728" spans="1:13" ht="14.45" customHeight="1" x14ac:dyDescent="0.2">
      <c r="A728" s="465"/>
      <c r="B728" s="461"/>
      <c r="C728" s="462"/>
      <c r="D728" s="462"/>
      <c r="E728" s="463"/>
      <c r="F728" s="461"/>
      <c r="G728" s="462"/>
      <c r="H728" s="462"/>
      <c r="I728" s="462"/>
      <c r="J728" s="462"/>
      <c r="K728" s="464"/>
      <c r="L728" s="150"/>
      <c r="M728" s="460" t="str">
        <f t="shared" si="11"/>
        <v/>
      </c>
    </row>
    <row r="729" spans="1:13" ht="14.45" customHeight="1" x14ac:dyDescent="0.2">
      <c r="A729" s="465"/>
      <c r="B729" s="461"/>
      <c r="C729" s="462"/>
      <c r="D729" s="462"/>
      <c r="E729" s="463"/>
      <c r="F729" s="461"/>
      <c r="G729" s="462"/>
      <c r="H729" s="462"/>
      <c r="I729" s="462"/>
      <c r="J729" s="462"/>
      <c r="K729" s="464"/>
      <c r="L729" s="150"/>
      <c r="M729" s="460" t="str">
        <f t="shared" si="11"/>
        <v/>
      </c>
    </row>
    <row r="730" spans="1:13" ht="14.45" customHeight="1" x14ac:dyDescent="0.2">
      <c r="A730" s="465"/>
      <c r="B730" s="461"/>
      <c r="C730" s="462"/>
      <c r="D730" s="462"/>
      <c r="E730" s="463"/>
      <c r="F730" s="461"/>
      <c r="G730" s="462"/>
      <c r="H730" s="462"/>
      <c r="I730" s="462"/>
      <c r="J730" s="462"/>
      <c r="K730" s="464"/>
      <c r="L730" s="150"/>
      <c r="M730" s="460" t="str">
        <f t="shared" si="11"/>
        <v/>
      </c>
    </row>
    <row r="731" spans="1:13" ht="14.45" customHeight="1" x14ac:dyDescent="0.2">
      <c r="A731" s="465"/>
      <c r="B731" s="461"/>
      <c r="C731" s="462"/>
      <c r="D731" s="462"/>
      <c r="E731" s="463"/>
      <c r="F731" s="461"/>
      <c r="G731" s="462"/>
      <c r="H731" s="462"/>
      <c r="I731" s="462"/>
      <c r="J731" s="462"/>
      <c r="K731" s="464"/>
      <c r="L731" s="150"/>
      <c r="M731" s="460" t="str">
        <f t="shared" si="11"/>
        <v/>
      </c>
    </row>
    <row r="732" spans="1:13" ht="14.45" customHeight="1" x14ac:dyDescent="0.2">
      <c r="A732" s="465"/>
      <c r="B732" s="461"/>
      <c r="C732" s="462"/>
      <c r="D732" s="462"/>
      <c r="E732" s="463"/>
      <c r="F732" s="461"/>
      <c r="G732" s="462"/>
      <c r="H732" s="462"/>
      <c r="I732" s="462"/>
      <c r="J732" s="462"/>
      <c r="K732" s="464"/>
      <c r="L732" s="150"/>
      <c r="M732" s="460" t="str">
        <f t="shared" si="11"/>
        <v/>
      </c>
    </row>
    <row r="733" spans="1:13" ht="14.45" customHeight="1" x14ac:dyDescent="0.2">
      <c r="A733" s="465"/>
      <c r="B733" s="461"/>
      <c r="C733" s="462"/>
      <c r="D733" s="462"/>
      <c r="E733" s="463"/>
      <c r="F733" s="461"/>
      <c r="G733" s="462"/>
      <c r="H733" s="462"/>
      <c r="I733" s="462"/>
      <c r="J733" s="462"/>
      <c r="K733" s="464"/>
      <c r="L733" s="150"/>
      <c r="M733" s="460" t="str">
        <f t="shared" si="11"/>
        <v/>
      </c>
    </row>
    <row r="734" spans="1:13" ht="14.45" customHeight="1" x14ac:dyDescent="0.2">
      <c r="A734" s="465"/>
      <c r="B734" s="461"/>
      <c r="C734" s="462"/>
      <c r="D734" s="462"/>
      <c r="E734" s="463"/>
      <c r="F734" s="461"/>
      <c r="G734" s="462"/>
      <c r="H734" s="462"/>
      <c r="I734" s="462"/>
      <c r="J734" s="462"/>
      <c r="K734" s="464"/>
      <c r="L734" s="150"/>
      <c r="M734" s="460" t="str">
        <f t="shared" si="11"/>
        <v/>
      </c>
    </row>
    <row r="735" spans="1:13" ht="14.45" customHeight="1" x14ac:dyDescent="0.2">
      <c r="A735" s="465"/>
      <c r="B735" s="461"/>
      <c r="C735" s="462"/>
      <c r="D735" s="462"/>
      <c r="E735" s="463"/>
      <c r="F735" s="461"/>
      <c r="G735" s="462"/>
      <c r="H735" s="462"/>
      <c r="I735" s="462"/>
      <c r="J735" s="462"/>
      <c r="K735" s="464"/>
      <c r="L735" s="150"/>
      <c r="M735" s="460" t="str">
        <f t="shared" si="11"/>
        <v/>
      </c>
    </row>
    <row r="736" spans="1:13" ht="14.45" customHeight="1" x14ac:dyDescent="0.2">
      <c r="A736" s="465"/>
      <c r="B736" s="461"/>
      <c r="C736" s="462"/>
      <c r="D736" s="462"/>
      <c r="E736" s="463"/>
      <c r="F736" s="461"/>
      <c r="G736" s="462"/>
      <c r="H736" s="462"/>
      <c r="I736" s="462"/>
      <c r="J736" s="462"/>
      <c r="K736" s="464"/>
      <c r="L736" s="150"/>
      <c r="M736" s="460" t="str">
        <f t="shared" si="11"/>
        <v/>
      </c>
    </row>
    <row r="737" spans="1:13" ht="14.45" customHeight="1" x14ac:dyDescent="0.2">
      <c r="A737" s="465"/>
      <c r="B737" s="461"/>
      <c r="C737" s="462"/>
      <c r="D737" s="462"/>
      <c r="E737" s="463"/>
      <c r="F737" s="461"/>
      <c r="G737" s="462"/>
      <c r="H737" s="462"/>
      <c r="I737" s="462"/>
      <c r="J737" s="462"/>
      <c r="K737" s="464"/>
      <c r="L737" s="150"/>
      <c r="M737" s="460" t="str">
        <f t="shared" si="11"/>
        <v/>
      </c>
    </row>
    <row r="738" spans="1:13" ht="14.45" customHeight="1" x14ac:dyDescent="0.2">
      <c r="A738" s="465"/>
      <c r="B738" s="461"/>
      <c r="C738" s="462"/>
      <c r="D738" s="462"/>
      <c r="E738" s="463"/>
      <c r="F738" s="461"/>
      <c r="G738" s="462"/>
      <c r="H738" s="462"/>
      <c r="I738" s="462"/>
      <c r="J738" s="462"/>
      <c r="K738" s="464"/>
      <c r="L738" s="150"/>
      <c r="M738" s="460" t="str">
        <f t="shared" si="11"/>
        <v/>
      </c>
    </row>
    <row r="739" spans="1:13" ht="14.45" customHeight="1" x14ac:dyDescent="0.2">
      <c r="A739" s="465"/>
      <c r="B739" s="461"/>
      <c r="C739" s="462"/>
      <c r="D739" s="462"/>
      <c r="E739" s="463"/>
      <c r="F739" s="461"/>
      <c r="G739" s="462"/>
      <c r="H739" s="462"/>
      <c r="I739" s="462"/>
      <c r="J739" s="462"/>
      <c r="K739" s="464"/>
      <c r="L739" s="150"/>
      <c r="M739" s="460" t="str">
        <f t="shared" si="11"/>
        <v/>
      </c>
    </row>
    <row r="740" spans="1:13" ht="14.45" customHeight="1" x14ac:dyDescent="0.2">
      <c r="A740" s="465"/>
      <c r="B740" s="461"/>
      <c r="C740" s="462"/>
      <c r="D740" s="462"/>
      <c r="E740" s="463"/>
      <c r="F740" s="461"/>
      <c r="G740" s="462"/>
      <c r="H740" s="462"/>
      <c r="I740" s="462"/>
      <c r="J740" s="462"/>
      <c r="K740" s="464"/>
      <c r="L740" s="150"/>
      <c r="M740" s="460" t="str">
        <f t="shared" si="11"/>
        <v/>
      </c>
    </row>
    <row r="741" spans="1:13" ht="14.45" customHeight="1" x14ac:dyDescent="0.2">
      <c r="A741" s="465"/>
      <c r="B741" s="461"/>
      <c r="C741" s="462"/>
      <c r="D741" s="462"/>
      <c r="E741" s="463"/>
      <c r="F741" s="461"/>
      <c r="G741" s="462"/>
      <c r="H741" s="462"/>
      <c r="I741" s="462"/>
      <c r="J741" s="462"/>
      <c r="K741" s="464"/>
      <c r="L741" s="150"/>
      <c r="M741" s="460" t="str">
        <f t="shared" si="11"/>
        <v/>
      </c>
    </row>
    <row r="742" spans="1:13" ht="14.45" customHeight="1" x14ac:dyDescent="0.2">
      <c r="A742" s="465"/>
      <c r="B742" s="461"/>
      <c r="C742" s="462"/>
      <c r="D742" s="462"/>
      <c r="E742" s="463"/>
      <c r="F742" s="461"/>
      <c r="G742" s="462"/>
      <c r="H742" s="462"/>
      <c r="I742" s="462"/>
      <c r="J742" s="462"/>
      <c r="K742" s="464"/>
      <c r="L742" s="150"/>
      <c r="M742" s="460" t="str">
        <f t="shared" si="11"/>
        <v/>
      </c>
    </row>
    <row r="743" spans="1:13" ht="14.45" customHeight="1" x14ac:dyDescent="0.2">
      <c r="A743" s="465"/>
      <c r="B743" s="461"/>
      <c r="C743" s="462"/>
      <c r="D743" s="462"/>
      <c r="E743" s="463"/>
      <c r="F743" s="461"/>
      <c r="G743" s="462"/>
      <c r="H743" s="462"/>
      <c r="I743" s="462"/>
      <c r="J743" s="462"/>
      <c r="K743" s="464"/>
      <c r="L743" s="150"/>
      <c r="M743" s="460" t="str">
        <f t="shared" si="11"/>
        <v/>
      </c>
    </row>
    <row r="744" spans="1:13" ht="14.45" customHeight="1" x14ac:dyDescent="0.2">
      <c r="A744" s="465"/>
      <c r="B744" s="461"/>
      <c r="C744" s="462"/>
      <c r="D744" s="462"/>
      <c r="E744" s="463"/>
      <c r="F744" s="461"/>
      <c r="G744" s="462"/>
      <c r="H744" s="462"/>
      <c r="I744" s="462"/>
      <c r="J744" s="462"/>
      <c r="K744" s="464"/>
      <c r="L744" s="150"/>
      <c r="M744" s="460" t="str">
        <f t="shared" si="11"/>
        <v/>
      </c>
    </row>
    <row r="745" spans="1:13" ht="14.45" customHeight="1" x14ac:dyDescent="0.2">
      <c r="A745" s="465"/>
      <c r="B745" s="461"/>
      <c r="C745" s="462"/>
      <c r="D745" s="462"/>
      <c r="E745" s="463"/>
      <c r="F745" s="461"/>
      <c r="G745" s="462"/>
      <c r="H745" s="462"/>
      <c r="I745" s="462"/>
      <c r="J745" s="462"/>
      <c r="K745" s="464"/>
      <c r="L745" s="150"/>
      <c r="M745" s="460" t="str">
        <f t="shared" si="11"/>
        <v/>
      </c>
    </row>
    <row r="746" spans="1:13" ht="14.45" customHeight="1" x14ac:dyDescent="0.2">
      <c r="A746" s="465"/>
      <c r="B746" s="461"/>
      <c r="C746" s="462"/>
      <c r="D746" s="462"/>
      <c r="E746" s="463"/>
      <c r="F746" s="461"/>
      <c r="G746" s="462"/>
      <c r="H746" s="462"/>
      <c r="I746" s="462"/>
      <c r="J746" s="462"/>
      <c r="K746" s="464"/>
      <c r="L746" s="150"/>
      <c r="M746" s="460" t="str">
        <f t="shared" si="11"/>
        <v/>
      </c>
    </row>
    <row r="747" spans="1:13" ht="14.45" customHeight="1" x14ac:dyDescent="0.2">
      <c r="A747" s="465"/>
      <c r="B747" s="461"/>
      <c r="C747" s="462"/>
      <c r="D747" s="462"/>
      <c r="E747" s="463"/>
      <c r="F747" s="461"/>
      <c r="G747" s="462"/>
      <c r="H747" s="462"/>
      <c r="I747" s="462"/>
      <c r="J747" s="462"/>
      <c r="K747" s="464"/>
      <c r="L747" s="150"/>
      <c r="M747" s="460" t="str">
        <f t="shared" si="11"/>
        <v/>
      </c>
    </row>
    <row r="748" spans="1:13" ht="14.45" customHeight="1" x14ac:dyDescent="0.2">
      <c r="A748" s="465"/>
      <c r="B748" s="461"/>
      <c r="C748" s="462"/>
      <c r="D748" s="462"/>
      <c r="E748" s="463"/>
      <c r="F748" s="461"/>
      <c r="G748" s="462"/>
      <c r="H748" s="462"/>
      <c r="I748" s="462"/>
      <c r="J748" s="462"/>
      <c r="K748" s="464"/>
      <c r="L748" s="150"/>
      <c r="M748" s="460" t="str">
        <f t="shared" si="11"/>
        <v/>
      </c>
    </row>
    <row r="749" spans="1:13" ht="14.45" customHeight="1" x14ac:dyDescent="0.2">
      <c r="A749" s="465"/>
      <c r="B749" s="461"/>
      <c r="C749" s="462"/>
      <c r="D749" s="462"/>
      <c r="E749" s="463"/>
      <c r="F749" s="461"/>
      <c r="G749" s="462"/>
      <c r="H749" s="462"/>
      <c r="I749" s="462"/>
      <c r="J749" s="462"/>
      <c r="K749" s="464"/>
      <c r="L749" s="150"/>
      <c r="M749" s="460" t="str">
        <f t="shared" si="11"/>
        <v/>
      </c>
    </row>
    <row r="750" spans="1:13" ht="14.45" customHeight="1" x14ac:dyDescent="0.2">
      <c r="A750" s="465"/>
      <c r="B750" s="461"/>
      <c r="C750" s="462"/>
      <c r="D750" s="462"/>
      <c r="E750" s="463"/>
      <c r="F750" s="461"/>
      <c r="G750" s="462"/>
      <c r="H750" s="462"/>
      <c r="I750" s="462"/>
      <c r="J750" s="462"/>
      <c r="K750" s="464"/>
      <c r="L750" s="150"/>
      <c r="M750" s="460" t="str">
        <f t="shared" si="11"/>
        <v/>
      </c>
    </row>
    <row r="751" spans="1:13" ht="14.45" customHeight="1" x14ac:dyDescent="0.2">
      <c r="A751" s="465"/>
      <c r="B751" s="461"/>
      <c r="C751" s="462"/>
      <c r="D751" s="462"/>
      <c r="E751" s="463"/>
      <c r="F751" s="461"/>
      <c r="G751" s="462"/>
      <c r="H751" s="462"/>
      <c r="I751" s="462"/>
      <c r="J751" s="462"/>
      <c r="K751" s="464"/>
      <c r="L751" s="150"/>
      <c r="M751" s="460" t="str">
        <f t="shared" si="11"/>
        <v/>
      </c>
    </row>
    <row r="752" spans="1:13" ht="14.45" customHeight="1" x14ac:dyDescent="0.2">
      <c r="A752" s="465"/>
      <c r="B752" s="461"/>
      <c r="C752" s="462"/>
      <c r="D752" s="462"/>
      <c r="E752" s="463"/>
      <c r="F752" s="461"/>
      <c r="G752" s="462"/>
      <c r="H752" s="462"/>
      <c r="I752" s="462"/>
      <c r="J752" s="462"/>
      <c r="K752" s="464"/>
      <c r="L752" s="150"/>
      <c r="M752" s="460" t="str">
        <f t="shared" si="11"/>
        <v/>
      </c>
    </row>
    <row r="753" spans="1:13" ht="14.45" customHeight="1" x14ac:dyDescent="0.2">
      <c r="A753" s="465"/>
      <c r="B753" s="461"/>
      <c r="C753" s="462"/>
      <c r="D753" s="462"/>
      <c r="E753" s="463"/>
      <c r="F753" s="461"/>
      <c r="G753" s="462"/>
      <c r="H753" s="462"/>
      <c r="I753" s="462"/>
      <c r="J753" s="462"/>
      <c r="K753" s="464"/>
      <c r="L753" s="150"/>
      <c r="M753" s="460" t="str">
        <f t="shared" si="11"/>
        <v/>
      </c>
    </row>
    <row r="754" spans="1:13" ht="14.45" customHeight="1" x14ac:dyDescent="0.2">
      <c r="A754" s="465"/>
      <c r="B754" s="461"/>
      <c r="C754" s="462"/>
      <c r="D754" s="462"/>
      <c r="E754" s="463"/>
      <c r="F754" s="461"/>
      <c r="G754" s="462"/>
      <c r="H754" s="462"/>
      <c r="I754" s="462"/>
      <c r="J754" s="462"/>
      <c r="K754" s="464"/>
      <c r="L754" s="150"/>
      <c r="M754" s="460" t="str">
        <f t="shared" si="11"/>
        <v/>
      </c>
    </row>
    <row r="755" spans="1:13" ht="14.45" customHeight="1" x14ac:dyDescent="0.2">
      <c r="A755" s="465"/>
      <c r="B755" s="461"/>
      <c r="C755" s="462"/>
      <c r="D755" s="462"/>
      <c r="E755" s="463"/>
      <c r="F755" s="461"/>
      <c r="G755" s="462"/>
      <c r="H755" s="462"/>
      <c r="I755" s="462"/>
      <c r="J755" s="462"/>
      <c r="K755" s="464"/>
      <c r="L755" s="150"/>
      <c r="M755" s="460" t="str">
        <f t="shared" si="11"/>
        <v/>
      </c>
    </row>
    <row r="756" spans="1:13" ht="14.45" customHeight="1" x14ac:dyDescent="0.2">
      <c r="A756" s="465"/>
      <c r="B756" s="461"/>
      <c r="C756" s="462"/>
      <c r="D756" s="462"/>
      <c r="E756" s="463"/>
      <c r="F756" s="461"/>
      <c r="G756" s="462"/>
      <c r="H756" s="462"/>
      <c r="I756" s="462"/>
      <c r="J756" s="462"/>
      <c r="K756" s="464"/>
      <c r="L756" s="150"/>
      <c r="M756" s="460" t="str">
        <f t="shared" si="11"/>
        <v/>
      </c>
    </row>
    <row r="757" spans="1:13" ht="14.45" customHeight="1" x14ac:dyDescent="0.2">
      <c r="A757" s="465"/>
      <c r="B757" s="461"/>
      <c r="C757" s="462"/>
      <c r="D757" s="462"/>
      <c r="E757" s="463"/>
      <c r="F757" s="461"/>
      <c r="G757" s="462"/>
      <c r="H757" s="462"/>
      <c r="I757" s="462"/>
      <c r="J757" s="462"/>
      <c r="K757" s="464"/>
      <c r="L757" s="150"/>
      <c r="M757" s="460" t="str">
        <f t="shared" si="11"/>
        <v/>
      </c>
    </row>
    <row r="758" spans="1:13" ht="14.45" customHeight="1" x14ac:dyDescent="0.2">
      <c r="A758" s="465"/>
      <c r="B758" s="461"/>
      <c r="C758" s="462"/>
      <c r="D758" s="462"/>
      <c r="E758" s="463"/>
      <c r="F758" s="461"/>
      <c r="G758" s="462"/>
      <c r="H758" s="462"/>
      <c r="I758" s="462"/>
      <c r="J758" s="462"/>
      <c r="K758" s="464"/>
      <c r="L758" s="150"/>
      <c r="M758" s="460" t="str">
        <f t="shared" si="11"/>
        <v/>
      </c>
    </row>
    <row r="759" spans="1:13" ht="14.45" customHeight="1" x14ac:dyDescent="0.2">
      <c r="A759" s="465"/>
      <c r="B759" s="461"/>
      <c r="C759" s="462"/>
      <c r="D759" s="462"/>
      <c r="E759" s="463"/>
      <c r="F759" s="461"/>
      <c r="G759" s="462"/>
      <c r="H759" s="462"/>
      <c r="I759" s="462"/>
      <c r="J759" s="462"/>
      <c r="K759" s="464"/>
      <c r="L759" s="150"/>
      <c r="M759" s="460" t="str">
        <f t="shared" si="11"/>
        <v/>
      </c>
    </row>
    <row r="760" spans="1:13" ht="14.45" customHeight="1" x14ac:dyDescent="0.2">
      <c r="A760" s="465"/>
      <c r="B760" s="461"/>
      <c r="C760" s="462"/>
      <c r="D760" s="462"/>
      <c r="E760" s="463"/>
      <c r="F760" s="461"/>
      <c r="G760" s="462"/>
      <c r="H760" s="462"/>
      <c r="I760" s="462"/>
      <c r="J760" s="462"/>
      <c r="K760" s="464"/>
      <c r="L760" s="150"/>
      <c r="M760" s="460" t="str">
        <f t="shared" si="11"/>
        <v/>
      </c>
    </row>
    <row r="761" spans="1:13" ht="14.45" customHeight="1" x14ac:dyDescent="0.2">
      <c r="A761" s="465"/>
      <c r="B761" s="461"/>
      <c r="C761" s="462"/>
      <c r="D761" s="462"/>
      <c r="E761" s="463"/>
      <c r="F761" s="461"/>
      <c r="G761" s="462"/>
      <c r="H761" s="462"/>
      <c r="I761" s="462"/>
      <c r="J761" s="462"/>
      <c r="K761" s="464"/>
      <c r="L761" s="150"/>
      <c r="M761" s="460" t="str">
        <f t="shared" si="11"/>
        <v/>
      </c>
    </row>
    <row r="762" spans="1:13" ht="14.45" customHeight="1" x14ac:dyDescent="0.2">
      <c r="A762" s="465"/>
      <c r="B762" s="461"/>
      <c r="C762" s="462"/>
      <c r="D762" s="462"/>
      <c r="E762" s="463"/>
      <c r="F762" s="461"/>
      <c r="G762" s="462"/>
      <c r="H762" s="462"/>
      <c r="I762" s="462"/>
      <c r="J762" s="462"/>
      <c r="K762" s="464"/>
      <c r="L762" s="150"/>
      <c r="M762" s="460" t="str">
        <f t="shared" si="11"/>
        <v/>
      </c>
    </row>
    <row r="763" spans="1:13" ht="14.45" customHeight="1" x14ac:dyDescent="0.2">
      <c r="A763" s="465"/>
      <c r="B763" s="461"/>
      <c r="C763" s="462"/>
      <c r="D763" s="462"/>
      <c r="E763" s="463"/>
      <c r="F763" s="461"/>
      <c r="G763" s="462"/>
      <c r="H763" s="462"/>
      <c r="I763" s="462"/>
      <c r="J763" s="462"/>
      <c r="K763" s="464"/>
      <c r="L763" s="150"/>
      <c r="M763" s="460" t="str">
        <f t="shared" si="11"/>
        <v/>
      </c>
    </row>
    <row r="764" spans="1:13" ht="14.45" customHeight="1" x14ac:dyDescent="0.2">
      <c r="A764" s="465"/>
      <c r="B764" s="461"/>
      <c r="C764" s="462"/>
      <c r="D764" s="462"/>
      <c r="E764" s="463"/>
      <c r="F764" s="461"/>
      <c r="G764" s="462"/>
      <c r="H764" s="462"/>
      <c r="I764" s="462"/>
      <c r="J764" s="462"/>
      <c r="K764" s="464"/>
      <c r="L764" s="150"/>
      <c r="M764" s="460" t="str">
        <f t="shared" si="11"/>
        <v/>
      </c>
    </row>
    <row r="765" spans="1:13" ht="14.45" customHeight="1" x14ac:dyDescent="0.2">
      <c r="A765" s="465"/>
      <c r="B765" s="461"/>
      <c r="C765" s="462"/>
      <c r="D765" s="462"/>
      <c r="E765" s="463"/>
      <c r="F765" s="461"/>
      <c r="G765" s="462"/>
      <c r="H765" s="462"/>
      <c r="I765" s="462"/>
      <c r="J765" s="462"/>
      <c r="K765" s="464"/>
      <c r="L765" s="150"/>
      <c r="M765" s="460" t="str">
        <f t="shared" si="11"/>
        <v/>
      </c>
    </row>
    <row r="766" spans="1:13" ht="14.45" customHeight="1" x14ac:dyDescent="0.2">
      <c r="A766" s="465"/>
      <c r="B766" s="461"/>
      <c r="C766" s="462"/>
      <c r="D766" s="462"/>
      <c r="E766" s="463"/>
      <c r="F766" s="461"/>
      <c r="G766" s="462"/>
      <c r="H766" s="462"/>
      <c r="I766" s="462"/>
      <c r="J766" s="462"/>
      <c r="K766" s="464"/>
      <c r="L766" s="150"/>
      <c r="M766" s="460" t="str">
        <f t="shared" si="11"/>
        <v/>
      </c>
    </row>
    <row r="767" spans="1:13" ht="14.45" customHeight="1" x14ac:dyDescent="0.2">
      <c r="A767" s="465"/>
      <c r="B767" s="461"/>
      <c r="C767" s="462"/>
      <c r="D767" s="462"/>
      <c r="E767" s="463"/>
      <c r="F767" s="461"/>
      <c r="G767" s="462"/>
      <c r="H767" s="462"/>
      <c r="I767" s="462"/>
      <c r="J767" s="462"/>
      <c r="K767" s="464"/>
      <c r="L767" s="150"/>
      <c r="M767" s="460" t="str">
        <f t="shared" si="11"/>
        <v/>
      </c>
    </row>
    <row r="768" spans="1:13" ht="14.45" customHeight="1" x14ac:dyDescent="0.2">
      <c r="A768" s="465"/>
      <c r="B768" s="461"/>
      <c r="C768" s="462"/>
      <c r="D768" s="462"/>
      <c r="E768" s="463"/>
      <c r="F768" s="461"/>
      <c r="G768" s="462"/>
      <c r="H768" s="462"/>
      <c r="I768" s="462"/>
      <c r="J768" s="462"/>
      <c r="K768" s="464"/>
      <c r="L768" s="150"/>
      <c r="M768" s="460" t="str">
        <f t="shared" si="11"/>
        <v/>
      </c>
    </row>
    <row r="769" spans="1:13" ht="14.45" customHeight="1" x14ac:dyDescent="0.2">
      <c r="A769" s="465"/>
      <c r="B769" s="461"/>
      <c r="C769" s="462"/>
      <c r="D769" s="462"/>
      <c r="E769" s="463"/>
      <c r="F769" s="461"/>
      <c r="G769" s="462"/>
      <c r="H769" s="462"/>
      <c r="I769" s="462"/>
      <c r="J769" s="462"/>
      <c r="K769" s="464"/>
      <c r="L769" s="150"/>
      <c r="M769" s="460" t="str">
        <f t="shared" si="11"/>
        <v/>
      </c>
    </row>
    <row r="770" spans="1:13" ht="14.45" customHeight="1" x14ac:dyDescent="0.2">
      <c r="A770" s="465"/>
      <c r="B770" s="461"/>
      <c r="C770" s="462"/>
      <c r="D770" s="462"/>
      <c r="E770" s="463"/>
      <c r="F770" s="461"/>
      <c r="G770" s="462"/>
      <c r="H770" s="462"/>
      <c r="I770" s="462"/>
      <c r="J770" s="462"/>
      <c r="K770" s="464"/>
      <c r="L770" s="150"/>
      <c r="M770" s="460" t="str">
        <f t="shared" si="11"/>
        <v/>
      </c>
    </row>
    <row r="771" spans="1:13" ht="14.45" customHeight="1" x14ac:dyDescent="0.2">
      <c r="A771" s="465"/>
      <c r="B771" s="461"/>
      <c r="C771" s="462"/>
      <c r="D771" s="462"/>
      <c r="E771" s="463"/>
      <c r="F771" s="461"/>
      <c r="G771" s="462"/>
      <c r="H771" s="462"/>
      <c r="I771" s="462"/>
      <c r="J771" s="462"/>
      <c r="K771" s="464"/>
      <c r="L771" s="150"/>
      <c r="M771" s="460" t="str">
        <f t="shared" si="11"/>
        <v/>
      </c>
    </row>
    <row r="772" spans="1:13" ht="14.45" customHeight="1" x14ac:dyDescent="0.2">
      <c r="A772" s="465"/>
      <c r="B772" s="461"/>
      <c r="C772" s="462"/>
      <c r="D772" s="462"/>
      <c r="E772" s="463"/>
      <c r="F772" s="461"/>
      <c r="G772" s="462"/>
      <c r="H772" s="462"/>
      <c r="I772" s="462"/>
      <c r="J772" s="462"/>
      <c r="K772" s="464"/>
      <c r="L772" s="150"/>
      <c r="M772" s="460" t="str">
        <f t="shared" si="11"/>
        <v/>
      </c>
    </row>
    <row r="773" spans="1:13" ht="14.45" customHeight="1" x14ac:dyDescent="0.2">
      <c r="A773" s="465"/>
      <c r="B773" s="461"/>
      <c r="C773" s="462"/>
      <c r="D773" s="462"/>
      <c r="E773" s="463"/>
      <c r="F773" s="461"/>
      <c r="G773" s="462"/>
      <c r="H773" s="462"/>
      <c r="I773" s="462"/>
      <c r="J773" s="462"/>
      <c r="K773" s="464"/>
      <c r="L773" s="150"/>
      <c r="M773" s="460" t="str">
        <f t="shared" si="11"/>
        <v/>
      </c>
    </row>
    <row r="774" spans="1:13" ht="14.45" customHeight="1" x14ac:dyDescent="0.2">
      <c r="A774" s="465"/>
      <c r="B774" s="461"/>
      <c r="C774" s="462"/>
      <c r="D774" s="462"/>
      <c r="E774" s="463"/>
      <c r="F774" s="461"/>
      <c r="G774" s="462"/>
      <c r="H774" s="462"/>
      <c r="I774" s="462"/>
      <c r="J774" s="462"/>
      <c r="K774" s="464"/>
      <c r="L774" s="150"/>
      <c r="M774" s="460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5"/>
      <c r="B775" s="461"/>
      <c r="C775" s="462"/>
      <c r="D775" s="462"/>
      <c r="E775" s="463"/>
      <c r="F775" s="461"/>
      <c r="G775" s="462"/>
      <c r="H775" s="462"/>
      <c r="I775" s="462"/>
      <c r="J775" s="462"/>
      <c r="K775" s="464"/>
      <c r="L775" s="150"/>
      <c r="M775" s="460" t="str">
        <f t="shared" si="12"/>
        <v/>
      </c>
    </row>
    <row r="776" spans="1:13" ht="14.45" customHeight="1" x14ac:dyDescent="0.2">
      <c r="A776" s="465"/>
      <c r="B776" s="461"/>
      <c r="C776" s="462"/>
      <c r="D776" s="462"/>
      <c r="E776" s="463"/>
      <c r="F776" s="461"/>
      <c r="G776" s="462"/>
      <c r="H776" s="462"/>
      <c r="I776" s="462"/>
      <c r="J776" s="462"/>
      <c r="K776" s="464"/>
      <c r="L776" s="150"/>
      <c r="M776" s="460" t="str">
        <f t="shared" si="12"/>
        <v/>
      </c>
    </row>
    <row r="777" spans="1:13" ht="14.45" customHeight="1" x14ac:dyDescent="0.2">
      <c r="A777" s="465"/>
      <c r="B777" s="461"/>
      <c r="C777" s="462"/>
      <c r="D777" s="462"/>
      <c r="E777" s="463"/>
      <c r="F777" s="461"/>
      <c r="G777" s="462"/>
      <c r="H777" s="462"/>
      <c r="I777" s="462"/>
      <c r="J777" s="462"/>
      <c r="K777" s="464"/>
      <c r="L777" s="150"/>
      <c r="M777" s="460" t="str">
        <f t="shared" si="12"/>
        <v/>
      </c>
    </row>
    <row r="778" spans="1:13" ht="14.45" customHeight="1" x14ac:dyDescent="0.2">
      <c r="A778" s="465"/>
      <c r="B778" s="461"/>
      <c r="C778" s="462"/>
      <c r="D778" s="462"/>
      <c r="E778" s="463"/>
      <c r="F778" s="461"/>
      <c r="G778" s="462"/>
      <c r="H778" s="462"/>
      <c r="I778" s="462"/>
      <c r="J778" s="462"/>
      <c r="K778" s="464"/>
      <c r="L778" s="150"/>
      <c r="M778" s="460" t="str">
        <f t="shared" si="12"/>
        <v/>
      </c>
    </row>
    <row r="779" spans="1:13" ht="14.45" customHeight="1" x14ac:dyDescent="0.2">
      <c r="A779" s="465"/>
      <c r="B779" s="461"/>
      <c r="C779" s="462"/>
      <c r="D779" s="462"/>
      <c r="E779" s="463"/>
      <c r="F779" s="461"/>
      <c r="G779" s="462"/>
      <c r="H779" s="462"/>
      <c r="I779" s="462"/>
      <c r="J779" s="462"/>
      <c r="K779" s="464"/>
      <c r="L779" s="150"/>
      <c r="M779" s="460" t="str">
        <f t="shared" si="12"/>
        <v/>
      </c>
    </row>
    <row r="780" spans="1:13" ht="14.45" customHeight="1" x14ac:dyDescent="0.2">
      <c r="A780" s="465"/>
      <c r="B780" s="461"/>
      <c r="C780" s="462"/>
      <c r="D780" s="462"/>
      <c r="E780" s="463"/>
      <c r="F780" s="461"/>
      <c r="G780" s="462"/>
      <c r="H780" s="462"/>
      <c r="I780" s="462"/>
      <c r="J780" s="462"/>
      <c r="K780" s="464"/>
      <c r="L780" s="150"/>
      <c r="M780" s="460" t="str">
        <f t="shared" si="12"/>
        <v/>
      </c>
    </row>
    <row r="781" spans="1:13" ht="14.45" customHeight="1" x14ac:dyDescent="0.2">
      <c r="A781" s="465"/>
      <c r="B781" s="461"/>
      <c r="C781" s="462"/>
      <c r="D781" s="462"/>
      <c r="E781" s="463"/>
      <c r="F781" s="461"/>
      <c r="G781" s="462"/>
      <c r="H781" s="462"/>
      <c r="I781" s="462"/>
      <c r="J781" s="462"/>
      <c r="K781" s="464"/>
      <c r="L781" s="150"/>
      <c r="M781" s="460" t="str">
        <f t="shared" si="12"/>
        <v/>
      </c>
    </row>
    <row r="782" spans="1:13" ht="14.45" customHeight="1" x14ac:dyDescent="0.2">
      <c r="A782" s="465"/>
      <c r="B782" s="461"/>
      <c r="C782" s="462"/>
      <c r="D782" s="462"/>
      <c r="E782" s="463"/>
      <c r="F782" s="461"/>
      <c r="G782" s="462"/>
      <c r="H782" s="462"/>
      <c r="I782" s="462"/>
      <c r="J782" s="462"/>
      <c r="K782" s="464"/>
      <c r="L782" s="150"/>
      <c r="M782" s="460" t="str">
        <f t="shared" si="12"/>
        <v/>
      </c>
    </row>
    <row r="783" spans="1:13" ht="14.45" customHeight="1" x14ac:dyDescent="0.2">
      <c r="A783" s="465"/>
      <c r="B783" s="461"/>
      <c r="C783" s="462"/>
      <c r="D783" s="462"/>
      <c r="E783" s="463"/>
      <c r="F783" s="461"/>
      <c r="G783" s="462"/>
      <c r="H783" s="462"/>
      <c r="I783" s="462"/>
      <c r="J783" s="462"/>
      <c r="K783" s="464"/>
      <c r="L783" s="150"/>
      <c r="M783" s="460" t="str">
        <f t="shared" si="12"/>
        <v/>
      </c>
    </row>
    <row r="784" spans="1:13" ht="14.45" customHeight="1" x14ac:dyDescent="0.2">
      <c r="A784" s="465"/>
      <c r="B784" s="461"/>
      <c r="C784" s="462"/>
      <c r="D784" s="462"/>
      <c r="E784" s="463"/>
      <c r="F784" s="461"/>
      <c r="G784" s="462"/>
      <c r="H784" s="462"/>
      <c r="I784" s="462"/>
      <c r="J784" s="462"/>
      <c r="K784" s="464"/>
      <c r="L784" s="150"/>
      <c r="M784" s="460" t="str">
        <f t="shared" si="12"/>
        <v/>
      </c>
    </row>
    <row r="785" spans="1:13" ht="14.45" customHeight="1" x14ac:dyDescent="0.2">
      <c r="A785" s="465"/>
      <c r="B785" s="461"/>
      <c r="C785" s="462"/>
      <c r="D785" s="462"/>
      <c r="E785" s="463"/>
      <c r="F785" s="461"/>
      <c r="G785" s="462"/>
      <c r="H785" s="462"/>
      <c r="I785" s="462"/>
      <c r="J785" s="462"/>
      <c r="K785" s="464"/>
      <c r="L785" s="150"/>
      <c r="M785" s="460" t="str">
        <f t="shared" si="12"/>
        <v/>
      </c>
    </row>
    <row r="786" spans="1:13" ht="14.45" customHeight="1" x14ac:dyDescent="0.2">
      <c r="A786" s="465"/>
      <c r="B786" s="461"/>
      <c r="C786" s="462"/>
      <c r="D786" s="462"/>
      <c r="E786" s="463"/>
      <c r="F786" s="461"/>
      <c r="G786" s="462"/>
      <c r="H786" s="462"/>
      <c r="I786" s="462"/>
      <c r="J786" s="462"/>
      <c r="K786" s="464"/>
      <c r="L786" s="150"/>
      <c r="M786" s="460" t="str">
        <f t="shared" si="12"/>
        <v/>
      </c>
    </row>
    <row r="787" spans="1:13" ht="14.45" customHeight="1" x14ac:dyDescent="0.2">
      <c r="A787" s="465"/>
      <c r="B787" s="461"/>
      <c r="C787" s="462"/>
      <c r="D787" s="462"/>
      <c r="E787" s="463"/>
      <c r="F787" s="461"/>
      <c r="G787" s="462"/>
      <c r="H787" s="462"/>
      <c r="I787" s="462"/>
      <c r="J787" s="462"/>
      <c r="K787" s="464"/>
      <c r="L787" s="150"/>
      <c r="M787" s="460" t="str">
        <f t="shared" si="12"/>
        <v/>
      </c>
    </row>
    <row r="788" spans="1:13" ht="14.45" customHeight="1" x14ac:dyDescent="0.2">
      <c r="A788" s="465"/>
      <c r="B788" s="461"/>
      <c r="C788" s="462"/>
      <c r="D788" s="462"/>
      <c r="E788" s="463"/>
      <c r="F788" s="461"/>
      <c r="G788" s="462"/>
      <c r="H788" s="462"/>
      <c r="I788" s="462"/>
      <c r="J788" s="462"/>
      <c r="K788" s="464"/>
      <c r="L788" s="150"/>
      <c r="M788" s="460" t="str">
        <f t="shared" si="12"/>
        <v/>
      </c>
    </row>
    <row r="789" spans="1:13" ht="14.45" customHeight="1" x14ac:dyDescent="0.2">
      <c r="A789" s="465"/>
      <c r="B789" s="461"/>
      <c r="C789" s="462"/>
      <c r="D789" s="462"/>
      <c r="E789" s="463"/>
      <c r="F789" s="461"/>
      <c r="G789" s="462"/>
      <c r="H789" s="462"/>
      <c r="I789" s="462"/>
      <c r="J789" s="462"/>
      <c r="K789" s="464"/>
      <c r="L789" s="150"/>
      <c r="M789" s="460" t="str">
        <f t="shared" si="12"/>
        <v/>
      </c>
    </row>
    <row r="790" spans="1:13" ht="14.45" customHeight="1" x14ac:dyDescent="0.2">
      <c r="A790" s="465"/>
      <c r="B790" s="461"/>
      <c r="C790" s="462"/>
      <c r="D790" s="462"/>
      <c r="E790" s="463"/>
      <c r="F790" s="461"/>
      <c r="G790" s="462"/>
      <c r="H790" s="462"/>
      <c r="I790" s="462"/>
      <c r="J790" s="462"/>
      <c r="K790" s="464"/>
      <c r="L790" s="150"/>
      <c r="M790" s="460" t="str">
        <f t="shared" si="12"/>
        <v/>
      </c>
    </row>
    <row r="791" spans="1:13" ht="14.45" customHeight="1" x14ac:dyDescent="0.2">
      <c r="A791" s="465"/>
      <c r="B791" s="461"/>
      <c r="C791" s="462"/>
      <c r="D791" s="462"/>
      <c r="E791" s="463"/>
      <c r="F791" s="461"/>
      <c r="G791" s="462"/>
      <c r="H791" s="462"/>
      <c r="I791" s="462"/>
      <c r="J791" s="462"/>
      <c r="K791" s="464"/>
      <c r="L791" s="150"/>
      <c r="M791" s="460" t="str">
        <f t="shared" si="12"/>
        <v/>
      </c>
    </row>
    <row r="792" spans="1:13" ht="14.45" customHeight="1" x14ac:dyDescent="0.2">
      <c r="A792" s="465"/>
      <c r="B792" s="461"/>
      <c r="C792" s="462"/>
      <c r="D792" s="462"/>
      <c r="E792" s="463"/>
      <c r="F792" s="461"/>
      <c r="G792" s="462"/>
      <c r="H792" s="462"/>
      <c r="I792" s="462"/>
      <c r="J792" s="462"/>
      <c r="K792" s="464"/>
      <c r="L792" s="150"/>
      <c r="M792" s="460" t="str">
        <f t="shared" si="12"/>
        <v/>
      </c>
    </row>
    <row r="793" spans="1:13" ht="14.45" customHeight="1" x14ac:dyDescent="0.2">
      <c r="A793" s="465"/>
      <c r="B793" s="461"/>
      <c r="C793" s="462"/>
      <c r="D793" s="462"/>
      <c r="E793" s="463"/>
      <c r="F793" s="461"/>
      <c r="G793" s="462"/>
      <c r="H793" s="462"/>
      <c r="I793" s="462"/>
      <c r="J793" s="462"/>
      <c r="K793" s="464"/>
      <c r="L793" s="150"/>
      <c r="M793" s="460" t="str">
        <f t="shared" si="12"/>
        <v/>
      </c>
    </row>
    <row r="794" spans="1:13" ht="14.45" customHeight="1" x14ac:dyDescent="0.2">
      <c r="A794" s="465"/>
      <c r="B794" s="461"/>
      <c r="C794" s="462"/>
      <c r="D794" s="462"/>
      <c r="E794" s="463"/>
      <c r="F794" s="461"/>
      <c r="G794" s="462"/>
      <c r="H794" s="462"/>
      <c r="I794" s="462"/>
      <c r="J794" s="462"/>
      <c r="K794" s="464"/>
      <c r="L794" s="150"/>
      <c r="M794" s="460" t="str">
        <f t="shared" si="12"/>
        <v/>
      </c>
    </row>
    <row r="795" spans="1:13" ht="14.45" customHeight="1" x14ac:dyDescent="0.2">
      <c r="A795" s="465"/>
      <c r="B795" s="461"/>
      <c r="C795" s="462"/>
      <c r="D795" s="462"/>
      <c r="E795" s="463"/>
      <c r="F795" s="461"/>
      <c r="G795" s="462"/>
      <c r="H795" s="462"/>
      <c r="I795" s="462"/>
      <c r="J795" s="462"/>
      <c r="K795" s="464"/>
      <c r="L795" s="150"/>
      <c r="M795" s="460" t="str">
        <f t="shared" si="12"/>
        <v/>
      </c>
    </row>
    <row r="796" spans="1:13" ht="14.45" customHeight="1" x14ac:dyDescent="0.2">
      <c r="A796" s="465"/>
      <c r="B796" s="461"/>
      <c r="C796" s="462"/>
      <c r="D796" s="462"/>
      <c r="E796" s="463"/>
      <c r="F796" s="461"/>
      <c r="G796" s="462"/>
      <c r="H796" s="462"/>
      <c r="I796" s="462"/>
      <c r="J796" s="462"/>
      <c r="K796" s="464"/>
      <c r="L796" s="150"/>
      <c r="M796" s="460" t="str">
        <f t="shared" si="12"/>
        <v/>
      </c>
    </row>
    <row r="797" spans="1:13" ht="14.45" customHeight="1" x14ac:dyDescent="0.2">
      <c r="A797" s="465"/>
      <c r="B797" s="461"/>
      <c r="C797" s="462"/>
      <c r="D797" s="462"/>
      <c r="E797" s="463"/>
      <c r="F797" s="461"/>
      <c r="G797" s="462"/>
      <c r="H797" s="462"/>
      <c r="I797" s="462"/>
      <c r="J797" s="462"/>
      <c r="K797" s="464"/>
      <c r="L797" s="150"/>
      <c r="M797" s="460" t="str">
        <f t="shared" si="12"/>
        <v/>
      </c>
    </row>
    <row r="798" spans="1:13" ht="14.45" customHeight="1" x14ac:dyDescent="0.2">
      <c r="A798" s="465"/>
      <c r="B798" s="461"/>
      <c r="C798" s="462"/>
      <c r="D798" s="462"/>
      <c r="E798" s="463"/>
      <c r="F798" s="461"/>
      <c r="G798" s="462"/>
      <c r="H798" s="462"/>
      <c r="I798" s="462"/>
      <c r="J798" s="462"/>
      <c r="K798" s="464"/>
      <c r="L798" s="150"/>
      <c r="M798" s="460" t="str">
        <f t="shared" si="12"/>
        <v/>
      </c>
    </row>
    <row r="799" spans="1:13" ht="14.45" customHeight="1" x14ac:dyDescent="0.2">
      <c r="A799" s="465"/>
      <c r="B799" s="461"/>
      <c r="C799" s="462"/>
      <c r="D799" s="462"/>
      <c r="E799" s="463"/>
      <c r="F799" s="461"/>
      <c r="G799" s="462"/>
      <c r="H799" s="462"/>
      <c r="I799" s="462"/>
      <c r="J799" s="462"/>
      <c r="K799" s="464"/>
      <c r="L799" s="150"/>
      <c r="M799" s="460" t="str">
        <f t="shared" si="12"/>
        <v/>
      </c>
    </row>
    <row r="800" spans="1:13" ht="14.45" customHeight="1" x14ac:dyDescent="0.2">
      <c r="A800" s="465"/>
      <c r="B800" s="461"/>
      <c r="C800" s="462"/>
      <c r="D800" s="462"/>
      <c r="E800" s="463"/>
      <c r="F800" s="461"/>
      <c r="G800" s="462"/>
      <c r="H800" s="462"/>
      <c r="I800" s="462"/>
      <c r="J800" s="462"/>
      <c r="K800" s="464"/>
      <c r="L800" s="150"/>
      <c r="M800" s="460" t="str">
        <f t="shared" si="12"/>
        <v/>
      </c>
    </row>
    <row r="801" spans="1:13" ht="14.45" customHeight="1" x14ac:dyDescent="0.2">
      <c r="A801" s="465"/>
      <c r="B801" s="461"/>
      <c r="C801" s="462"/>
      <c r="D801" s="462"/>
      <c r="E801" s="463"/>
      <c r="F801" s="461"/>
      <c r="G801" s="462"/>
      <c r="H801" s="462"/>
      <c r="I801" s="462"/>
      <c r="J801" s="462"/>
      <c r="K801" s="464"/>
      <c r="L801" s="150"/>
      <c r="M801" s="460" t="str">
        <f t="shared" si="12"/>
        <v/>
      </c>
    </row>
    <row r="802" spans="1:13" ht="14.45" customHeight="1" x14ac:dyDescent="0.2">
      <c r="A802" s="465"/>
      <c r="B802" s="461"/>
      <c r="C802" s="462"/>
      <c r="D802" s="462"/>
      <c r="E802" s="463"/>
      <c r="F802" s="461"/>
      <c r="G802" s="462"/>
      <c r="H802" s="462"/>
      <c r="I802" s="462"/>
      <c r="J802" s="462"/>
      <c r="K802" s="464"/>
      <c r="L802" s="150"/>
      <c r="M802" s="460" t="str">
        <f t="shared" si="12"/>
        <v/>
      </c>
    </row>
    <row r="803" spans="1:13" ht="14.45" customHeight="1" x14ac:dyDescent="0.2">
      <c r="A803" s="465"/>
      <c r="B803" s="461"/>
      <c r="C803" s="462"/>
      <c r="D803" s="462"/>
      <c r="E803" s="463"/>
      <c r="F803" s="461"/>
      <c r="G803" s="462"/>
      <c r="H803" s="462"/>
      <c r="I803" s="462"/>
      <c r="J803" s="462"/>
      <c r="K803" s="464"/>
      <c r="L803" s="150"/>
      <c r="M803" s="460" t="str">
        <f t="shared" si="12"/>
        <v/>
      </c>
    </row>
    <row r="804" spans="1:13" ht="14.45" customHeight="1" x14ac:dyDescent="0.2">
      <c r="A804" s="465"/>
      <c r="B804" s="461"/>
      <c r="C804" s="462"/>
      <c r="D804" s="462"/>
      <c r="E804" s="463"/>
      <c r="F804" s="461"/>
      <c r="G804" s="462"/>
      <c r="H804" s="462"/>
      <c r="I804" s="462"/>
      <c r="J804" s="462"/>
      <c r="K804" s="464"/>
      <c r="L804" s="150"/>
      <c r="M804" s="460" t="str">
        <f t="shared" si="12"/>
        <v/>
      </c>
    </row>
    <row r="805" spans="1:13" ht="14.45" customHeight="1" x14ac:dyDescent="0.2">
      <c r="A805" s="465"/>
      <c r="B805" s="461"/>
      <c r="C805" s="462"/>
      <c r="D805" s="462"/>
      <c r="E805" s="463"/>
      <c r="F805" s="461"/>
      <c r="G805" s="462"/>
      <c r="H805" s="462"/>
      <c r="I805" s="462"/>
      <c r="J805" s="462"/>
      <c r="K805" s="464"/>
      <c r="L805" s="150"/>
      <c r="M805" s="460" t="str">
        <f t="shared" si="12"/>
        <v/>
      </c>
    </row>
    <row r="806" spans="1:13" ht="14.45" customHeight="1" x14ac:dyDescent="0.2">
      <c r="A806" s="465"/>
      <c r="B806" s="461"/>
      <c r="C806" s="462"/>
      <c r="D806" s="462"/>
      <c r="E806" s="463"/>
      <c r="F806" s="461"/>
      <c r="G806" s="462"/>
      <c r="H806" s="462"/>
      <c r="I806" s="462"/>
      <c r="J806" s="462"/>
      <c r="K806" s="464"/>
      <c r="L806" s="150"/>
      <c r="M806" s="460" t="str">
        <f t="shared" si="12"/>
        <v/>
      </c>
    </row>
    <row r="807" spans="1:13" ht="14.45" customHeight="1" x14ac:dyDescent="0.2">
      <c r="A807" s="465"/>
      <c r="B807" s="461"/>
      <c r="C807" s="462"/>
      <c r="D807" s="462"/>
      <c r="E807" s="463"/>
      <c r="F807" s="461"/>
      <c r="G807" s="462"/>
      <c r="H807" s="462"/>
      <c r="I807" s="462"/>
      <c r="J807" s="462"/>
      <c r="K807" s="464"/>
      <c r="L807" s="150"/>
      <c r="M807" s="460" t="str">
        <f t="shared" si="12"/>
        <v/>
      </c>
    </row>
    <row r="808" spans="1:13" ht="14.45" customHeight="1" x14ac:dyDescent="0.2">
      <c r="A808" s="465"/>
      <c r="B808" s="461"/>
      <c r="C808" s="462"/>
      <c r="D808" s="462"/>
      <c r="E808" s="463"/>
      <c r="F808" s="461"/>
      <c r="G808" s="462"/>
      <c r="H808" s="462"/>
      <c r="I808" s="462"/>
      <c r="J808" s="462"/>
      <c r="K808" s="464"/>
      <c r="L808" s="150"/>
      <c r="M808" s="460" t="str">
        <f t="shared" si="12"/>
        <v/>
      </c>
    </row>
    <row r="809" spans="1:13" ht="14.45" customHeight="1" x14ac:dyDescent="0.2">
      <c r="A809" s="465"/>
      <c r="B809" s="461"/>
      <c r="C809" s="462"/>
      <c r="D809" s="462"/>
      <c r="E809" s="463"/>
      <c r="F809" s="461"/>
      <c r="G809" s="462"/>
      <c r="H809" s="462"/>
      <c r="I809" s="462"/>
      <c r="J809" s="462"/>
      <c r="K809" s="464"/>
      <c r="L809" s="150"/>
      <c r="M809" s="460" t="str">
        <f t="shared" si="12"/>
        <v/>
      </c>
    </row>
    <row r="810" spans="1:13" ht="14.45" customHeight="1" x14ac:dyDescent="0.2">
      <c r="A810" s="465"/>
      <c r="B810" s="461"/>
      <c r="C810" s="462"/>
      <c r="D810" s="462"/>
      <c r="E810" s="463"/>
      <c r="F810" s="461"/>
      <c r="G810" s="462"/>
      <c r="H810" s="462"/>
      <c r="I810" s="462"/>
      <c r="J810" s="462"/>
      <c r="K810" s="464"/>
      <c r="L810" s="150"/>
      <c r="M810" s="460" t="str">
        <f t="shared" si="12"/>
        <v/>
      </c>
    </row>
    <row r="811" spans="1:13" ht="14.45" customHeight="1" x14ac:dyDescent="0.2">
      <c r="A811" s="465"/>
      <c r="B811" s="461"/>
      <c r="C811" s="462"/>
      <c r="D811" s="462"/>
      <c r="E811" s="463"/>
      <c r="F811" s="461"/>
      <c r="G811" s="462"/>
      <c r="H811" s="462"/>
      <c r="I811" s="462"/>
      <c r="J811" s="462"/>
      <c r="K811" s="464"/>
      <c r="L811" s="150"/>
      <c r="M811" s="460" t="str">
        <f t="shared" si="12"/>
        <v/>
      </c>
    </row>
    <row r="812" spans="1:13" ht="14.45" customHeight="1" x14ac:dyDescent="0.2">
      <c r="A812" s="465"/>
      <c r="B812" s="461"/>
      <c r="C812" s="462"/>
      <c r="D812" s="462"/>
      <c r="E812" s="463"/>
      <c r="F812" s="461"/>
      <c r="G812" s="462"/>
      <c r="H812" s="462"/>
      <c r="I812" s="462"/>
      <c r="J812" s="462"/>
      <c r="K812" s="464"/>
      <c r="L812" s="150"/>
      <c r="M812" s="460" t="str">
        <f t="shared" si="12"/>
        <v/>
      </c>
    </row>
    <row r="813" spans="1:13" ht="14.45" customHeight="1" x14ac:dyDescent="0.2">
      <c r="A813" s="465"/>
      <c r="B813" s="461"/>
      <c r="C813" s="462"/>
      <c r="D813" s="462"/>
      <c r="E813" s="463"/>
      <c r="F813" s="461"/>
      <c r="G813" s="462"/>
      <c r="H813" s="462"/>
      <c r="I813" s="462"/>
      <c r="J813" s="462"/>
      <c r="K813" s="464"/>
      <c r="L813" s="150"/>
      <c r="M813" s="460" t="str">
        <f t="shared" si="12"/>
        <v/>
      </c>
    </row>
    <row r="814" spans="1:13" ht="14.45" customHeight="1" x14ac:dyDescent="0.2">
      <c r="A814" s="465"/>
      <c r="B814" s="461"/>
      <c r="C814" s="462"/>
      <c r="D814" s="462"/>
      <c r="E814" s="463"/>
      <c r="F814" s="461"/>
      <c r="G814" s="462"/>
      <c r="H814" s="462"/>
      <c r="I814" s="462"/>
      <c r="J814" s="462"/>
      <c r="K814" s="464"/>
      <c r="L814" s="150"/>
      <c r="M814" s="460" t="str">
        <f t="shared" si="12"/>
        <v/>
      </c>
    </row>
    <row r="815" spans="1:13" ht="14.45" customHeight="1" x14ac:dyDescent="0.2">
      <c r="A815" s="465"/>
      <c r="B815" s="461"/>
      <c r="C815" s="462"/>
      <c r="D815" s="462"/>
      <c r="E815" s="463"/>
      <c r="F815" s="461"/>
      <c r="G815" s="462"/>
      <c r="H815" s="462"/>
      <c r="I815" s="462"/>
      <c r="J815" s="462"/>
      <c r="K815" s="464"/>
      <c r="L815" s="150"/>
      <c r="M815" s="460" t="str">
        <f t="shared" si="12"/>
        <v/>
      </c>
    </row>
    <row r="816" spans="1:13" ht="14.45" customHeight="1" x14ac:dyDescent="0.2">
      <c r="A816" s="465"/>
      <c r="B816" s="461"/>
      <c r="C816" s="462"/>
      <c r="D816" s="462"/>
      <c r="E816" s="463"/>
      <c r="F816" s="461"/>
      <c r="G816" s="462"/>
      <c r="H816" s="462"/>
      <c r="I816" s="462"/>
      <c r="J816" s="462"/>
      <c r="K816" s="464"/>
      <c r="L816" s="150"/>
      <c r="M816" s="460" t="str">
        <f t="shared" si="12"/>
        <v/>
      </c>
    </row>
    <row r="817" spans="1:13" ht="14.45" customHeight="1" x14ac:dyDescent="0.2">
      <c r="A817" s="465"/>
      <c r="B817" s="461"/>
      <c r="C817" s="462"/>
      <c r="D817" s="462"/>
      <c r="E817" s="463"/>
      <c r="F817" s="461"/>
      <c r="G817" s="462"/>
      <c r="H817" s="462"/>
      <c r="I817" s="462"/>
      <c r="J817" s="462"/>
      <c r="K817" s="464"/>
      <c r="L817" s="150"/>
      <c r="M817" s="460" t="str">
        <f t="shared" si="12"/>
        <v/>
      </c>
    </row>
    <row r="818" spans="1:13" ht="14.45" customHeight="1" x14ac:dyDescent="0.2">
      <c r="A818" s="465"/>
      <c r="B818" s="461"/>
      <c r="C818" s="462"/>
      <c r="D818" s="462"/>
      <c r="E818" s="463"/>
      <c r="F818" s="461"/>
      <c r="G818" s="462"/>
      <c r="H818" s="462"/>
      <c r="I818" s="462"/>
      <c r="J818" s="462"/>
      <c r="K818" s="464"/>
      <c r="L818" s="150"/>
      <c r="M818" s="460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9AD9D989-626F-4328-9C38-E4208A86887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459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6" t="s">
        <v>437</v>
      </c>
      <c r="B5" s="467" t="s">
        <v>438</v>
      </c>
      <c r="C5" s="468" t="s">
        <v>271</v>
      </c>
      <c r="D5" s="468" t="s">
        <v>271</v>
      </c>
      <c r="E5" s="468"/>
      <c r="F5" s="468" t="s">
        <v>271</v>
      </c>
      <c r="G5" s="468" t="s">
        <v>271</v>
      </c>
      <c r="H5" s="468" t="s">
        <v>271</v>
      </c>
      <c r="I5" s="469" t="s">
        <v>271</v>
      </c>
      <c r="J5" s="470" t="s">
        <v>68</v>
      </c>
    </row>
    <row r="6" spans="1:10" ht="14.45" customHeight="1" x14ac:dyDescent="0.2">
      <c r="A6" s="466" t="s">
        <v>437</v>
      </c>
      <c r="B6" s="467" t="s">
        <v>439</v>
      </c>
      <c r="C6" s="468">
        <v>246.98111000000006</v>
      </c>
      <c r="D6" s="468">
        <v>688.71248000000014</v>
      </c>
      <c r="E6" s="468"/>
      <c r="F6" s="468">
        <v>205.70696000000001</v>
      </c>
      <c r="G6" s="468">
        <v>0</v>
      </c>
      <c r="H6" s="468">
        <v>205.70696000000001</v>
      </c>
      <c r="I6" s="469" t="s">
        <v>271</v>
      </c>
      <c r="J6" s="470" t="s">
        <v>1</v>
      </c>
    </row>
    <row r="7" spans="1:10" ht="14.45" customHeight="1" x14ac:dyDescent="0.2">
      <c r="A7" s="466" t="s">
        <v>437</v>
      </c>
      <c r="B7" s="467" t="s">
        <v>440</v>
      </c>
      <c r="C7" s="468">
        <v>1.02925</v>
      </c>
      <c r="D7" s="468">
        <v>0</v>
      </c>
      <c r="E7" s="468"/>
      <c r="F7" s="468">
        <v>0</v>
      </c>
      <c r="G7" s="468">
        <v>0</v>
      </c>
      <c r="H7" s="468">
        <v>0</v>
      </c>
      <c r="I7" s="469" t="s">
        <v>271</v>
      </c>
      <c r="J7" s="470" t="s">
        <v>1</v>
      </c>
    </row>
    <row r="8" spans="1:10" ht="14.45" customHeight="1" x14ac:dyDescent="0.2">
      <c r="A8" s="466" t="s">
        <v>437</v>
      </c>
      <c r="B8" s="467" t="s">
        <v>441</v>
      </c>
      <c r="C8" s="468">
        <v>248.01036000000005</v>
      </c>
      <c r="D8" s="468">
        <v>688.71248000000014</v>
      </c>
      <c r="E8" s="468"/>
      <c r="F8" s="468">
        <v>205.70696000000001</v>
      </c>
      <c r="G8" s="468">
        <v>0</v>
      </c>
      <c r="H8" s="468">
        <v>205.70696000000001</v>
      </c>
      <c r="I8" s="469" t="s">
        <v>271</v>
      </c>
      <c r="J8" s="470" t="s">
        <v>442</v>
      </c>
    </row>
    <row r="10" spans="1:10" ht="14.45" customHeight="1" x14ac:dyDescent="0.2">
      <c r="A10" s="466" t="s">
        <v>437</v>
      </c>
      <c r="B10" s="467" t="s">
        <v>438</v>
      </c>
      <c r="C10" s="468" t="s">
        <v>271</v>
      </c>
      <c r="D10" s="468" t="s">
        <v>271</v>
      </c>
      <c r="E10" s="468"/>
      <c r="F10" s="468" t="s">
        <v>271</v>
      </c>
      <c r="G10" s="468" t="s">
        <v>271</v>
      </c>
      <c r="H10" s="468" t="s">
        <v>271</v>
      </c>
      <c r="I10" s="469" t="s">
        <v>271</v>
      </c>
      <c r="J10" s="470" t="s">
        <v>68</v>
      </c>
    </row>
    <row r="11" spans="1:10" ht="14.45" customHeight="1" x14ac:dyDescent="0.2">
      <c r="A11" s="466" t="s">
        <v>443</v>
      </c>
      <c r="B11" s="467" t="s">
        <v>444</v>
      </c>
      <c r="C11" s="468" t="s">
        <v>271</v>
      </c>
      <c r="D11" s="468" t="s">
        <v>271</v>
      </c>
      <c r="E11" s="468"/>
      <c r="F11" s="468" t="s">
        <v>271</v>
      </c>
      <c r="G11" s="468" t="s">
        <v>271</v>
      </c>
      <c r="H11" s="468" t="s">
        <v>271</v>
      </c>
      <c r="I11" s="469" t="s">
        <v>271</v>
      </c>
      <c r="J11" s="470" t="s">
        <v>0</v>
      </c>
    </row>
    <row r="12" spans="1:10" ht="14.45" customHeight="1" x14ac:dyDescent="0.2">
      <c r="A12" s="466" t="s">
        <v>443</v>
      </c>
      <c r="B12" s="467" t="s">
        <v>439</v>
      </c>
      <c r="C12" s="468">
        <v>52.899660000000011</v>
      </c>
      <c r="D12" s="468">
        <v>53.740880000000004</v>
      </c>
      <c r="E12" s="468"/>
      <c r="F12" s="468">
        <v>41.382700000000021</v>
      </c>
      <c r="G12" s="468">
        <v>0</v>
      </c>
      <c r="H12" s="468">
        <v>41.382700000000021</v>
      </c>
      <c r="I12" s="469" t="s">
        <v>271</v>
      </c>
      <c r="J12" s="470" t="s">
        <v>1</v>
      </c>
    </row>
    <row r="13" spans="1:10" ht="14.45" customHeight="1" x14ac:dyDescent="0.2">
      <c r="A13" s="466" t="s">
        <v>443</v>
      </c>
      <c r="B13" s="467" t="s">
        <v>440</v>
      </c>
      <c r="C13" s="468">
        <v>1.02925</v>
      </c>
      <c r="D13" s="468">
        <v>0</v>
      </c>
      <c r="E13" s="468"/>
      <c r="F13" s="468">
        <v>0</v>
      </c>
      <c r="G13" s="468">
        <v>0</v>
      </c>
      <c r="H13" s="468">
        <v>0</v>
      </c>
      <c r="I13" s="469" t="s">
        <v>271</v>
      </c>
      <c r="J13" s="470" t="s">
        <v>1</v>
      </c>
    </row>
    <row r="14" spans="1:10" ht="14.45" customHeight="1" x14ac:dyDescent="0.2">
      <c r="A14" s="466" t="s">
        <v>443</v>
      </c>
      <c r="B14" s="467" t="s">
        <v>445</v>
      </c>
      <c r="C14" s="468">
        <v>53.928910000000009</v>
      </c>
      <c r="D14" s="468">
        <v>53.740880000000004</v>
      </c>
      <c r="E14" s="468"/>
      <c r="F14" s="468">
        <v>41.382700000000021</v>
      </c>
      <c r="G14" s="468">
        <v>0</v>
      </c>
      <c r="H14" s="468">
        <v>41.382700000000021</v>
      </c>
      <c r="I14" s="469" t="s">
        <v>271</v>
      </c>
      <c r="J14" s="470" t="s">
        <v>446</v>
      </c>
    </row>
    <row r="15" spans="1:10" ht="14.45" customHeight="1" x14ac:dyDescent="0.2">
      <c r="A15" s="466" t="s">
        <v>271</v>
      </c>
      <c r="B15" s="467" t="s">
        <v>271</v>
      </c>
      <c r="C15" s="468" t="s">
        <v>271</v>
      </c>
      <c r="D15" s="468" t="s">
        <v>271</v>
      </c>
      <c r="E15" s="468"/>
      <c r="F15" s="468" t="s">
        <v>271</v>
      </c>
      <c r="G15" s="468" t="s">
        <v>271</v>
      </c>
      <c r="H15" s="468" t="s">
        <v>271</v>
      </c>
      <c r="I15" s="469" t="s">
        <v>271</v>
      </c>
      <c r="J15" s="470" t="s">
        <v>447</v>
      </c>
    </row>
    <row r="16" spans="1:10" ht="14.45" customHeight="1" x14ac:dyDescent="0.2">
      <c r="A16" s="466" t="s">
        <v>448</v>
      </c>
      <c r="B16" s="467" t="s">
        <v>449</v>
      </c>
      <c r="C16" s="468" t="s">
        <v>271</v>
      </c>
      <c r="D16" s="468" t="s">
        <v>271</v>
      </c>
      <c r="E16" s="468"/>
      <c r="F16" s="468" t="s">
        <v>271</v>
      </c>
      <c r="G16" s="468" t="s">
        <v>271</v>
      </c>
      <c r="H16" s="468" t="s">
        <v>271</v>
      </c>
      <c r="I16" s="469" t="s">
        <v>271</v>
      </c>
      <c r="J16" s="470" t="s">
        <v>0</v>
      </c>
    </row>
    <row r="17" spans="1:10" ht="14.45" customHeight="1" x14ac:dyDescent="0.2">
      <c r="A17" s="466" t="s">
        <v>448</v>
      </c>
      <c r="B17" s="467" t="s">
        <v>439</v>
      </c>
      <c r="C17" s="468">
        <v>194.08145000000005</v>
      </c>
      <c r="D17" s="468">
        <v>186.54483000000002</v>
      </c>
      <c r="E17" s="468"/>
      <c r="F17" s="468">
        <v>164.32425999999998</v>
      </c>
      <c r="G17" s="468">
        <v>0</v>
      </c>
      <c r="H17" s="468">
        <v>164.32425999999998</v>
      </c>
      <c r="I17" s="469" t="s">
        <v>271</v>
      </c>
      <c r="J17" s="470" t="s">
        <v>1</v>
      </c>
    </row>
    <row r="18" spans="1:10" ht="14.45" customHeight="1" x14ac:dyDescent="0.2">
      <c r="A18" s="466" t="s">
        <v>448</v>
      </c>
      <c r="B18" s="467" t="s">
        <v>450</v>
      </c>
      <c r="C18" s="468">
        <v>194.08145000000005</v>
      </c>
      <c r="D18" s="468">
        <v>186.54483000000002</v>
      </c>
      <c r="E18" s="468"/>
      <c r="F18" s="468">
        <v>164.32425999999998</v>
      </c>
      <c r="G18" s="468">
        <v>0</v>
      </c>
      <c r="H18" s="468">
        <v>164.32425999999998</v>
      </c>
      <c r="I18" s="469" t="s">
        <v>271</v>
      </c>
      <c r="J18" s="470" t="s">
        <v>446</v>
      </c>
    </row>
    <row r="19" spans="1:10" ht="14.45" customHeight="1" x14ac:dyDescent="0.2">
      <c r="A19" s="466" t="s">
        <v>271</v>
      </c>
      <c r="B19" s="467" t="s">
        <v>271</v>
      </c>
      <c r="C19" s="468" t="s">
        <v>271</v>
      </c>
      <c r="D19" s="468" t="s">
        <v>271</v>
      </c>
      <c r="E19" s="468"/>
      <c r="F19" s="468" t="s">
        <v>271</v>
      </c>
      <c r="G19" s="468" t="s">
        <v>271</v>
      </c>
      <c r="H19" s="468" t="s">
        <v>271</v>
      </c>
      <c r="I19" s="469" t="s">
        <v>271</v>
      </c>
      <c r="J19" s="470" t="s">
        <v>447</v>
      </c>
    </row>
    <row r="20" spans="1:10" ht="14.45" customHeight="1" x14ac:dyDescent="0.2">
      <c r="A20" s="466" t="s">
        <v>451</v>
      </c>
      <c r="B20" s="467" t="s">
        <v>452</v>
      </c>
      <c r="C20" s="468" t="s">
        <v>271</v>
      </c>
      <c r="D20" s="468" t="s">
        <v>271</v>
      </c>
      <c r="E20" s="468"/>
      <c r="F20" s="468" t="s">
        <v>271</v>
      </c>
      <c r="G20" s="468" t="s">
        <v>271</v>
      </c>
      <c r="H20" s="468" t="s">
        <v>271</v>
      </c>
      <c r="I20" s="469" t="s">
        <v>271</v>
      </c>
      <c r="J20" s="470" t="s">
        <v>0</v>
      </c>
    </row>
    <row r="21" spans="1:10" ht="14.45" customHeight="1" x14ac:dyDescent="0.2">
      <c r="A21" s="466" t="s">
        <v>451</v>
      </c>
      <c r="B21" s="467" t="s">
        <v>439</v>
      </c>
      <c r="C21" s="468">
        <v>0</v>
      </c>
      <c r="D21" s="468">
        <v>448.42677000000009</v>
      </c>
      <c r="E21" s="468"/>
      <c r="F21" s="468">
        <v>0</v>
      </c>
      <c r="G21" s="468">
        <v>0</v>
      </c>
      <c r="H21" s="468">
        <v>0</v>
      </c>
      <c r="I21" s="469" t="s">
        <v>271</v>
      </c>
      <c r="J21" s="470" t="s">
        <v>1</v>
      </c>
    </row>
    <row r="22" spans="1:10" ht="14.45" customHeight="1" x14ac:dyDescent="0.2">
      <c r="A22" s="466" t="s">
        <v>451</v>
      </c>
      <c r="B22" s="467" t="s">
        <v>453</v>
      </c>
      <c r="C22" s="468">
        <v>0</v>
      </c>
      <c r="D22" s="468">
        <v>448.42677000000009</v>
      </c>
      <c r="E22" s="468"/>
      <c r="F22" s="468">
        <v>0</v>
      </c>
      <c r="G22" s="468">
        <v>0</v>
      </c>
      <c r="H22" s="468">
        <v>0</v>
      </c>
      <c r="I22" s="469" t="s">
        <v>271</v>
      </c>
      <c r="J22" s="470" t="s">
        <v>446</v>
      </c>
    </row>
    <row r="23" spans="1:10" ht="14.45" customHeight="1" x14ac:dyDescent="0.2">
      <c r="A23" s="466" t="s">
        <v>271</v>
      </c>
      <c r="B23" s="467" t="s">
        <v>271</v>
      </c>
      <c r="C23" s="468" t="s">
        <v>271</v>
      </c>
      <c r="D23" s="468" t="s">
        <v>271</v>
      </c>
      <c r="E23" s="468"/>
      <c r="F23" s="468" t="s">
        <v>271</v>
      </c>
      <c r="G23" s="468" t="s">
        <v>271</v>
      </c>
      <c r="H23" s="468" t="s">
        <v>271</v>
      </c>
      <c r="I23" s="469" t="s">
        <v>271</v>
      </c>
      <c r="J23" s="470" t="s">
        <v>447</v>
      </c>
    </row>
    <row r="24" spans="1:10" ht="14.45" customHeight="1" x14ac:dyDescent="0.2">
      <c r="A24" s="466" t="s">
        <v>437</v>
      </c>
      <c r="B24" s="467" t="s">
        <v>441</v>
      </c>
      <c r="C24" s="468">
        <v>248.01036000000005</v>
      </c>
      <c r="D24" s="468">
        <v>688.71248000000014</v>
      </c>
      <c r="E24" s="468"/>
      <c r="F24" s="468">
        <v>205.70696000000001</v>
      </c>
      <c r="G24" s="468">
        <v>0</v>
      </c>
      <c r="H24" s="468">
        <v>205.70696000000001</v>
      </c>
      <c r="I24" s="469" t="s">
        <v>271</v>
      </c>
      <c r="J24" s="470" t="s">
        <v>442</v>
      </c>
    </row>
  </sheetData>
  <mergeCells count="3">
    <mergeCell ref="F3:I3"/>
    <mergeCell ref="C4:D4"/>
    <mergeCell ref="A1:I1"/>
  </mergeCells>
  <conditionalFormatting sqref="F9 F25:F65537">
    <cfRule type="cellIs" dxfId="54" priority="18" stopIfTrue="1" operator="greaterThan">
      <formula>1</formula>
    </cfRule>
  </conditionalFormatting>
  <conditionalFormatting sqref="H5:H8">
    <cfRule type="expression" dxfId="53" priority="14">
      <formula>$H5&gt;0</formula>
    </cfRule>
  </conditionalFormatting>
  <conditionalFormatting sqref="I5:I8">
    <cfRule type="expression" dxfId="52" priority="15">
      <formula>$I5&gt;1</formula>
    </cfRule>
  </conditionalFormatting>
  <conditionalFormatting sqref="B5:B8">
    <cfRule type="expression" dxfId="51" priority="11">
      <formula>OR($J5="NS",$J5="SumaNS",$J5="Účet")</formula>
    </cfRule>
  </conditionalFormatting>
  <conditionalFormatting sqref="B5:D8 F5:I8">
    <cfRule type="expression" dxfId="50" priority="17">
      <formula>AND($J5&lt;&gt;"",$J5&lt;&gt;"mezeraKL")</formula>
    </cfRule>
  </conditionalFormatting>
  <conditionalFormatting sqref="B5:D8 F5:I8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8" priority="13">
      <formula>OR($J5="SumaNS",$J5="NS")</formula>
    </cfRule>
  </conditionalFormatting>
  <conditionalFormatting sqref="A5:A8">
    <cfRule type="expression" dxfId="47" priority="9">
      <formula>AND($J5&lt;&gt;"mezeraKL",$J5&lt;&gt;"")</formula>
    </cfRule>
  </conditionalFormatting>
  <conditionalFormatting sqref="A5:A8">
    <cfRule type="expression" dxfId="46" priority="10">
      <formula>AND($J5&lt;&gt;"",$J5&lt;&gt;"mezeraKL")</formula>
    </cfRule>
  </conditionalFormatting>
  <conditionalFormatting sqref="H10:H24">
    <cfRule type="expression" dxfId="45" priority="5">
      <formula>$H10&gt;0</formula>
    </cfRule>
  </conditionalFormatting>
  <conditionalFormatting sqref="A10:A24">
    <cfRule type="expression" dxfId="44" priority="2">
      <formula>AND($J10&lt;&gt;"mezeraKL",$J10&lt;&gt;"")</formula>
    </cfRule>
  </conditionalFormatting>
  <conditionalFormatting sqref="I10:I24">
    <cfRule type="expression" dxfId="43" priority="6">
      <formula>$I10&gt;1</formula>
    </cfRule>
  </conditionalFormatting>
  <conditionalFormatting sqref="B10:B24">
    <cfRule type="expression" dxfId="42" priority="1">
      <formula>OR($J10="NS",$J10="SumaNS",$J10="Účet")</formula>
    </cfRule>
  </conditionalFormatting>
  <conditionalFormatting sqref="A10:D24 F10:I24">
    <cfRule type="expression" dxfId="41" priority="8">
      <formula>AND($J10&lt;&gt;"",$J10&lt;&gt;"mezeraKL")</formula>
    </cfRule>
  </conditionalFormatting>
  <conditionalFormatting sqref="B10:D24 F10:I24">
    <cfRule type="expression" dxfId="40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4 F10:I24">
    <cfRule type="expression" dxfId="39" priority="4">
      <formula>OR($J10="SumaNS",$J10="NS")</formula>
    </cfRule>
  </conditionalFormatting>
  <hyperlinks>
    <hyperlink ref="A2" location="Obsah!A1" display="Zpět na Obsah  KL 01  1.-4.měsíc" xr:uid="{6635032D-0BDD-45BE-9B59-20D909AE786F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459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418.95513286555354</v>
      </c>
      <c r="M3" s="98">
        <f>SUBTOTAL(9,M5:M1048576)</f>
        <v>491</v>
      </c>
      <c r="N3" s="99">
        <f>SUBTOTAL(9,N5:N1048576)</f>
        <v>205706.97023698679</v>
      </c>
    </row>
    <row r="4" spans="1:14" s="208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142</v>
      </c>
      <c r="M4" s="475" t="s">
        <v>13</v>
      </c>
      <c r="N4" s="476" t="s">
        <v>159</v>
      </c>
    </row>
    <row r="5" spans="1:14" ht="14.45" customHeight="1" x14ac:dyDescent="0.2">
      <c r="A5" s="479" t="s">
        <v>437</v>
      </c>
      <c r="B5" s="480" t="s">
        <v>438</v>
      </c>
      <c r="C5" s="481" t="s">
        <v>443</v>
      </c>
      <c r="D5" s="482" t="s">
        <v>444</v>
      </c>
      <c r="E5" s="483">
        <v>50113001</v>
      </c>
      <c r="F5" s="482" t="s">
        <v>454</v>
      </c>
      <c r="G5" s="481" t="s">
        <v>455</v>
      </c>
      <c r="H5" s="481">
        <v>100362</v>
      </c>
      <c r="I5" s="481">
        <v>362</v>
      </c>
      <c r="J5" s="481" t="s">
        <v>456</v>
      </c>
      <c r="K5" s="481" t="s">
        <v>457</v>
      </c>
      <c r="L5" s="484">
        <v>72.569999999999965</v>
      </c>
      <c r="M5" s="484">
        <v>3</v>
      </c>
      <c r="N5" s="485">
        <v>217.70999999999989</v>
      </c>
    </row>
    <row r="6" spans="1:14" ht="14.45" customHeight="1" x14ac:dyDescent="0.2">
      <c r="A6" s="486" t="s">
        <v>437</v>
      </c>
      <c r="B6" s="487" t="s">
        <v>438</v>
      </c>
      <c r="C6" s="488" t="s">
        <v>443</v>
      </c>
      <c r="D6" s="489" t="s">
        <v>444</v>
      </c>
      <c r="E6" s="490">
        <v>50113001</v>
      </c>
      <c r="F6" s="489" t="s">
        <v>454</v>
      </c>
      <c r="G6" s="488" t="s">
        <v>455</v>
      </c>
      <c r="H6" s="488">
        <v>158249</v>
      </c>
      <c r="I6" s="488">
        <v>58249</v>
      </c>
      <c r="J6" s="488" t="s">
        <v>458</v>
      </c>
      <c r="K6" s="488" t="s">
        <v>271</v>
      </c>
      <c r="L6" s="491">
        <v>248.77000000000012</v>
      </c>
      <c r="M6" s="491">
        <v>4</v>
      </c>
      <c r="N6" s="492">
        <v>995.0800000000005</v>
      </c>
    </row>
    <row r="7" spans="1:14" ht="14.45" customHeight="1" x14ac:dyDescent="0.2">
      <c r="A7" s="486" t="s">
        <v>437</v>
      </c>
      <c r="B7" s="487" t="s">
        <v>438</v>
      </c>
      <c r="C7" s="488" t="s">
        <v>443</v>
      </c>
      <c r="D7" s="489" t="s">
        <v>444</v>
      </c>
      <c r="E7" s="490">
        <v>50113001</v>
      </c>
      <c r="F7" s="489" t="s">
        <v>454</v>
      </c>
      <c r="G7" s="488" t="s">
        <v>455</v>
      </c>
      <c r="H7" s="488">
        <v>51366</v>
      </c>
      <c r="I7" s="488">
        <v>51366</v>
      </c>
      <c r="J7" s="488" t="s">
        <v>459</v>
      </c>
      <c r="K7" s="488" t="s">
        <v>460</v>
      </c>
      <c r="L7" s="491">
        <v>171.60000000000002</v>
      </c>
      <c r="M7" s="491">
        <v>42</v>
      </c>
      <c r="N7" s="492">
        <v>7207.2000000000007</v>
      </c>
    </row>
    <row r="8" spans="1:14" ht="14.45" customHeight="1" x14ac:dyDescent="0.2">
      <c r="A8" s="486" t="s">
        <v>437</v>
      </c>
      <c r="B8" s="487" t="s">
        <v>438</v>
      </c>
      <c r="C8" s="488" t="s">
        <v>443</v>
      </c>
      <c r="D8" s="489" t="s">
        <v>444</v>
      </c>
      <c r="E8" s="490">
        <v>50113001</v>
      </c>
      <c r="F8" s="489" t="s">
        <v>454</v>
      </c>
      <c r="G8" s="488" t="s">
        <v>455</v>
      </c>
      <c r="H8" s="488">
        <v>51367</v>
      </c>
      <c r="I8" s="488">
        <v>51367</v>
      </c>
      <c r="J8" s="488" t="s">
        <v>459</v>
      </c>
      <c r="K8" s="488" t="s">
        <v>461</v>
      </c>
      <c r="L8" s="491">
        <v>92.95</v>
      </c>
      <c r="M8" s="491">
        <v>8</v>
      </c>
      <c r="N8" s="492">
        <v>743.6</v>
      </c>
    </row>
    <row r="9" spans="1:14" ht="14.45" customHeight="1" x14ac:dyDescent="0.2">
      <c r="A9" s="486" t="s">
        <v>437</v>
      </c>
      <c r="B9" s="487" t="s">
        <v>438</v>
      </c>
      <c r="C9" s="488" t="s">
        <v>443</v>
      </c>
      <c r="D9" s="489" t="s">
        <v>444</v>
      </c>
      <c r="E9" s="490">
        <v>50113001</v>
      </c>
      <c r="F9" s="489" t="s">
        <v>454</v>
      </c>
      <c r="G9" s="488" t="s">
        <v>455</v>
      </c>
      <c r="H9" s="488">
        <v>208466</v>
      </c>
      <c r="I9" s="488">
        <v>208466</v>
      </c>
      <c r="J9" s="488" t="s">
        <v>462</v>
      </c>
      <c r="K9" s="488" t="s">
        <v>463</v>
      </c>
      <c r="L9" s="491">
        <v>792.77000064241031</v>
      </c>
      <c r="M9" s="491">
        <v>7</v>
      </c>
      <c r="N9" s="492">
        <v>5549.3900044968723</v>
      </c>
    </row>
    <row r="10" spans="1:14" ht="14.45" customHeight="1" x14ac:dyDescent="0.2">
      <c r="A10" s="486" t="s">
        <v>437</v>
      </c>
      <c r="B10" s="487" t="s">
        <v>438</v>
      </c>
      <c r="C10" s="488" t="s">
        <v>443</v>
      </c>
      <c r="D10" s="489" t="s">
        <v>444</v>
      </c>
      <c r="E10" s="490">
        <v>50113001</v>
      </c>
      <c r="F10" s="489" t="s">
        <v>454</v>
      </c>
      <c r="G10" s="488" t="s">
        <v>455</v>
      </c>
      <c r="H10" s="488">
        <v>920304</v>
      </c>
      <c r="I10" s="488">
        <v>0</v>
      </c>
      <c r="J10" s="488" t="s">
        <v>464</v>
      </c>
      <c r="K10" s="488" t="s">
        <v>271</v>
      </c>
      <c r="L10" s="491">
        <v>275.77815385258816</v>
      </c>
      <c r="M10" s="491">
        <v>3</v>
      </c>
      <c r="N10" s="492">
        <v>827.33446155776448</v>
      </c>
    </row>
    <row r="11" spans="1:14" ht="14.45" customHeight="1" x14ac:dyDescent="0.2">
      <c r="A11" s="486" t="s">
        <v>437</v>
      </c>
      <c r="B11" s="487" t="s">
        <v>438</v>
      </c>
      <c r="C11" s="488" t="s">
        <v>443</v>
      </c>
      <c r="D11" s="489" t="s">
        <v>444</v>
      </c>
      <c r="E11" s="490">
        <v>50113001</v>
      </c>
      <c r="F11" s="489" t="s">
        <v>454</v>
      </c>
      <c r="G11" s="488" t="s">
        <v>455</v>
      </c>
      <c r="H11" s="488">
        <v>930035</v>
      </c>
      <c r="I11" s="488">
        <v>0</v>
      </c>
      <c r="J11" s="488" t="s">
        <v>465</v>
      </c>
      <c r="K11" s="488" t="s">
        <v>271</v>
      </c>
      <c r="L11" s="491">
        <v>62.329990779935542</v>
      </c>
      <c r="M11" s="491">
        <v>1</v>
      </c>
      <c r="N11" s="492">
        <v>62.329990779935542</v>
      </c>
    </row>
    <row r="12" spans="1:14" ht="14.45" customHeight="1" x14ac:dyDescent="0.2">
      <c r="A12" s="486" t="s">
        <v>437</v>
      </c>
      <c r="B12" s="487" t="s">
        <v>438</v>
      </c>
      <c r="C12" s="488" t="s">
        <v>443</v>
      </c>
      <c r="D12" s="489" t="s">
        <v>444</v>
      </c>
      <c r="E12" s="490">
        <v>50113001</v>
      </c>
      <c r="F12" s="489" t="s">
        <v>454</v>
      </c>
      <c r="G12" s="488" t="s">
        <v>455</v>
      </c>
      <c r="H12" s="488">
        <v>900321</v>
      </c>
      <c r="I12" s="488">
        <v>0</v>
      </c>
      <c r="J12" s="488" t="s">
        <v>466</v>
      </c>
      <c r="K12" s="488" t="s">
        <v>271</v>
      </c>
      <c r="L12" s="491">
        <v>91.635483529022338</v>
      </c>
      <c r="M12" s="491">
        <v>1</v>
      </c>
      <c r="N12" s="492">
        <v>91.635483529022338</v>
      </c>
    </row>
    <row r="13" spans="1:14" ht="14.45" customHeight="1" x14ac:dyDescent="0.2">
      <c r="A13" s="486" t="s">
        <v>437</v>
      </c>
      <c r="B13" s="487" t="s">
        <v>438</v>
      </c>
      <c r="C13" s="488" t="s">
        <v>443</v>
      </c>
      <c r="D13" s="489" t="s">
        <v>444</v>
      </c>
      <c r="E13" s="490">
        <v>50113001</v>
      </c>
      <c r="F13" s="489" t="s">
        <v>454</v>
      </c>
      <c r="G13" s="488" t="s">
        <v>455</v>
      </c>
      <c r="H13" s="488">
        <v>501990</v>
      </c>
      <c r="I13" s="488">
        <v>0</v>
      </c>
      <c r="J13" s="488" t="s">
        <v>467</v>
      </c>
      <c r="K13" s="488" t="s">
        <v>271</v>
      </c>
      <c r="L13" s="491">
        <v>174.15847836017517</v>
      </c>
      <c r="M13" s="491">
        <v>3</v>
      </c>
      <c r="N13" s="492">
        <v>522.47543508052547</v>
      </c>
    </row>
    <row r="14" spans="1:14" ht="14.45" customHeight="1" x14ac:dyDescent="0.2">
      <c r="A14" s="486" t="s">
        <v>437</v>
      </c>
      <c r="B14" s="487" t="s">
        <v>438</v>
      </c>
      <c r="C14" s="488" t="s">
        <v>443</v>
      </c>
      <c r="D14" s="489" t="s">
        <v>444</v>
      </c>
      <c r="E14" s="490">
        <v>50113001</v>
      </c>
      <c r="F14" s="489" t="s">
        <v>454</v>
      </c>
      <c r="G14" s="488" t="s">
        <v>455</v>
      </c>
      <c r="H14" s="488">
        <v>841560</v>
      </c>
      <c r="I14" s="488">
        <v>0</v>
      </c>
      <c r="J14" s="488" t="s">
        <v>468</v>
      </c>
      <c r="K14" s="488" t="s">
        <v>271</v>
      </c>
      <c r="L14" s="491">
        <v>196.48889783270391</v>
      </c>
      <c r="M14" s="491">
        <v>23</v>
      </c>
      <c r="N14" s="492">
        <v>4519.2446501521899</v>
      </c>
    </row>
    <row r="15" spans="1:14" ht="14.45" customHeight="1" x14ac:dyDescent="0.2">
      <c r="A15" s="486" t="s">
        <v>437</v>
      </c>
      <c r="B15" s="487" t="s">
        <v>438</v>
      </c>
      <c r="C15" s="488" t="s">
        <v>443</v>
      </c>
      <c r="D15" s="489" t="s">
        <v>444</v>
      </c>
      <c r="E15" s="490">
        <v>50113001</v>
      </c>
      <c r="F15" s="489" t="s">
        <v>454</v>
      </c>
      <c r="G15" s="488" t="s">
        <v>455</v>
      </c>
      <c r="H15" s="488">
        <v>237329</v>
      </c>
      <c r="I15" s="488">
        <v>237329</v>
      </c>
      <c r="J15" s="488" t="s">
        <v>469</v>
      </c>
      <c r="K15" s="488" t="s">
        <v>470</v>
      </c>
      <c r="L15" s="491">
        <v>108.95666666666668</v>
      </c>
      <c r="M15" s="491">
        <v>180</v>
      </c>
      <c r="N15" s="492">
        <v>19612.2</v>
      </c>
    </row>
    <row r="16" spans="1:14" ht="14.45" customHeight="1" x14ac:dyDescent="0.2">
      <c r="A16" s="486" t="s">
        <v>437</v>
      </c>
      <c r="B16" s="487" t="s">
        <v>438</v>
      </c>
      <c r="C16" s="488" t="s">
        <v>443</v>
      </c>
      <c r="D16" s="489" t="s">
        <v>444</v>
      </c>
      <c r="E16" s="490">
        <v>50113001</v>
      </c>
      <c r="F16" s="489" t="s">
        <v>454</v>
      </c>
      <c r="G16" s="488" t="s">
        <v>455</v>
      </c>
      <c r="H16" s="488">
        <v>100527</v>
      </c>
      <c r="I16" s="488">
        <v>527</v>
      </c>
      <c r="J16" s="488" t="s">
        <v>471</v>
      </c>
      <c r="K16" s="488" t="s">
        <v>472</v>
      </c>
      <c r="L16" s="491">
        <v>136.41499999999999</v>
      </c>
      <c r="M16" s="491">
        <v>2</v>
      </c>
      <c r="N16" s="492">
        <v>272.83</v>
      </c>
    </row>
    <row r="17" spans="1:14" ht="14.45" customHeight="1" x14ac:dyDescent="0.2">
      <c r="A17" s="486" t="s">
        <v>437</v>
      </c>
      <c r="B17" s="487" t="s">
        <v>438</v>
      </c>
      <c r="C17" s="488" t="s">
        <v>443</v>
      </c>
      <c r="D17" s="489" t="s">
        <v>444</v>
      </c>
      <c r="E17" s="490">
        <v>50113001</v>
      </c>
      <c r="F17" s="489" t="s">
        <v>454</v>
      </c>
      <c r="G17" s="488" t="s">
        <v>455</v>
      </c>
      <c r="H17" s="488">
        <v>207962</v>
      </c>
      <c r="I17" s="488">
        <v>207962</v>
      </c>
      <c r="J17" s="488" t="s">
        <v>473</v>
      </c>
      <c r="K17" s="488" t="s">
        <v>474</v>
      </c>
      <c r="L17" s="491">
        <v>32.859999999999985</v>
      </c>
      <c r="M17" s="491">
        <v>1</v>
      </c>
      <c r="N17" s="492">
        <v>32.859999999999985</v>
      </c>
    </row>
    <row r="18" spans="1:14" ht="14.45" customHeight="1" x14ac:dyDescent="0.2">
      <c r="A18" s="486" t="s">
        <v>437</v>
      </c>
      <c r="B18" s="487" t="s">
        <v>438</v>
      </c>
      <c r="C18" s="488" t="s">
        <v>443</v>
      </c>
      <c r="D18" s="489" t="s">
        <v>444</v>
      </c>
      <c r="E18" s="490">
        <v>50113001</v>
      </c>
      <c r="F18" s="489" t="s">
        <v>454</v>
      </c>
      <c r="G18" s="488" t="s">
        <v>475</v>
      </c>
      <c r="H18" s="488">
        <v>107981</v>
      </c>
      <c r="I18" s="488">
        <v>7981</v>
      </c>
      <c r="J18" s="488" t="s">
        <v>476</v>
      </c>
      <c r="K18" s="488" t="s">
        <v>477</v>
      </c>
      <c r="L18" s="491">
        <v>42.441250000000004</v>
      </c>
      <c r="M18" s="491">
        <v>16</v>
      </c>
      <c r="N18" s="492">
        <v>679.06000000000006</v>
      </c>
    </row>
    <row r="19" spans="1:14" ht="14.45" customHeight="1" x14ac:dyDescent="0.2">
      <c r="A19" s="486" t="s">
        <v>437</v>
      </c>
      <c r="B19" s="487" t="s">
        <v>438</v>
      </c>
      <c r="C19" s="488" t="s">
        <v>443</v>
      </c>
      <c r="D19" s="489" t="s">
        <v>444</v>
      </c>
      <c r="E19" s="490">
        <v>50113001</v>
      </c>
      <c r="F19" s="489" t="s">
        <v>454</v>
      </c>
      <c r="G19" s="488" t="s">
        <v>475</v>
      </c>
      <c r="H19" s="488">
        <v>131934</v>
      </c>
      <c r="I19" s="488">
        <v>31934</v>
      </c>
      <c r="J19" s="488" t="s">
        <v>478</v>
      </c>
      <c r="K19" s="488" t="s">
        <v>479</v>
      </c>
      <c r="L19" s="491">
        <v>49.759999999999991</v>
      </c>
      <c r="M19" s="491">
        <v>1</v>
      </c>
      <c r="N19" s="492">
        <v>49.759999999999991</v>
      </c>
    </row>
    <row r="20" spans="1:14" ht="14.45" customHeight="1" x14ac:dyDescent="0.2">
      <c r="A20" s="486" t="s">
        <v>437</v>
      </c>
      <c r="B20" s="487" t="s">
        <v>438</v>
      </c>
      <c r="C20" s="488" t="s">
        <v>448</v>
      </c>
      <c r="D20" s="489" t="s">
        <v>449</v>
      </c>
      <c r="E20" s="490">
        <v>50113001</v>
      </c>
      <c r="F20" s="489" t="s">
        <v>454</v>
      </c>
      <c r="G20" s="488" t="s">
        <v>455</v>
      </c>
      <c r="H20" s="488">
        <v>845282</v>
      </c>
      <c r="I20" s="488">
        <v>107133</v>
      </c>
      <c r="J20" s="488" t="s">
        <v>480</v>
      </c>
      <c r="K20" s="488" t="s">
        <v>481</v>
      </c>
      <c r="L20" s="491">
        <v>882.18219662600791</v>
      </c>
      <c r="M20" s="491">
        <v>46</v>
      </c>
      <c r="N20" s="492">
        <v>40580.381044796362</v>
      </c>
    </row>
    <row r="21" spans="1:14" ht="14.45" customHeight="1" x14ac:dyDescent="0.2">
      <c r="A21" s="486" t="s">
        <v>437</v>
      </c>
      <c r="B21" s="487" t="s">
        <v>438</v>
      </c>
      <c r="C21" s="488" t="s">
        <v>448</v>
      </c>
      <c r="D21" s="489" t="s">
        <v>449</v>
      </c>
      <c r="E21" s="490">
        <v>50113001</v>
      </c>
      <c r="F21" s="489" t="s">
        <v>454</v>
      </c>
      <c r="G21" s="488" t="s">
        <v>455</v>
      </c>
      <c r="H21" s="488">
        <v>120102</v>
      </c>
      <c r="I21" s="488">
        <v>120102</v>
      </c>
      <c r="J21" s="488" t="s">
        <v>482</v>
      </c>
      <c r="K21" s="488" t="s">
        <v>483</v>
      </c>
      <c r="L21" s="491">
        <v>555.5</v>
      </c>
      <c r="M21" s="491">
        <v>1</v>
      </c>
      <c r="N21" s="492">
        <v>555.5</v>
      </c>
    </row>
    <row r="22" spans="1:14" ht="14.45" customHeight="1" x14ac:dyDescent="0.2">
      <c r="A22" s="486" t="s">
        <v>437</v>
      </c>
      <c r="B22" s="487" t="s">
        <v>438</v>
      </c>
      <c r="C22" s="488" t="s">
        <v>448</v>
      </c>
      <c r="D22" s="489" t="s">
        <v>449</v>
      </c>
      <c r="E22" s="490">
        <v>50113001</v>
      </c>
      <c r="F22" s="489" t="s">
        <v>454</v>
      </c>
      <c r="G22" s="488" t="s">
        <v>455</v>
      </c>
      <c r="H22" s="488">
        <v>215956</v>
      </c>
      <c r="I22" s="488">
        <v>215956</v>
      </c>
      <c r="J22" s="488" t="s">
        <v>484</v>
      </c>
      <c r="K22" s="488" t="s">
        <v>485</v>
      </c>
      <c r="L22" s="491">
        <v>638.59121674800167</v>
      </c>
      <c r="M22" s="491">
        <v>63</v>
      </c>
      <c r="N22" s="492">
        <v>40231.246655124109</v>
      </c>
    </row>
    <row r="23" spans="1:14" ht="14.45" customHeight="1" x14ac:dyDescent="0.2">
      <c r="A23" s="486" t="s">
        <v>437</v>
      </c>
      <c r="B23" s="487" t="s">
        <v>438</v>
      </c>
      <c r="C23" s="488" t="s">
        <v>448</v>
      </c>
      <c r="D23" s="489" t="s">
        <v>449</v>
      </c>
      <c r="E23" s="490">
        <v>50113001</v>
      </c>
      <c r="F23" s="489" t="s">
        <v>454</v>
      </c>
      <c r="G23" s="488" t="s">
        <v>455</v>
      </c>
      <c r="H23" s="488">
        <v>210636</v>
      </c>
      <c r="I23" s="488">
        <v>210636</v>
      </c>
      <c r="J23" s="488" t="s">
        <v>486</v>
      </c>
      <c r="K23" s="488" t="s">
        <v>487</v>
      </c>
      <c r="L23" s="491">
        <v>3357.4414273879138</v>
      </c>
      <c r="M23" s="491">
        <v>4</v>
      </c>
      <c r="N23" s="492">
        <v>13429.765709551655</v>
      </c>
    </row>
    <row r="24" spans="1:14" ht="14.45" customHeight="1" x14ac:dyDescent="0.2">
      <c r="A24" s="486" t="s">
        <v>437</v>
      </c>
      <c r="B24" s="487" t="s">
        <v>438</v>
      </c>
      <c r="C24" s="488" t="s">
        <v>448</v>
      </c>
      <c r="D24" s="489" t="s">
        <v>449</v>
      </c>
      <c r="E24" s="490">
        <v>50113001</v>
      </c>
      <c r="F24" s="489" t="s">
        <v>454</v>
      </c>
      <c r="G24" s="488" t="s">
        <v>455</v>
      </c>
      <c r="H24" s="488">
        <v>156571</v>
      </c>
      <c r="I24" s="488">
        <v>56571</v>
      </c>
      <c r="J24" s="488" t="s">
        <v>488</v>
      </c>
      <c r="K24" s="488" t="s">
        <v>489</v>
      </c>
      <c r="L24" s="491">
        <v>757.72000000000025</v>
      </c>
      <c r="M24" s="491">
        <v>2</v>
      </c>
      <c r="N24" s="492">
        <v>1515.4400000000005</v>
      </c>
    </row>
    <row r="25" spans="1:14" ht="14.45" customHeight="1" x14ac:dyDescent="0.2">
      <c r="A25" s="486" t="s">
        <v>437</v>
      </c>
      <c r="B25" s="487" t="s">
        <v>438</v>
      </c>
      <c r="C25" s="488" t="s">
        <v>448</v>
      </c>
      <c r="D25" s="489" t="s">
        <v>449</v>
      </c>
      <c r="E25" s="490">
        <v>50113001</v>
      </c>
      <c r="F25" s="489" t="s">
        <v>454</v>
      </c>
      <c r="G25" s="488" t="s">
        <v>455</v>
      </c>
      <c r="H25" s="488">
        <v>193236</v>
      </c>
      <c r="I25" s="488">
        <v>193236</v>
      </c>
      <c r="J25" s="488" t="s">
        <v>490</v>
      </c>
      <c r="K25" s="488" t="s">
        <v>491</v>
      </c>
      <c r="L25" s="491">
        <v>967.57122382984903</v>
      </c>
      <c r="M25" s="491">
        <v>1</v>
      </c>
      <c r="N25" s="492">
        <v>967.57122382984903</v>
      </c>
    </row>
    <row r="26" spans="1:14" ht="14.45" customHeight="1" x14ac:dyDescent="0.2">
      <c r="A26" s="486" t="s">
        <v>437</v>
      </c>
      <c r="B26" s="487" t="s">
        <v>438</v>
      </c>
      <c r="C26" s="488" t="s">
        <v>448</v>
      </c>
      <c r="D26" s="489" t="s">
        <v>449</v>
      </c>
      <c r="E26" s="490">
        <v>50113001</v>
      </c>
      <c r="F26" s="489" t="s">
        <v>454</v>
      </c>
      <c r="G26" s="488" t="s">
        <v>455</v>
      </c>
      <c r="H26" s="488">
        <v>103543</v>
      </c>
      <c r="I26" s="488">
        <v>103543</v>
      </c>
      <c r="J26" s="488" t="s">
        <v>492</v>
      </c>
      <c r="K26" s="488" t="s">
        <v>493</v>
      </c>
      <c r="L26" s="491">
        <v>974.12602922123551</v>
      </c>
      <c r="M26" s="491">
        <v>12</v>
      </c>
      <c r="N26" s="492">
        <v>11689.512350654826</v>
      </c>
    </row>
    <row r="27" spans="1:14" ht="14.45" customHeight="1" x14ac:dyDescent="0.2">
      <c r="A27" s="486" t="s">
        <v>437</v>
      </c>
      <c r="B27" s="487" t="s">
        <v>438</v>
      </c>
      <c r="C27" s="488" t="s">
        <v>448</v>
      </c>
      <c r="D27" s="489" t="s">
        <v>449</v>
      </c>
      <c r="E27" s="490">
        <v>50113001</v>
      </c>
      <c r="F27" s="489" t="s">
        <v>454</v>
      </c>
      <c r="G27" s="488" t="s">
        <v>455</v>
      </c>
      <c r="H27" s="488">
        <v>126816</v>
      </c>
      <c r="I27" s="488">
        <v>26816</v>
      </c>
      <c r="J27" s="488" t="s">
        <v>494</v>
      </c>
      <c r="K27" s="488" t="s">
        <v>495</v>
      </c>
      <c r="L27" s="491">
        <v>1434.6517433161646</v>
      </c>
      <c r="M27" s="491">
        <v>13</v>
      </c>
      <c r="N27" s="492">
        <v>18650.47266311014</v>
      </c>
    </row>
    <row r="28" spans="1:14" ht="14.45" customHeight="1" x14ac:dyDescent="0.2">
      <c r="A28" s="486" t="s">
        <v>437</v>
      </c>
      <c r="B28" s="487" t="s">
        <v>438</v>
      </c>
      <c r="C28" s="488" t="s">
        <v>448</v>
      </c>
      <c r="D28" s="489" t="s">
        <v>449</v>
      </c>
      <c r="E28" s="490">
        <v>50113001</v>
      </c>
      <c r="F28" s="489" t="s">
        <v>454</v>
      </c>
      <c r="G28" s="488" t="s">
        <v>455</v>
      </c>
      <c r="H28" s="488">
        <v>186403</v>
      </c>
      <c r="I28" s="488">
        <v>85170</v>
      </c>
      <c r="J28" s="488" t="s">
        <v>496</v>
      </c>
      <c r="K28" s="488" t="s">
        <v>497</v>
      </c>
      <c r="L28" s="491">
        <v>676.56670303837313</v>
      </c>
      <c r="M28" s="491">
        <v>40</v>
      </c>
      <c r="N28" s="492">
        <v>27062.668121534927</v>
      </c>
    </row>
    <row r="29" spans="1:14" ht="14.45" customHeight="1" x14ac:dyDescent="0.2">
      <c r="A29" s="486" t="s">
        <v>437</v>
      </c>
      <c r="B29" s="487" t="s">
        <v>438</v>
      </c>
      <c r="C29" s="488" t="s">
        <v>448</v>
      </c>
      <c r="D29" s="489" t="s">
        <v>449</v>
      </c>
      <c r="E29" s="490">
        <v>50113001</v>
      </c>
      <c r="F29" s="489" t="s">
        <v>454</v>
      </c>
      <c r="G29" s="488" t="s">
        <v>455</v>
      </c>
      <c r="H29" s="488">
        <v>10277</v>
      </c>
      <c r="I29" s="488">
        <v>10277</v>
      </c>
      <c r="J29" s="488" t="s">
        <v>498</v>
      </c>
      <c r="K29" s="488" t="s">
        <v>499</v>
      </c>
      <c r="L29" s="491">
        <v>1224.3209311348205</v>
      </c>
      <c r="M29" s="491">
        <v>1</v>
      </c>
      <c r="N29" s="492">
        <v>1224.3209311348205</v>
      </c>
    </row>
    <row r="30" spans="1:14" ht="14.45" customHeight="1" thickBot="1" x14ac:dyDescent="0.25">
      <c r="A30" s="493" t="s">
        <v>437</v>
      </c>
      <c r="B30" s="494" t="s">
        <v>438</v>
      </c>
      <c r="C30" s="495" t="s">
        <v>448</v>
      </c>
      <c r="D30" s="496" t="s">
        <v>449</v>
      </c>
      <c r="E30" s="497">
        <v>50113001</v>
      </c>
      <c r="F30" s="496" t="s">
        <v>454</v>
      </c>
      <c r="G30" s="495" t="s">
        <v>455</v>
      </c>
      <c r="H30" s="495">
        <v>847178</v>
      </c>
      <c r="I30" s="495">
        <v>107496</v>
      </c>
      <c r="J30" s="495" t="s">
        <v>500</v>
      </c>
      <c r="K30" s="495" t="s">
        <v>501</v>
      </c>
      <c r="L30" s="498">
        <v>647.4908855118307</v>
      </c>
      <c r="M30" s="498">
        <v>13</v>
      </c>
      <c r="N30" s="499">
        <v>8417.381511653799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54A35B5F-2902-4CE6-9C6E-981FE11C9377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459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00" t="s">
        <v>143</v>
      </c>
      <c r="B4" s="501" t="s">
        <v>14</v>
      </c>
      <c r="C4" s="502" t="s">
        <v>2</v>
      </c>
      <c r="D4" s="501" t="s">
        <v>14</v>
      </c>
      <c r="E4" s="502" t="s">
        <v>2</v>
      </c>
      <c r="F4" s="503" t="s">
        <v>14</v>
      </c>
    </row>
    <row r="5" spans="1:6" ht="14.45" customHeight="1" thickBot="1" x14ac:dyDescent="0.25">
      <c r="A5" s="511" t="s">
        <v>502</v>
      </c>
      <c r="B5" s="477"/>
      <c r="C5" s="504">
        <v>0</v>
      </c>
      <c r="D5" s="477">
        <v>728.82</v>
      </c>
      <c r="E5" s="504">
        <v>1</v>
      </c>
      <c r="F5" s="478">
        <v>728.82</v>
      </c>
    </row>
    <row r="6" spans="1:6" ht="14.45" customHeight="1" thickBot="1" x14ac:dyDescent="0.25">
      <c r="A6" s="507" t="s">
        <v>3</v>
      </c>
      <c r="B6" s="508"/>
      <c r="C6" s="509">
        <v>0</v>
      </c>
      <c r="D6" s="508">
        <v>728.82</v>
      </c>
      <c r="E6" s="509">
        <v>1</v>
      </c>
      <c r="F6" s="510">
        <v>728.82</v>
      </c>
    </row>
    <row r="7" spans="1:6" ht="14.45" customHeight="1" thickBot="1" x14ac:dyDescent="0.25"/>
    <row r="8" spans="1:6" ht="14.45" customHeight="1" x14ac:dyDescent="0.2">
      <c r="A8" s="517" t="s">
        <v>503</v>
      </c>
      <c r="B8" s="484"/>
      <c r="C8" s="505">
        <v>0</v>
      </c>
      <c r="D8" s="484">
        <v>679.06000000000006</v>
      </c>
      <c r="E8" s="505">
        <v>1</v>
      </c>
      <c r="F8" s="485">
        <v>679.06000000000006</v>
      </c>
    </row>
    <row r="9" spans="1:6" ht="14.45" customHeight="1" thickBot="1" x14ac:dyDescent="0.25">
      <c r="A9" s="518" t="s">
        <v>504</v>
      </c>
      <c r="B9" s="514"/>
      <c r="C9" s="515">
        <v>0</v>
      </c>
      <c r="D9" s="514">
        <v>49.759999999999991</v>
      </c>
      <c r="E9" s="515">
        <v>1</v>
      </c>
      <c r="F9" s="516">
        <v>49.759999999999991</v>
      </c>
    </row>
    <row r="10" spans="1:6" ht="14.45" customHeight="1" thickBot="1" x14ac:dyDescent="0.25">
      <c r="A10" s="507" t="s">
        <v>3</v>
      </c>
      <c r="B10" s="508"/>
      <c r="C10" s="509">
        <v>0</v>
      </c>
      <c r="D10" s="508">
        <v>728.82</v>
      </c>
      <c r="E10" s="509">
        <v>1</v>
      </c>
      <c r="F10" s="510">
        <v>728.82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942F75E3-F65C-438E-8752-6BA7886854B7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2020-06-22T13:52:20Z</dcterms:modified>
</cp:coreProperties>
</file>