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852BFBA-DBD4-4446-8B4B-2A8A7CEB7B00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O14" i="431"/>
  <c r="Q13" i="431"/>
  <c r="F15" i="431"/>
  <c r="P13" i="431"/>
  <c r="I13" i="431"/>
  <c r="O15" i="431"/>
  <c r="C11" i="431"/>
  <c r="D10" i="431"/>
  <c r="E9" i="431"/>
  <c r="E17" i="431"/>
  <c r="F16" i="431"/>
  <c r="H14" i="431"/>
  <c r="J12" i="431"/>
  <c r="L10" i="431"/>
  <c r="N16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C14" i="431"/>
  <c r="D13" i="431"/>
  <c r="E12" i="431"/>
  <c r="F11" i="431"/>
  <c r="H9" i="431"/>
  <c r="H17" i="431"/>
  <c r="I16" i="431"/>
  <c r="J15" i="431"/>
  <c r="K14" i="431"/>
  <c r="L13" i="431"/>
  <c r="M12" i="431"/>
  <c r="N11" i="431"/>
  <c r="O10" i="431"/>
  <c r="Q16" i="431"/>
  <c r="H10" i="431"/>
  <c r="K15" i="431"/>
  <c r="M13" i="431"/>
  <c r="N12" i="431"/>
  <c r="Q9" i="431"/>
  <c r="P9" i="431"/>
  <c r="Q17" i="431"/>
  <c r="G10" i="431"/>
  <c r="P17" i="431"/>
  <c r="I17" i="431"/>
  <c r="P10" i="431"/>
  <c r="C15" i="431"/>
  <c r="D14" i="431"/>
  <c r="E13" i="431"/>
  <c r="F12" i="431"/>
  <c r="G11" i="431"/>
  <c r="I9" i="431"/>
  <c r="J16" i="431"/>
  <c r="L14" i="431"/>
  <c r="O11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C9" i="431"/>
  <c r="C17" i="431"/>
  <c r="D16" i="431"/>
  <c r="E15" i="431"/>
  <c r="F14" i="431"/>
  <c r="G13" i="431"/>
  <c r="H12" i="431"/>
  <c r="I11" i="431"/>
  <c r="J10" i="431"/>
  <c r="K9" i="431"/>
  <c r="K17" i="431"/>
  <c r="L16" i="431"/>
  <c r="M15" i="431"/>
  <c r="N14" i="431"/>
  <c r="O13" i="431"/>
  <c r="P12" i="431"/>
  <c r="Q11" i="431"/>
  <c r="C10" i="431"/>
  <c r="D9" i="431"/>
  <c r="D17" i="431"/>
  <c r="E16" i="431"/>
  <c r="G14" i="431"/>
  <c r="H13" i="431"/>
  <c r="I12" i="431"/>
  <c r="J11" i="431"/>
  <c r="K10" i="431"/>
  <c r="L9" i="431"/>
  <c r="L17" i="431"/>
  <c r="M16" i="431"/>
  <c r="N15" i="431"/>
  <c r="Q12" i="431"/>
  <c r="G15" i="431"/>
  <c r="K11" i="431"/>
  <c r="M9" i="431"/>
  <c r="M17" i="431"/>
  <c r="P14" i="431"/>
  <c r="R12" i="431" l="1"/>
  <c r="S12" i="431"/>
  <c r="R11" i="431"/>
  <c r="S11" i="431"/>
  <c r="R10" i="431"/>
  <c r="S10" i="431"/>
  <c r="R17" i="431"/>
  <c r="S17" i="431"/>
  <c r="R9" i="431"/>
  <c r="S9" i="431"/>
  <c r="R16" i="431"/>
  <c r="S16" i="431"/>
  <c r="R15" i="431"/>
  <c r="S15" i="431"/>
  <c r="R14" i="431"/>
  <c r="S14" i="431"/>
  <c r="R13" i="431"/>
  <c r="S13" i="431"/>
  <c r="H8" i="431"/>
  <c r="E8" i="431"/>
  <c r="F8" i="431"/>
  <c r="D8" i="431"/>
  <c r="Q8" i="431"/>
  <c r="J8" i="431"/>
  <c r="L8" i="431"/>
  <c r="O8" i="431"/>
  <c r="G8" i="431"/>
  <c r="N8" i="431"/>
  <c r="I8" i="431"/>
  <c r="P8" i="431"/>
  <c r="K8" i="431"/>
  <c r="M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C19" i="414"/>
  <c r="D4" i="414"/>
  <c r="D19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U3" i="347" l="1"/>
  <c r="S3" i="347"/>
  <c r="Q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G15" i="339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<sst xmlns="http://schemas.openxmlformats.org/spreadsheetml/2006/main" count="4218" uniqueCount="975">
  <si>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</si>
  <si>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</si>
  <si>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</si>
  <si>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</si>
  <si>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</si>
  <si>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</si>
  <si>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</si>
  <si>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</si>
  <si>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</si>
  <si>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</si>
  <si>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</si>
  <si>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</si>
  <si>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</si>
  <si>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</si>
  <si>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</si>
  <si>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</si>
  <si>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</si>
  <si>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</si>
  <si>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</si>
  <si>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</si>
  <si>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</si>
  <si>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</si>
  <si>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</si>
  <si>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</si>
  <si>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</si>
  <si>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</si>
  <si>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</si>
  <si>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</si>
  <si>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</si>
  <si>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</si>
  <si>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</si>
  <si>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</si>
  <si>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</si>
  <si>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</si>
  <si>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</si>
  <si>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</si>
  <si>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</si>
  <si>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</si>
  <si>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</si>
  <si>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</si>
  <si>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</si>
  <si>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</si>
  <si>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</si>
  <si>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</si>
  <si>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</si>
  <si>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</si>
  <si>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</si>
  <si>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</si>
  <si>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</si>
  <si>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</si>
  <si>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</si>
  <si>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</si>
  <si>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</si>
  <si>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</si>
  <si>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</si>
  <si>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</si>
  <si>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</si>
  <si>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</si>
  <si>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</si>
  <si>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</si>
  <si>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</si>
  <si>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</si>
  <si>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</si>
  <si>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</si>
  <si>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</si>
  <si>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</si>
  <si>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</si>
  <si>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</si>
  <si>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</si>
  <si>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</si>
  <si>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</si>
  <si>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</si>
  <si>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</si>
  <si>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</si>
  <si>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</si>
  <si>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</si>
  <si>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</si>
  <si>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</si>
  <si>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</si>
  <si>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</si>
  <si>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</si>
  <si>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</si>
  <si>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</si>
  <si>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</si>
  <si>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</si>
  <si>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</si>
  <si>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</si>
  <si>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</si>
  <si>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</si>
  <si>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</si>
  <si>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</si>
  <si>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</si>
  <si>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</si>
  <si>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</si>
  <si>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</si>
  <si>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</si>
  <si>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</si>
  <si>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</si>
  <si>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</si>
  <si>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</si>
  <si>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</si>
  <si>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</si>
  <si>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</si>
  <si>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</si>
  <si>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</si>
  <si>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</si>
  <si>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</si>
  <si>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</si>
  <si>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</si>
  <si>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</si>
  <si>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</si>
  <si>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</si>
  <si>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</si>
  <si>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</si>
  <si>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</si>
  <si>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</si>
  <si>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</si>
  <si>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</si>
  <si>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</si>
  <si>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</si>
  <si>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</si>
  <si>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</si>
  <si>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</si>
  <si>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</si>
  <si>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</si>
  <si>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</si>
  <si>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</si>
  <si>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</si>
  <si>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</si>
  <si>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</si>
  <si>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</si>
  <si>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</si>
  <si>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</si>
  <si>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</si>
  <si>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</si>
  <si>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</si>
  <si>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</si>
  <si>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</si>
  <si>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</si>
  <si>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</si>
  <si>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</si>
  <si>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</si>
  <si>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</si>
  <si>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</si>
  <si>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</si>
  <si>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</si>
  <si>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</si>
  <si>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</si>
  <si>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</si>
  <si>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</si>
  <si>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</si>
  <si>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</si>
  <si>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</si>
  <si>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</si>
  <si>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</si>
  <si>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</si>
  <si>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</si>
  <si>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</si>
  <si>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</si>
  <si>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</si>
  <si>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</si>
  <si>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</si>
  <si>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</si>
  <si>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</si>
  <si>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</si>
  <si>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</si>
  <si>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</si>
  <si>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</si>
  <si>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</si>
  <si>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</si>
  <si>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</si>
  <si>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</si>
  <si>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</si>
  <si>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</si>
  <si>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</si>
  <si>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</si>
  <si>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</si>
  <si>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</si>
  <si>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</si>
  <si>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</si>
  <si>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</si>
  <si>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</si>
  <si>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</si>
  <si>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</si>
  <si>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</si>
  <si>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</si>
  <si>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</si>
  <si>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</si>
  <si>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</si>
  <si>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</si>
  <si>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</si>
  <si>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</si>
  <si>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</si>
  <si>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</si>
  <si>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</si>
  <si>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</si>
  <si>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</si>
  <si>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</si>
  <si>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</si>
  <si>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</si>
  <si>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</si>
  <si>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</si>
  <si>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</si>
  <si>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</si>
  <si>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</si>
  <si>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</si>
  <si>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</si>
  <si>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</si>
  <si>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</si>
  <si>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</si>
  <si>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</si>
  <si>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</si>
  <si>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</si>
  <si>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</si>
  <si>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</si>
  <si>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</si>
  <si>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</si>
  <si>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</si>
  <si>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</si>
  <si>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</si>
  <si>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</si>
  <si>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</si>
  <si>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</si>
  <si>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</si>
  <si>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</si>
  <si>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</si>
  <si>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</si>
  <si>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</si>
  <si>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</si>
  <si>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</si>
  <si>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</si>
  <si>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</si>
  <si>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</si>
  <si>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</si>
  <si>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</si>
  <si>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</si>
  <si>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</si>
  <si>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</si>
  <si>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</si>
  <si>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</si>
  <si>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</si>
  <si>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</si>
  <si>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</si>
  <si>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</si>
  <si>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</si>
  <si>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</si>
  <si>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</si>
  <si>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</si>
  <si>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</si>
  <si>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</si>
  <si>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</si>
  <si>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</si>
  <si>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</si>
  <si>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</si>
  <si>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</si>
  <si>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</si>
  <si>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</si>
  <si>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</si>
  <si>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</si>
  <si>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</si>
  <si>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</si>
  <si>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</si>
  <si>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</si>
  <si>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</si>
  <si>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</si>
  <si>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</si>
  <si>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</si>
  <si>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</si>
  <si>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</si>
  <si>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</si>
  <si>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pracovního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</si>
  <si>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</si>
  <si>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</si>
  <si>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</si>
  <si>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</si>
  <si>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</si>
  <si>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</si>
  <si>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</si>
  <si>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</si>
  <si>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</si>
  <si>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</si>
  <si>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</si>
  <si>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</si>
  <si>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</si>
  <si>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</si>
  <si>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</si>
  <si>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</si>
  <si>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</si>
  <si>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</si>
  <si>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</si>
  <si>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</si>
  <si>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</si>
  <si>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</si>
  <si>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</si>
  <si>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</si>
  <si>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</si>
  <si>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</si>
  <si>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</si>
  <si>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</si>
  <si>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</si>
  <si>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</si>
  <si>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</si>
  <si>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</si>
  <si>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</si>
  <si>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</si>
  <si>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</si>
  <si>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</si>
  <si>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</si>
  <si>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</si>
  <si>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</si>
  <si>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</si>
  <si>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</si>
  <si>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</si>
  <si>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</si>
  <si>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</si>
  <si>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</si>
  <si>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</si>
  <si>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</si>
  <si>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</si>
  <si>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</si>
  <si>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</si>
  <si>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</si>
  <si>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</si>
  <si>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</si>
  <si>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</si>
  <si>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</si>
  <si>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</si>
  <si>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</si>
  <si>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</si>
  <si>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</si>
  <si>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</si>
  <si>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</si>
  <si>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</si>
  <si>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</si>
  <si>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</si>
  <si>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</si>
  <si>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</si>
  <si>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</si>
  <si>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</si>
  <si>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</si>
  <si>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</si>
  <si>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</si>
  <si>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</si>
  <si>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</si>
  <si>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</si>
  <si>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</si>
  <si>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</si>
  <si>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</si>
  <si>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</si>
  <si>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</si>
  <si>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</si>
  <si>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</si>
  <si>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</si>
  <si>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</si>
  <si>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</si>
  <si>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</si>
  <si>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</si>
  <si>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</si>
  <si>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</si>
  <si>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</si>
  <si>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</si>
  <si>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</si>
  <si>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</si>
  <si>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</si>
  <si>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</si>
  <si>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</si>
  <si>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</si>
  <si>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</si>
  <si>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</si>
  <si>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</si>
  <si>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</si>
  <si>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</si>
  <si>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</si>
  <si>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</si>
  <si>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</si>
  <si>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</si>
  <si>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</si>
  <si>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</si>
  <si>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</si>
  <si>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</si>
  <si>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</si>
  <si>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</si>
  <si>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</si>
  <si>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</si>
  <si>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</si>
  <si>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</si>
  <si>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</si>
  <si>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</si>
  <si>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</si>
  <si>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</si>
  <si>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</si>
  <si>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</si>
  <si>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</si>
  <si>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</si>
  <si>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</si>
  <si>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</si>
  <si>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</si>
  <si>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</si>
  <si>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</si>
  <si>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</si>
  <si>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</si>
  <si>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</si>
  <si>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</si>
  <si>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</si>
  <si>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</si>
  <si>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</si>
  <si>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</si>
  <si>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</si>
  <si>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</si>
  <si>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</si>
  <si>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</si>
  <si>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</si>
  <si>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</si>
  <si>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</si>
  <si>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</si>
  <si>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</si>
  <si>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</si>
  <si>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</si>
  <si>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</si>
  <si>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</si>
  <si>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</si>
  <si>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</si>
  <si>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</si>
  <si>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</si>
  <si>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</si>
  <si>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</si>
  <si>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</si>
  <si>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</si>
  <si>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</si>
  <si>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</si>
  <si>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</si>
  <si>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</si>
  <si>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</si>
  <si>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</si>
  <si>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</si>
  <si>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</si>
  <si>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</si>
  <si>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</si>
  <si>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</si>
  <si>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19</t>
  </si>
  <si>
    <t>PRAC: Klinika pracovního lékařství</t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</si>
  <si>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</si>
  <si>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</si>
  <si>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</si>
  <si>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</si>
  <si>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</si>
  <si>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</si>
  <si>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</si>
  <si>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</si>
  <si>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</si>
  <si>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</si>
  <si>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</si>
  <si>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</si>
  <si>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</si>
  <si>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</si>
  <si>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</si>
  <si>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léky - paušál (LEK)</t>
  </si>
  <si>
    <t>O</t>
  </si>
  <si>
    <t>ADRENALIN LECIVA</t>
  </si>
  <si>
    <t>INJ 5X1ML/1MG</t>
  </si>
  <si>
    <t>ARDEANUTRISOL G 40</t>
  </si>
  <si>
    <t>400G/L INF SOL 20X80ML</t>
  </si>
  <si>
    <t>ATROPIN BIOTIKA 1MG</t>
  </si>
  <si>
    <t>INJ 10X1ML/1MG</t>
  </si>
  <si>
    <t>BERODUAL</t>
  </si>
  <si>
    <t>INH LIQ 1X20ML</t>
  </si>
  <si>
    <t>GUAJACURAN « 5 % INJ</t>
  </si>
  <si>
    <t>CHLORID SODNÝ 0,9% BRAUN</t>
  </si>
  <si>
    <t>INF SOL 10X250MLPELAH</t>
  </si>
  <si>
    <t>INF SOL 20X100MLPELAH</t>
  </si>
  <si>
    <t>INJ PROCAINII CHLORATI 0,2% ARD 10x200ml</t>
  </si>
  <si>
    <t>2MG/ML INJ SOL 10X200ML</t>
  </si>
  <si>
    <t>KL EKG GEL 100G</t>
  </si>
  <si>
    <t>KL GLUCOSUM 75g</t>
  </si>
  <si>
    <t>KL PRIPRAVEK</t>
  </si>
  <si>
    <t>KL ROZTOK</t>
  </si>
  <si>
    <t>KL SOL.AC.ACETICI 2% 1000g</t>
  </si>
  <si>
    <t>MAGNESIUM SULFATE KALCEKS</t>
  </si>
  <si>
    <t>100MG/ML INJ/INF SOL 5X10ML</t>
  </si>
  <si>
    <t>MAGNESIUM SULFURICUM BBP 10%</t>
  </si>
  <si>
    <t>INJ 5X10ML 10%</t>
  </si>
  <si>
    <t>NATRIUM SALICYLICUM BBP</t>
  </si>
  <si>
    <t>100MG/ML INJ SOL 10X10ML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</si>
  <si>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</si>
  <si>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</si>
  <si>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</si>
  <si>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</si>
  <si>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</si>
  <si>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</si>
  <si>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</si>
  <si>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VENTOLIN INHALER N</t>
  </si>
  <si>
    <t>100MCG/DÁV INH SUS PSS 200DÁV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</si>
  <si>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</si>
  <si>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</si>
  <si>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</si>
  <si>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</si>
  <si>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</si>
  <si>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</si>
  <si>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FSME-IMMUN 0,5 ML</t>
  </si>
  <si>
    <t>INJ SUS ISP 1X0,5ML+JX0,5ML</t>
  </si>
  <si>
    <t>GARDASIL 9</t>
  </si>
  <si>
    <t>INJ SUS ISP 1X0,5ML+2J</t>
  </si>
  <si>
    <t>HAVRIX 720 JUNIOR MONODOSE</t>
  </si>
  <si>
    <t>INJSUS1X0.5ML STŘ</t>
  </si>
  <si>
    <t>NIMENRIX 5 MCG</t>
  </si>
  <si>
    <t>INJ PSO LQF 1+1X1.25ML</t>
  </si>
  <si>
    <t>STAMARIL</t>
  </si>
  <si>
    <t>INJ PLQ SUS ISP 1+0,5ML ISP+PJ</t>
  </si>
  <si>
    <t>TWINRIX ADULT</t>
  </si>
  <si>
    <t>INJSUS 1X1ML+STŘ+SJ</t>
  </si>
  <si>
    <t>TYPHIM VI(TYPHOIDE POLYS.VACC.)-výpadek do 8/20</t>
  </si>
  <si>
    <t>INJ 1X0.5ML/DAV+STR</t>
  </si>
  <si>
    <t>VARILRIX</t>
  </si>
  <si>
    <t>INJ PSO LQF 1DÁV+ST2J</t>
  </si>
  <si>
    <t>VERORAB</t>
  </si>
  <si>
    <t>INJ PSU LQF 1DAV.+0.5ML ST</t>
  </si>
  <si>
    <t>1921 - PRAC: ambulance</t>
  </si>
  <si>
    <t>N02BB02 - SODNÁ SŮL METAMIZOLU</t>
  </si>
  <si>
    <t>R03AC02 - SALBUTAMOL</t>
  </si>
  <si>
    <t>N02BB02</t>
  </si>
  <si>
    <t>7981</t>
  </si>
  <si>
    <t>500MG/ML INJ SOL 10X2ML</t>
  </si>
  <si>
    <t>R03AC02</t>
  </si>
  <si>
    <t>31934</t>
  </si>
  <si>
    <t>Přehled plnění pozitivního listu - spotřeba léčivých přípravků - orientační přehled</t>
  </si>
  <si>
    <t>19 - PRAC: Klinika pracovního lékařství</t>
  </si>
  <si>
    <t>1923 - PRAC: ambulance - Centrum očkování</t>
  </si>
  <si>
    <t>Klinika pracovního lékařství</t>
  </si>
  <si>
    <t>HVLP</t>
  </si>
  <si>
    <t>IPLP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</si>
  <si>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</si>
  <si>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</si>
  <si>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</si>
  <si>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</si>
  <si>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</si>
  <si>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</si>
  <si>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</si>
  <si>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</si>
  <si>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Vildová Helena</t>
  </si>
  <si>
    <t>ATORVASTATIN</t>
  </si>
  <si>
    <t>50316</t>
  </si>
  <si>
    <t>TULIP</t>
  </si>
  <si>
    <t>20MG TBL FLM 30X1</t>
  </si>
  <si>
    <t>BETAHISTIN</t>
  </si>
  <si>
    <t>215708</t>
  </si>
  <si>
    <t>BETASERC 24</t>
  </si>
  <si>
    <t>24MG TBL NOB 50</t>
  </si>
  <si>
    <t>BILASTIN</t>
  </si>
  <si>
    <t>148673</t>
  </si>
  <si>
    <t>XADOS</t>
  </si>
  <si>
    <t>20MG TBL NOB 30</t>
  </si>
  <si>
    <t>CETIRIZIN</t>
  </si>
  <si>
    <t>5496</t>
  </si>
  <si>
    <t>ZODAC</t>
  </si>
  <si>
    <t>10MG TBL FLM 60</t>
  </si>
  <si>
    <t>DIOSMIN, KOMBINACE</t>
  </si>
  <si>
    <t>14075</t>
  </si>
  <si>
    <t>DETRALEX</t>
  </si>
  <si>
    <t>500MG TBL FLM 60</t>
  </si>
  <si>
    <t>ERDOSTEIN</t>
  </si>
  <si>
    <t>87076</t>
  </si>
  <si>
    <t>ERDOMED</t>
  </si>
  <si>
    <t>300MG CPS DUR 20</t>
  </si>
  <si>
    <t>CHOLEKALCIFEROL</t>
  </si>
  <si>
    <t>12023</t>
  </si>
  <si>
    <t>VIGANTOL</t>
  </si>
  <si>
    <t>0,5MG/ML POR GTT SOL 1X10ML</t>
  </si>
  <si>
    <t>KYANOKOBALAMIN</t>
  </si>
  <si>
    <t>643</t>
  </si>
  <si>
    <t>VITAMIN B12 LÉČIVA</t>
  </si>
  <si>
    <t>1000MCG INJ SOL 5X1ML</t>
  </si>
  <si>
    <t>KYSELINA ACETYLSALICYLOVÁ</t>
  </si>
  <si>
    <t>188848</t>
  </si>
  <si>
    <t>STACYL</t>
  </si>
  <si>
    <t>100MG TBL ENT 60</t>
  </si>
  <si>
    <t>LOSARTAN</t>
  </si>
  <si>
    <t>114065</t>
  </si>
  <si>
    <t>LOZAP 50 ZENTIVA</t>
  </si>
  <si>
    <t>50MG TBL FLM 30 II</t>
  </si>
  <si>
    <t>MEFENOXALON</t>
  </si>
  <si>
    <t>85656</t>
  </si>
  <si>
    <t>DORSIFLEX</t>
  </si>
  <si>
    <t>200MG TBL NOB 30</t>
  </si>
  <si>
    <t>MOMETASON</t>
  </si>
  <si>
    <t>192204</t>
  </si>
  <si>
    <t>ELOCOM</t>
  </si>
  <si>
    <t>1MG/G UNG 1X15G</t>
  </si>
  <si>
    <t>PENTOXIFYLIN</t>
  </si>
  <si>
    <t>53200</t>
  </si>
  <si>
    <t>AGAPURIN</t>
  </si>
  <si>
    <t>20MG/ML INJ SOL 5X5ML</t>
  </si>
  <si>
    <t>PITOFENON A ANALGETIKA</t>
  </si>
  <si>
    <t>176954</t>
  </si>
  <si>
    <t>ALGIFEN NEO</t>
  </si>
  <si>
    <t>500MG/ML+5MG/ML POR GTT SOL 1X50ML</t>
  </si>
  <si>
    <t>PROGVANIL, KOMBINACE</t>
  </si>
  <si>
    <t>30690</t>
  </si>
  <si>
    <t>MALARONE</t>
  </si>
  <si>
    <t>250MG/100MG TBL FLM 12</t>
  </si>
  <si>
    <t>RŮZNÉ JINÉ KOMBINACE ŽELEZA</t>
  </si>
  <si>
    <t>119654</t>
  </si>
  <si>
    <t>SORBIFER DURULES</t>
  </si>
  <si>
    <t>320MG/60MG TBL RET 100</t>
  </si>
  <si>
    <t>SÍRAN ŽELEZNATÝ</t>
  </si>
  <si>
    <t>14712</t>
  </si>
  <si>
    <t>TARDYFERON</t>
  </si>
  <si>
    <t>80MG TBL RET 100 I</t>
  </si>
  <si>
    <t>SODNÁ SŮL METAMIZOLU</t>
  </si>
  <si>
    <t>55823</t>
  </si>
  <si>
    <t>500MG TBL FLM 20</t>
  </si>
  <si>
    <t>VINPOCETIN</t>
  </si>
  <si>
    <t>4062</t>
  </si>
  <si>
    <t>CAVINTON</t>
  </si>
  <si>
    <t>5MG/ML INJ SOL 10X2ML</t>
  </si>
  <si>
    <t>VITAMIN B1 V KOMBINACI S VITAMINEM B6 A/NEBO B12</t>
  </si>
  <si>
    <t>207808</t>
  </si>
  <si>
    <t>NEUROMULTIVIT</t>
  </si>
  <si>
    <t>100MG/200MG/0,2MG TBL FLM 100 II</t>
  </si>
  <si>
    <t>CHOLERA, INAKTIVOVANÁ CELOBUNĚČNÁ VAKCÍNA</t>
  </si>
  <si>
    <t>28144</t>
  </si>
  <si>
    <t>DUKORAL</t>
  </si>
  <si>
    <t>POR SGE SUS 2X3ML+2X5,6G</t>
  </si>
  <si>
    <t>BŘIŠNÍ TYFUS, PERORÁLNÍ ŽIVÁ ATENUOVANÁ VAKCÍNA</t>
  </si>
  <si>
    <t>243181</t>
  </si>
  <si>
    <t>VIVOTIF</t>
  </si>
  <si>
    <t>CPS ETD 3</t>
  </si>
  <si>
    <t>Jiná</t>
  </si>
  <si>
    <t>*2008</t>
  </si>
  <si>
    <t>Jiný</t>
  </si>
  <si>
    <t>AMLODIPIN</t>
  </si>
  <si>
    <t>15378</t>
  </si>
  <si>
    <t>AGEN</t>
  </si>
  <si>
    <t>5MG TBL NOB 90</t>
  </si>
  <si>
    <t>2945</t>
  </si>
  <si>
    <t>5MG TBL NOB 30</t>
  </si>
  <si>
    <t>BETAMETHASON</t>
  </si>
  <si>
    <t>19757</t>
  </si>
  <si>
    <t>BELODERM</t>
  </si>
  <si>
    <t>0,5MG/G UNG 30G</t>
  </si>
  <si>
    <t>66030</t>
  </si>
  <si>
    <t>10MG TBL FLM 30</t>
  </si>
  <si>
    <t>DIKLOFENAK</t>
  </si>
  <si>
    <t>89024</t>
  </si>
  <si>
    <t>DICLOFENAC AL</t>
  </si>
  <si>
    <t>50MG TBL ENT 20</t>
  </si>
  <si>
    <t>PERINDOPRIL</t>
  </si>
  <si>
    <t>101211</t>
  </si>
  <si>
    <t>PRESTARIUM NEO</t>
  </si>
  <si>
    <t>5MG TBL FLM 90(3X30)</t>
  </si>
  <si>
    <t>225688</t>
  </si>
  <si>
    <t>320MG/60MG TBL RET 30</t>
  </si>
  <si>
    <t>ZOLPIDEM</t>
  </si>
  <si>
    <t>198058</t>
  </si>
  <si>
    <t>SANVAL</t>
  </si>
  <si>
    <t>10MG TBL FLM 100</t>
  </si>
  <si>
    <t>233366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</si>
  <si>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</si>
  <si>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</si>
  <si>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</si>
  <si>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</si>
  <si>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</si>
  <si>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</si>
  <si>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NATRIUM-PIKOSULFÁT, KOMBINACE</t>
  </si>
  <si>
    <t>207229</t>
  </si>
  <si>
    <t>CITRAFLEET</t>
  </si>
  <si>
    <t>10MG/3,5G/10,97G POR PLV SOL SCC 2</t>
  </si>
  <si>
    <t>ANTIBIOTIKA V KOMBINACI S OSTATNÍMI LÉČIVY</t>
  </si>
  <si>
    <t>1077</t>
  </si>
  <si>
    <t>OPHTHALMO-FRAMYKOIN COMP.</t>
  </si>
  <si>
    <t>OPH UNG 5G</t>
  </si>
  <si>
    <t>50318</t>
  </si>
  <si>
    <t>20MG TBL FLM 90X1</t>
  </si>
  <si>
    <t>BETAXOLOL</t>
  </si>
  <si>
    <t>49910</t>
  </si>
  <si>
    <t>LOKREN</t>
  </si>
  <si>
    <t>20MG TBL FLM 98</t>
  </si>
  <si>
    <t>99600</t>
  </si>
  <si>
    <t>10MG TBL FLM 90</t>
  </si>
  <si>
    <t>225549</t>
  </si>
  <si>
    <t>500MG TBL FLM 180(2X90)</t>
  </si>
  <si>
    <t>INOSIN PRANOBEX</t>
  </si>
  <si>
    <t>107676</t>
  </si>
  <si>
    <t>ISOPRINOSINE</t>
  </si>
  <si>
    <t>500MG TBL NOB 50</t>
  </si>
  <si>
    <t>KLOPIDOGREL</t>
  </si>
  <si>
    <t>149483</t>
  </si>
  <si>
    <t>ZYLLT</t>
  </si>
  <si>
    <t>75MG TBL FLM 56</t>
  </si>
  <si>
    <t>ROSUVASTATIN</t>
  </si>
  <si>
    <t>145558</t>
  </si>
  <si>
    <t>ROSUMOP</t>
  </si>
  <si>
    <t>TELMISARTAN</t>
  </si>
  <si>
    <t>152957</t>
  </si>
  <si>
    <t>TEZEO</t>
  </si>
  <si>
    <t>40MG TBL NOB 90</t>
  </si>
  <si>
    <t>TIZANIDIN</t>
  </si>
  <si>
    <t>16051</t>
  </si>
  <si>
    <t>SIRDALUD</t>
  </si>
  <si>
    <t>2MG TBL NOB 30</t>
  </si>
  <si>
    <t>SODNÁ SŮL LEVOTHYROXINU</t>
  </si>
  <si>
    <t>184245</t>
  </si>
  <si>
    <t>LETROX</t>
  </si>
  <si>
    <t>75MCG TBL NOB 100</t>
  </si>
  <si>
    <t>187425</t>
  </si>
  <si>
    <t>50MCG TBL NOB 100</t>
  </si>
  <si>
    <t>*3006</t>
  </si>
  <si>
    <t>HEPATITIDA A, INAKTIVOVANÝ CELÝ VIRUS</t>
  </si>
  <si>
    <t>107133</t>
  </si>
  <si>
    <t>160U INJ SUS ISP 1X0,5ML</t>
  </si>
  <si>
    <t>LEVOCETIRIZIN</t>
  </si>
  <si>
    <t>124343</t>
  </si>
  <si>
    <t>CEZERA</t>
  </si>
  <si>
    <t>5MG TBL FLM 30 I</t>
  </si>
  <si>
    <t>NIFUROXAZID</t>
  </si>
  <si>
    <t>214593</t>
  </si>
  <si>
    <t>ERCEFURYL</t>
  </si>
  <si>
    <t>200MG CPS DUR 14</t>
  </si>
  <si>
    <t>NIMESULID</t>
  </si>
  <si>
    <t>17187</t>
  </si>
  <si>
    <t>NIMESIL</t>
  </si>
  <si>
    <t>100MG POR GRA SUS 30</t>
  </si>
  <si>
    <t>PERINDOPRIL A BISOPROLOL</t>
  </si>
  <si>
    <t>213255</t>
  </si>
  <si>
    <t>COSYREL</t>
  </si>
  <si>
    <t>5MG/5MG TBL FLM 30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</si>
  <si>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</si>
  <si>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</si>
  <si>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</si>
  <si>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R06AE07 - CETIRIZIN</t>
  </si>
  <si>
    <t>N06BX18 - VINPOCETIN</t>
  </si>
  <si>
    <t>C07AB05 - BETAXOLOL</t>
  </si>
  <si>
    <t>H03AA01 - SODNÁ SŮL LEVOTHYROXINU</t>
  </si>
  <si>
    <t>C08CA01 - AMLODIPIN</t>
  </si>
  <si>
    <t>N05CF02 - ZOLPIDEM</t>
  </si>
  <si>
    <t>C09AA04 - PERINDOPRIL</t>
  </si>
  <si>
    <t>N07CA01 - BETAHISTIN</t>
  </si>
  <si>
    <t>C09CA01 - LOSARTAN</t>
  </si>
  <si>
    <t>J01CR02 - AMOXICILIN A  INHIBITOR BETA-LAKTAMASY</t>
  </si>
  <si>
    <t>C10AA05 - ATORVASTATIN</t>
  </si>
  <si>
    <t>B01AC04 - KLOPIDOGREL</t>
  </si>
  <si>
    <t>J05AX05 - INOSIN PRANOBEX</t>
  </si>
  <si>
    <t>C09CA01</t>
  </si>
  <si>
    <t>C10AA05</t>
  </si>
  <si>
    <t>N06BX18</t>
  </si>
  <si>
    <t>N07CA01</t>
  </si>
  <si>
    <t>R06AE07</t>
  </si>
  <si>
    <t>C08CA01</t>
  </si>
  <si>
    <t>C09AA04</t>
  </si>
  <si>
    <t>J01CR02</t>
  </si>
  <si>
    <t>N05CF02</t>
  </si>
  <si>
    <t>B01AC04</t>
  </si>
  <si>
    <t>C07AB05</t>
  </si>
  <si>
    <t>H03AA01</t>
  </si>
  <si>
    <t>J05AX05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</si>
  <si>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</si>
  <si>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</si>
  <si>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</si>
  <si>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</si>
  <si>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</si>
  <si>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</si>
  <si>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</si>
  <si>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</si>
  <si>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</si>
  <si>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DG379</t>
  </si>
  <si>
    <t>Doprava 21%</t>
  </si>
  <si>
    <t>DG211</t>
  </si>
  <si>
    <t>HEPTAPHAN, DIAG.PROUZKY 50 ks</t>
  </si>
  <si>
    <t>DF209</t>
  </si>
  <si>
    <t>Multi 10 Drugs of Abuse Test</t>
  </si>
  <si>
    <t>50115050</t>
  </si>
  <si>
    <t>obvazový materiál (Z502)</t>
  </si>
  <si>
    <t>ZA562</t>
  </si>
  <si>
    <t>NĂˇplast cosmopor i. v. 6 x 8 cm bal. Ăˇ 50 ks 9008054</t>
  </si>
  <si>
    <t>ZB404</t>
  </si>
  <si>
    <t>NĂˇplast cosmos 8 cm x 1 m 5403353</t>
  </si>
  <si>
    <t>ZA318</t>
  </si>
  <si>
    <t>NĂˇplast transpore 1,25 cm x 9,14 m 1527-0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</si>
  <si>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</si>
  <si>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</si>
  <si>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</si>
  <si>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</si>
  <si>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ZN473</t>
  </si>
  <si>
    <t>Vata obvazovĂˇ 200 g nesterilnĂ­ sklĂˇdanĂˇ 1321900103</t>
  </si>
  <si>
    <t>50115060</t>
  </si>
  <si>
    <t>ZPr - ostatní (Z503)</t>
  </si>
  <si>
    <t>ZB771</t>
  </si>
  <si>
    <t>DrĹľĂˇk jehly zĂˇkladnĂ­ 450201</t>
  </si>
  <si>
    <t>ZO054</t>
  </si>
  <si>
    <t>Filtr antibakteriĂˇlnĂ­ a virovĂ˝ jednorĂˇzovĂ˝ PULMOSAFE II vÄŤetnÄ› nĂˇĂşstku a nosnĂ­ svorky bal. Ăˇ 100 ks LM4022(2021,2022)</t>
  </si>
  <si>
    <t>ZA738</t>
  </si>
  <si>
    <t>Filtr mini spike zelenĂ˝ 4550242</t>
  </si>
  <si>
    <t>ZQ248</t>
  </si>
  <si>
    <t>HadiÄŤka spojovacĂ­ HS 1,8 x 450 mm LL DEPH free 2200 045 ND</t>
  </si>
  <si>
    <t>ZA808</t>
  </si>
  <si>
    <t>Kanyla venofix safety 23G modrĂˇ 4056353</t>
  </si>
  <si>
    <t>ZB724</t>
  </si>
  <si>
    <t>KapilĂˇra sedimentaÄŤnĂ­ kalibrovanĂˇ 727111</t>
  </si>
  <si>
    <t>ZK884</t>
  </si>
  <si>
    <t>Kohout trojcestnĂ˝ discofix modrĂ˝ 4095111</t>
  </si>
  <si>
    <t>ZE159</t>
  </si>
  <si>
    <t>NĂˇdoba na kontaminovanĂ˝ odpad 2 l 15-0003</t>
  </si>
  <si>
    <t>ZL105</t>
  </si>
  <si>
    <t>NĂˇstavec pro odbÄ›r moÄŤe ke zkumavce vacuete 450251</t>
  </si>
  <si>
    <t>ZR398</t>
  </si>
  <si>
    <t>StĹ™Ă­kaÄŤka injekÄŤnĂ­ 2-dĂ­lnĂˇ 20 ml L DISCARDIT LE bal. Ăˇ 80 ks 300296</t>
  </si>
  <si>
    <t>ZB756</t>
  </si>
  <si>
    <t>Zkumavka 3 ml K3 edta fialovĂˇ 454086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</si>
  <si>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</si>
  <si>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</si>
  <si>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</si>
  <si>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</si>
  <si>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</si>
  <si>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</si>
  <si>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</si>
  <si>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</si>
  <si>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</si>
  <si>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</si>
  <si>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</si>
  <si>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</si>
  <si>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ZB763</t>
  </si>
  <si>
    <t>Zkumavka ÄŤervenĂˇ 9 ml 455092</t>
  </si>
  <si>
    <t>ZB775</t>
  </si>
  <si>
    <t>Zkumavka koagulace modrĂˇ Quick 4,5 ml modrĂˇ 454329</t>
  </si>
  <si>
    <t>ZG515</t>
  </si>
  <si>
    <t>Zkumavka moÄŤovĂˇ vacuette 10,5 ml bal. Ăˇ 50 ks 455007</t>
  </si>
  <si>
    <t>ZB533</t>
  </si>
  <si>
    <t>Zkumavka na kovy 6 ml 456080</t>
  </si>
  <si>
    <t>ZI179</t>
  </si>
  <si>
    <t>Zkumavka s mediem+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</si>
  <si>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</si>
  <si>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</si>
  <si>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</si>
  <si>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</si>
  <si>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</si>
  <si>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</si>
  <si>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ZB556</t>
  </si>
  <si>
    <t>Jehla injekÄŤnĂ­ 1,2 x 40 mm rĹŻĹľovĂˇ 4665120</t>
  </si>
  <si>
    <t>ZA360</t>
  </si>
  <si>
    <t>Jehla sterican 0,5 x 25 mm oranĹľovĂˇ 9186158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</si>
  <si>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</si>
  <si>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</si>
  <si>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</si>
  <si>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</si>
  <si>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</si>
  <si>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</si>
  <si>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</si>
  <si>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</si>
  <si>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ZA547</t>
  </si>
  <si>
    <t>KrytĂ­ inadine nepĹ™ilnavĂ© 9,5 x 9,5 cm 1/10 SYS01512EE</t>
  </si>
  <si>
    <t>ZF352</t>
  </si>
  <si>
    <t>NĂˇplast transpore bĂ­lĂˇ 2,50 cm x 9,14 m bal. Ăˇ 12 ks 1534-1</t>
  </si>
  <si>
    <t>ZN475</t>
  </si>
  <si>
    <t>Obinadlo elastickĂ© universal   8 cm x 5 m 1323100312</t>
  </si>
  <si>
    <t>ZL997</t>
  </si>
  <si>
    <t>Obinadlo hyrofilnĂ­ sterilnĂ­ 10 cm x 5 m  004310174</t>
  </si>
  <si>
    <t>ZL789</t>
  </si>
  <si>
    <t>Obvaz sterilnĂ­ hotovĂ˝ ÄŤ. 2 A4091360</t>
  </si>
  <si>
    <t>ZD808</t>
  </si>
  <si>
    <t>Kanyla vasofix 22G modrĂˇ safety 4269098S-01</t>
  </si>
  <si>
    <t>ZD903</t>
  </si>
  <si>
    <t>Kontejner+ lopatka 30 ml nesterilnĂ­ FLME25133</t>
  </si>
  <si>
    <t>ZF159</t>
  </si>
  <si>
    <t>NĂˇdoba na kontaminovanĂ˝ odpad 1 l 15-0002</t>
  </si>
  <si>
    <t>ZB773</t>
  </si>
  <si>
    <t>Zkumavka ĹˇedĂˇ-glykemie 454085</t>
  </si>
  <si>
    <t>ZI182</t>
  </si>
  <si>
    <t>Zkumavka moÄŤovĂˇ + aplikĂˇtor s chem.stabilizĂˇtorem UriSwab ĹľlutĂˇ 802CE.A</t>
  </si>
  <si>
    <t>ZB776</t>
  </si>
  <si>
    <t>Zkumavka zelenĂˇ 3 ml 454082</t>
  </si>
  <si>
    <t>ZB764</t>
  </si>
  <si>
    <t>Zkumavka zelenĂˇ 4 ml 454051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</si>
  <si>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</si>
  <si>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</si>
  <si>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</si>
  <si>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</si>
  <si>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</si>
  <si>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</si>
  <si>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</si>
  <si>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</si>
  <si>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</si>
  <si>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</si>
  <si>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</si>
  <si>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</si>
  <si>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</si>
  <si>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</si>
  <si>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</si>
  <si>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</si>
  <si>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</si>
  <si>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</si>
  <si>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</si>
  <si>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</si>
  <si>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</si>
  <si>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</si>
  <si>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</si>
  <si>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</si>
  <si>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</si>
  <si>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</si>
  <si>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Janošíková Magdaléna</t>
  </si>
  <si>
    <t>Radiměřská Dagmar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</si>
  <si>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</si>
  <si>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</si>
  <si>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</si>
  <si>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</si>
  <si>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</si>
  <si>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</si>
  <si>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</t>
  </si>
  <si>
    <t>0000527</t>
  </si>
  <si>
    <t>0007981</t>
  </si>
  <si>
    <t>0058249</t>
  </si>
  <si>
    <t>GUAJACURAN</t>
  </si>
  <si>
    <t>0107298</t>
  </si>
  <si>
    <t>0096886</t>
  </si>
  <si>
    <t>0207313</t>
  </si>
  <si>
    <t>INJECTIO PROCAINII CHLORATI ARDEAPHARMA</t>
  </si>
  <si>
    <t>0208466</t>
  </si>
  <si>
    <t>0107297</t>
  </si>
  <si>
    <t>0,9% SODIUM CHLORIDE IN WATER FOR INJECTION FRESEN</t>
  </si>
  <si>
    <t>0107299</t>
  </si>
  <si>
    <t>0237329</t>
  </si>
  <si>
    <t>MAGNESIUM SULFURICUM BBP</t>
  </si>
  <si>
    <t>0231541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</si>
  <si>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</si>
  <si>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</si>
  <si>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</si>
  <si>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</si>
  <si>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</si>
  <si>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</si>
  <si>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</si>
  <si>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</si>
  <si>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VÝKON PROHLÍDKY DISPENZARIZOVANÉ OSOBY</t>
  </si>
  <si>
    <t>09550</t>
  </si>
  <si>
    <t>INFORMACE O VYDÁNÍ ROZHODNUTÍ O DOČASNÉ PRACOVNÍ N</t>
  </si>
  <si>
    <t>09551</t>
  </si>
  <si>
    <t>INFORMACE O VYDÁNÍ ROZHODNUTÍ O UKONČENÍ DOČASNÉ P</t>
  </si>
  <si>
    <t>12110</t>
  </si>
  <si>
    <t>FUNKČNÍ TEPENNÉ TESTY</t>
  </si>
  <si>
    <t>21115</t>
  </si>
  <si>
    <t>FYZIKÁLNÍ TERAPIE III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</si>
  <si>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</si>
  <si>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</si>
  <si>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</si>
  <si>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</si>
  <si>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</si>
  <si>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</si>
  <si>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</si>
  <si>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</si>
  <si>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</si>
  <si>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</si>
  <si>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</si>
  <si>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</si>
  <si>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</si>
  <si>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</si>
  <si>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</si>
  <si>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</si>
  <si>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</si>
  <si>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</si>
  <si>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</si>
  <si>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</si>
  <si>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</si>
  <si>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</si>
  <si>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</si>
  <si>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</si>
  <si>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</si>
  <si>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</si>
  <si>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</si>
  <si>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</si>
  <si>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41030</t>
  </si>
  <si>
    <t xml:space="preserve">ŠETŘENÍ NA PRACOVIŠTI PACIENTA  Z HLEDISKA RIZIKA </t>
  </si>
  <si>
    <t>11</t>
  </si>
  <si>
    <t>902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</si>
  <si>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</si>
  <si>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</si>
  <si>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16 - PLIC: Klinika plicních nemocí a tuber.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</si>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</sst>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0" borderId="86" xfId="0" applyFont="1" applyFill="1" applyBorder="1"/>
    <xf numFmtId="0" fontId="33" fillId="0" borderId="25" xfId="0" applyFont="1" applyFill="1" applyBorder="1"/>
    <xf numFmtId="9" fontId="33" fillId="0" borderId="30" xfId="0" applyNumberFormat="1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5" xfId="0" applyFont="1" applyFill="1" applyBorder="1"/>
    <xf numFmtId="0" fontId="40" fillId="2" borderId="57" xfId="0" applyFont="1" applyFill="1" applyBorder="1"/>
    <xf numFmtId="0" fontId="33" fillId="0" borderId="30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0" fontId="33" fillId="0" borderId="28" xfId="0" applyFont="1" applyFill="1" applyBorder="1"/>
    <xf numFmtId="0" fontId="40" fillId="0" borderId="20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0.26504884222197655</c:v>
                </c:pt>
                <c:pt idx="1">
                  <c:v>0.25800620219916232</c:v>
                </c:pt>
                <c:pt idx="2">
                  <c:v>0.2641331582532172</c:v>
                </c:pt>
                <c:pt idx="3">
                  <c:v>0.22698968094300048</c:v>
                </c:pt>
                <c:pt idx="4">
                  <c:v>0.21939012918459189</c:v>
                </c:pt>
                <c:pt idx="5">
                  <c:v>0.21348374366970618</c:v>
                </c:pt>
                <c:pt idx="6">
                  <c:v>0.19845652521489998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0" totalsRowShown="0">
  <autoFilter ref="C3:S8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524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726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727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754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871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892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900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970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971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974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4A909509-8928-4250-B222-33B9EA7E989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524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20</v>
      </c>
      <c r="J3" s="43">
        <f>SUBTOTAL(9,J6:J1048576)</f>
        <v>852.62999999999988</v>
      </c>
      <c r="K3" s="44">
        <f>IF(M3=0,0,J3/M3)</f>
        <v>1</v>
      </c>
      <c r="L3" s="43">
        <f>SUBTOTAL(9,L6:L1048576)</f>
        <v>20</v>
      </c>
      <c r="M3" s="45">
        <f>SUBTOTAL(9,M6:M1048576)</f>
        <v>852.62999999999988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445</v>
      </c>
      <c r="B6" s="479" t="s">
        <v>519</v>
      </c>
      <c r="C6" s="479" t="s">
        <v>520</v>
      </c>
      <c r="D6" s="479" t="s">
        <v>488</v>
      </c>
      <c r="E6" s="479" t="s">
        <v>521</v>
      </c>
      <c r="F6" s="483"/>
      <c r="G6" s="483"/>
      <c r="H6" s="504">
        <v>0</v>
      </c>
      <c r="I6" s="483">
        <v>19</v>
      </c>
      <c r="J6" s="483">
        <v>802.86999999999989</v>
      </c>
      <c r="K6" s="504">
        <v>1</v>
      </c>
      <c r="L6" s="483">
        <v>19</v>
      </c>
      <c r="M6" s="484">
        <v>802.86999999999989</v>
      </c>
    </row>
    <row r="7" spans="1:13" ht="14.45" customHeight="1" thickBot="1" x14ac:dyDescent="0.25">
      <c r="A7" s="492" t="s">
        <v>445</v>
      </c>
      <c r="B7" s="493" t="s">
        <v>522</v>
      </c>
      <c r="C7" s="493" t="s">
        <v>523</v>
      </c>
      <c r="D7" s="493" t="s">
        <v>490</v>
      </c>
      <c r="E7" s="493" t="s">
        <v>491</v>
      </c>
      <c r="F7" s="497"/>
      <c r="G7" s="497"/>
      <c r="H7" s="505">
        <v>0</v>
      </c>
      <c r="I7" s="497">
        <v>1</v>
      </c>
      <c r="J7" s="497">
        <v>49.759999999999991</v>
      </c>
      <c r="K7" s="505">
        <v>1</v>
      </c>
      <c r="L7" s="497">
        <v>1</v>
      </c>
      <c r="M7" s="498">
        <v>49.759999999999991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B4CD474E-2D67-404C-9A70-13E226D848F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202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83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30" t="s">
        <v>525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5" customHeight="1" x14ac:dyDescent="0.2">
      <c r="A7" s="531" t="s">
        <v>516</v>
      </c>
      <c r="B7" s="537">
        <v>136</v>
      </c>
      <c r="C7" s="490"/>
      <c r="D7" s="490"/>
      <c r="E7" s="491"/>
      <c r="F7" s="534">
        <v>1</v>
      </c>
      <c r="G7" s="512">
        <v>0</v>
      </c>
      <c r="H7" s="512">
        <v>0</v>
      </c>
      <c r="I7" s="540">
        <v>0</v>
      </c>
      <c r="J7" s="537">
        <v>59</v>
      </c>
      <c r="K7" s="490"/>
      <c r="L7" s="490"/>
      <c r="M7" s="491"/>
      <c r="N7" s="534">
        <v>1</v>
      </c>
      <c r="O7" s="512">
        <v>0</v>
      </c>
      <c r="P7" s="512">
        <v>0</v>
      </c>
      <c r="Q7" s="528">
        <v>0</v>
      </c>
    </row>
    <row r="8" spans="1:17" ht="14.45" customHeight="1" thickBot="1" x14ac:dyDescent="0.25">
      <c r="A8" s="532" t="s">
        <v>526</v>
      </c>
      <c r="B8" s="538">
        <v>66</v>
      </c>
      <c r="C8" s="497"/>
      <c r="D8" s="497"/>
      <c r="E8" s="498"/>
      <c r="F8" s="535">
        <v>1</v>
      </c>
      <c r="G8" s="505">
        <v>0</v>
      </c>
      <c r="H8" s="505">
        <v>0</v>
      </c>
      <c r="I8" s="541">
        <v>0</v>
      </c>
      <c r="J8" s="538">
        <v>24</v>
      </c>
      <c r="K8" s="497"/>
      <c r="L8" s="497"/>
      <c r="M8" s="498"/>
      <c r="N8" s="535">
        <v>1</v>
      </c>
      <c r="O8" s="505">
        <v>0</v>
      </c>
      <c r="P8" s="505">
        <v>0</v>
      </c>
      <c r="Q8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7FA56408-2C18-4895-B0D9-83DEF77646A7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19</v>
      </c>
      <c r="B5" s="466" t="s">
        <v>527</v>
      </c>
      <c r="C5" s="469">
        <v>22249.170000000002</v>
      </c>
      <c r="D5" s="469">
        <v>201</v>
      </c>
      <c r="E5" s="469">
        <v>18833.080000000002</v>
      </c>
      <c r="F5" s="542">
        <v>0.8464621376887318</v>
      </c>
      <c r="G5" s="469">
        <v>168</v>
      </c>
      <c r="H5" s="542">
        <v>0.83582089552238803</v>
      </c>
      <c r="I5" s="469">
        <v>3416.09</v>
      </c>
      <c r="J5" s="542">
        <v>0.15353786231126823</v>
      </c>
      <c r="K5" s="469">
        <v>33</v>
      </c>
      <c r="L5" s="542">
        <v>0.16417910447761194</v>
      </c>
      <c r="M5" s="469" t="s">
        <v>68</v>
      </c>
      <c r="N5" s="150"/>
    </row>
    <row r="6" spans="1:14" ht="14.45" customHeight="1" x14ac:dyDescent="0.2">
      <c r="A6" s="465">
        <v>19</v>
      </c>
      <c r="B6" s="466" t="s">
        <v>528</v>
      </c>
      <c r="C6" s="469">
        <v>22249.170000000002</v>
      </c>
      <c r="D6" s="469">
        <v>199</v>
      </c>
      <c r="E6" s="469">
        <v>18833.080000000002</v>
      </c>
      <c r="F6" s="542">
        <v>0.8464621376887318</v>
      </c>
      <c r="G6" s="469">
        <v>166</v>
      </c>
      <c r="H6" s="542">
        <v>0.83417085427135673</v>
      </c>
      <c r="I6" s="469">
        <v>3416.09</v>
      </c>
      <c r="J6" s="542">
        <v>0.15353786231126823</v>
      </c>
      <c r="K6" s="469">
        <v>33</v>
      </c>
      <c r="L6" s="542">
        <v>0.16582914572864321</v>
      </c>
      <c r="M6" s="469" t="s">
        <v>1</v>
      </c>
      <c r="N6" s="150"/>
    </row>
    <row r="7" spans="1:14" ht="14.45" customHeight="1" x14ac:dyDescent="0.2">
      <c r="A7" s="465">
        <v>19</v>
      </c>
      <c r="B7" s="466" t="s">
        <v>529</v>
      </c>
      <c r="C7" s="469">
        <v>0</v>
      </c>
      <c r="D7" s="469">
        <v>2</v>
      </c>
      <c r="E7" s="469">
        <v>0</v>
      </c>
      <c r="F7" s="542" t="s">
        <v>271</v>
      </c>
      <c r="G7" s="469">
        <v>2</v>
      </c>
      <c r="H7" s="542">
        <v>1</v>
      </c>
      <c r="I7" s="469" t="s">
        <v>271</v>
      </c>
      <c r="J7" s="542" t="s">
        <v>271</v>
      </c>
      <c r="K7" s="469" t="s">
        <v>271</v>
      </c>
      <c r="L7" s="542">
        <v>0</v>
      </c>
      <c r="M7" s="469" t="s">
        <v>1</v>
      </c>
      <c r="N7" s="150"/>
    </row>
    <row r="8" spans="1:14" ht="14.45" customHeight="1" x14ac:dyDescent="0.2">
      <c r="A8" s="465" t="s">
        <v>439</v>
      </c>
      <c r="B8" s="466" t="s">
        <v>3</v>
      </c>
      <c r="C8" s="469">
        <v>22249.170000000002</v>
      </c>
      <c r="D8" s="469">
        <v>201</v>
      </c>
      <c r="E8" s="469">
        <v>18833.080000000002</v>
      </c>
      <c r="F8" s="542">
        <v>0.8464621376887318</v>
      </c>
      <c r="G8" s="469">
        <v>168</v>
      </c>
      <c r="H8" s="542">
        <v>0.83582089552238803</v>
      </c>
      <c r="I8" s="469">
        <v>3416.09</v>
      </c>
      <c r="J8" s="542">
        <v>0.15353786231126823</v>
      </c>
      <c r="K8" s="469">
        <v>33</v>
      </c>
      <c r="L8" s="542">
        <v>0.16417910447761194</v>
      </c>
      <c r="M8" s="469" t="s">
        <v>444</v>
      </c>
      <c r="N8" s="150"/>
    </row>
    <row r="10" spans="1:14" ht="14.45" customHeight="1" x14ac:dyDescent="0.2">
      <c r="A10" s="465">
        <v>19</v>
      </c>
      <c r="B10" s="466" t="s">
        <v>527</v>
      </c>
      <c r="C10" s="469" t="s">
        <v>271</v>
      </c>
      <c r="D10" s="469" t="s">
        <v>271</v>
      </c>
      <c r="E10" s="469" t="s">
        <v>271</v>
      </c>
      <c r="F10" s="542" t="s">
        <v>271</v>
      </c>
      <c r="G10" s="469" t="s">
        <v>271</v>
      </c>
      <c r="H10" s="542" t="s">
        <v>271</v>
      </c>
      <c r="I10" s="469" t="s">
        <v>271</v>
      </c>
      <c r="J10" s="542" t="s">
        <v>271</v>
      </c>
      <c r="K10" s="469" t="s">
        <v>271</v>
      </c>
      <c r="L10" s="542" t="s">
        <v>271</v>
      </c>
      <c r="M10" s="469" t="s">
        <v>68</v>
      </c>
      <c r="N10" s="150"/>
    </row>
    <row r="11" spans="1:14" ht="14.45" customHeight="1" x14ac:dyDescent="0.2">
      <c r="A11" s="465" t="s">
        <v>530</v>
      </c>
      <c r="B11" s="466" t="s">
        <v>528</v>
      </c>
      <c r="C11" s="469">
        <v>22249.170000000002</v>
      </c>
      <c r="D11" s="469">
        <v>199</v>
      </c>
      <c r="E11" s="469">
        <v>18833.080000000002</v>
      </c>
      <c r="F11" s="542">
        <v>0.8464621376887318</v>
      </c>
      <c r="G11" s="469">
        <v>166</v>
      </c>
      <c r="H11" s="542">
        <v>0.83417085427135673</v>
      </c>
      <c r="I11" s="469">
        <v>3416.09</v>
      </c>
      <c r="J11" s="542">
        <v>0.15353786231126823</v>
      </c>
      <c r="K11" s="469">
        <v>33</v>
      </c>
      <c r="L11" s="542">
        <v>0.16582914572864321</v>
      </c>
      <c r="M11" s="469" t="s">
        <v>1</v>
      </c>
      <c r="N11" s="150"/>
    </row>
    <row r="12" spans="1:14" ht="14.45" customHeight="1" x14ac:dyDescent="0.2">
      <c r="A12" s="465" t="s">
        <v>530</v>
      </c>
      <c r="B12" s="466" t="s">
        <v>529</v>
      </c>
      <c r="C12" s="469">
        <v>0</v>
      </c>
      <c r="D12" s="469">
        <v>2</v>
      </c>
      <c r="E12" s="469">
        <v>0</v>
      </c>
      <c r="F12" s="542" t="s">
        <v>271</v>
      </c>
      <c r="G12" s="469">
        <v>2</v>
      </c>
      <c r="H12" s="542">
        <v>1</v>
      </c>
      <c r="I12" s="469" t="s">
        <v>271</v>
      </c>
      <c r="J12" s="542" t="s">
        <v>271</v>
      </c>
      <c r="K12" s="469" t="s">
        <v>271</v>
      </c>
      <c r="L12" s="542">
        <v>0</v>
      </c>
      <c r="M12" s="469" t="s">
        <v>1</v>
      </c>
      <c r="N12" s="150"/>
    </row>
    <row r="13" spans="1:14" ht="14.45" customHeight="1" x14ac:dyDescent="0.2">
      <c r="A13" s="465" t="s">
        <v>530</v>
      </c>
      <c r="B13" s="466" t="s">
        <v>531</v>
      </c>
      <c r="C13" s="469">
        <v>22249.170000000002</v>
      </c>
      <c r="D13" s="469">
        <v>201</v>
      </c>
      <c r="E13" s="469">
        <v>18833.080000000002</v>
      </c>
      <c r="F13" s="542">
        <v>0.8464621376887318</v>
      </c>
      <c r="G13" s="469">
        <v>168</v>
      </c>
      <c r="H13" s="542">
        <v>0.83582089552238803</v>
      </c>
      <c r="I13" s="469">
        <v>3416.09</v>
      </c>
      <c r="J13" s="542">
        <v>0.15353786231126823</v>
      </c>
      <c r="K13" s="469">
        <v>33</v>
      </c>
      <c r="L13" s="542">
        <v>0.16417910447761194</v>
      </c>
      <c r="M13" s="469" t="s">
        <v>448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2" t="s">
        <v>271</v>
      </c>
      <c r="G14" s="469" t="s">
        <v>271</v>
      </c>
      <c r="H14" s="542" t="s">
        <v>271</v>
      </c>
      <c r="I14" s="469" t="s">
        <v>271</v>
      </c>
      <c r="J14" s="542" t="s">
        <v>271</v>
      </c>
      <c r="K14" s="469" t="s">
        <v>271</v>
      </c>
      <c r="L14" s="542" t="s">
        <v>271</v>
      </c>
      <c r="M14" s="469" t="s">
        <v>449</v>
      </c>
      <c r="N14" s="150"/>
    </row>
    <row r="15" spans="1:14" ht="14.45" customHeight="1" x14ac:dyDescent="0.2">
      <c r="A15" s="465" t="s">
        <v>439</v>
      </c>
      <c r="B15" s="466" t="s">
        <v>532</v>
      </c>
      <c r="C15" s="469">
        <v>22249.170000000002</v>
      </c>
      <c r="D15" s="469">
        <v>201</v>
      </c>
      <c r="E15" s="469">
        <v>18833.080000000002</v>
      </c>
      <c r="F15" s="542">
        <v>0.8464621376887318</v>
      </c>
      <c r="G15" s="469">
        <v>168</v>
      </c>
      <c r="H15" s="542">
        <v>0.83582089552238803</v>
      </c>
      <c r="I15" s="469">
        <v>3416.09</v>
      </c>
      <c r="J15" s="542">
        <v>0.15353786231126823</v>
      </c>
      <c r="K15" s="469">
        <v>33</v>
      </c>
      <c r="L15" s="542">
        <v>0.16417910447761194</v>
      </c>
      <c r="M15" s="469" t="s">
        <v>444</v>
      </c>
      <c r="N15" s="150"/>
    </row>
    <row r="16" spans="1:14" ht="14.45" customHeight="1" x14ac:dyDescent="0.2">
      <c r="A16" s="543" t="s">
        <v>244</v>
      </c>
    </row>
    <row r="17" spans="1:1" ht="14.45" customHeight="1" x14ac:dyDescent="0.2">
      <c r="A17" s="544" t="s">
        <v>533</v>
      </c>
    </row>
    <row r="18" spans="1:1" ht="14.45" customHeight="1" x14ac:dyDescent="0.2">
      <c r="A18" s="543" t="s">
        <v>534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8A782EBA-C932-4A0A-B5BB-97F1677E44C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5" t="s">
        <v>535</v>
      </c>
      <c r="B5" s="536">
        <v>12170.630000000001</v>
      </c>
      <c r="C5" s="479">
        <v>1</v>
      </c>
      <c r="D5" s="549">
        <v>122</v>
      </c>
      <c r="E5" s="552" t="s">
        <v>535</v>
      </c>
      <c r="F5" s="536">
        <v>9734.92</v>
      </c>
      <c r="G5" s="504">
        <v>0.79986985061578564</v>
      </c>
      <c r="H5" s="483">
        <v>100</v>
      </c>
      <c r="I5" s="527">
        <v>0.81967213114754101</v>
      </c>
      <c r="J5" s="555">
        <v>2435.71</v>
      </c>
      <c r="K5" s="504">
        <v>0.20013014938421428</v>
      </c>
      <c r="L5" s="483">
        <v>22</v>
      </c>
      <c r="M5" s="527">
        <v>0.18032786885245902</v>
      </c>
    </row>
    <row r="6" spans="1:13" ht="14.45" customHeight="1" x14ac:dyDescent="0.2">
      <c r="A6" s="546" t="s">
        <v>536</v>
      </c>
      <c r="B6" s="537">
        <v>940.86</v>
      </c>
      <c r="C6" s="486">
        <v>1</v>
      </c>
      <c r="D6" s="550">
        <v>15</v>
      </c>
      <c r="E6" s="553" t="s">
        <v>536</v>
      </c>
      <c r="F6" s="537">
        <v>722.15</v>
      </c>
      <c r="G6" s="512">
        <v>0.76754246115256253</v>
      </c>
      <c r="H6" s="490">
        <v>12</v>
      </c>
      <c r="I6" s="528">
        <v>0.8</v>
      </c>
      <c r="J6" s="556">
        <v>218.71</v>
      </c>
      <c r="K6" s="512">
        <v>0.23245753884743744</v>
      </c>
      <c r="L6" s="490">
        <v>3</v>
      </c>
      <c r="M6" s="528">
        <v>0.2</v>
      </c>
    </row>
    <row r="7" spans="1:13" ht="14.45" customHeight="1" x14ac:dyDescent="0.2">
      <c r="A7" s="546" t="s">
        <v>537</v>
      </c>
      <c r="B7" s="537">
        <v>4627.7699999999995</v>
      </c>
      <c r="C7" s="486">
        <v>1</v>
      </c>
      <c r="D7" s="550">
        <v>23</v>
      </c>
      <c r="E7" s="553" t="s">
        <v>537</v>
      </c>
      <c r="F7" s="537">
        <v>4440.8999999999996</v>
      </c>
      <c r="G7" s="512">
        <v>0.95961986010540712</v>
      </c>
      <c r="H7" s="490">
        <v>22</v>
      </c>
      <c r="I7" s="528">
        <v>0.95652173913043481</v>
      </c>
      <c r="J7" s="556">
        <v>186.87</v>
      </c>
      <c r="K7" s="512">
        <v>4.0380139894592867E-2</v>
      </c>
      <c r="L7" s="490">
        <v>1</v>
      </c>
      <c r="M7" s="528">
        <v>4.3478260869565216E-2</v>
      </c>
    </row>
    <row r="8" spans="1:13" ht="14.45" customHeight="1" thickBot="1" x14ac:dyDescent="0.25">
      <c r="A8" s="547" t="s">
        <v>538</v>
      </c>
      <c r="B8" s="538">
        <v>4509.9100000000008</v>
      </c>
      <c r="C8" s="493">
        <v>1</v>
      </c>
      <c r="D8" s="551">
        <v>41</v>
      </c>
      <c r="E8" s="554" t="s">
        <v>538</v>
      </c>
      <c r="F8" s="538">
        <v>3935.1100000000006</v>
      </c>
      <c r="G8" s="505">
        <v>0.87254734573417203</v>
      </c>
      <c r="H8" s="497">
        <v>34</v>
      </c>
      <c r="I8" s="529">
        <v>0.82926829268292679</v>
      </c>
      <c r="J8" s="557">
        <v>574.79999999999995</v>
      </c>
      <c r="K8" s="505">
        <v>0.12745265426582789</v>
      </c>
      <c r="L8" s="497">
        <v>7</v>
      </c>
      <c r="M8" s="529">
        <v>0.17073170731707318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A7CB513-20C5-42D2-8639-DCD4B62FF38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726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22249.170000000002</v>
      </c>
      <c r="N3" s="66">
        <f>SUBTOTAL(9,N7:N1048576)</f>
        <v>345</v>
      </c>
      <c r="O3" s="66">
        <f>SUBTOTAL(9,O7:O1048576)</f>
        <v>201</v>
      </c>
      <c r="P3" s="66">
        <f>SUBTOTAL(9,P7:P1048576)</f>
        <v>18833.079999999998</v>
      </c>
      <c r="Q3" s="67">
        <f>IF(M3=0,0,P3/M3)</f>
        <v>0.84646213768873158</v>
      </c>
      <c r="R3" s="66">
        <f>SUBTOTAL(9,R7:R1048576)</f>
        <v>288</v>
      </c>
      <c r="S3" s="67">
        <f>IF(N3=0,0,R3/N3)</f>
        <v>0.83478260869565213</v>
      </c>
      <c r="T3" s="66">
        <f>SUBTOTAL(9,T7:T1048576)</f>
        <v>168</v>
      </c>
      <c r="U3" s="68">
        <f>IF(O3=0,0,T3/O3)</f>
        <v>0.83582089552238803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478">
        <v>19</v>
      </c>
      <c r="B7" s="479" t="s">
        <v>527</v>
      </c>
      <c r="C7" s="479" t="s">
        <v>530</v>
      </c>
      <c r="D7" s="563" t="s">
        <v>725</v>
      </c>
      <c r="E7" s="564" t="s">
        <v>535</v>
      </c>
      <c r="F7" s="479" t="s">
        <v>528</v>
      </c>
      <c r="G7" s="479" t="s">
        <v>539</v>
      </c>
      <c r="H7" s="479" t="s">
        <v>487</v>
      </c>
      <c r="I7" s="479" t="s">
        <v>540</v>
      </c>
      <c r="J7" s="479" t="s">
        <v>541</v>
      </c>
      <c r="K7" s="479" t="s">
        <v>542</v>
      </c>
      <c r="L7" s="480">
        <v>93.18</v>
      </c>
      <c r="M7" s="480">
        <v>93.18</v>
      </c>
      <c r="N7" s="479">
        <v>1</v>
      </c>
      <c r="O7" s="565">
        <v>0.5</v>
      </c>
      <c r="P7" s="480">
        <v>93.18</v>
      </c>
      <c r="Q7" s="504">
        <v>1</v>
      </c>
      <c r="R7" s="479">
        <v>1</v>
      </c>
      <c r="S7" s="504">
        <v>1</v>
      </c>
      <c r="T7" s="565">
        <v>0.5</v>
      </c>
      <c r="U7" s="527">
        <v>1</v>
      </c>
    </row>
    <row r="8" spans="1:21" ht="14.45" customHeight="1" x14ac:dyDescent="0.2">
      <c r="A8" s="485">
        <v>19</v>
      </c>
      <c r="B8" s="486" t="s">
        <v>527</v>
      </c>
      <c r="C8" s="486" t="s">
        <v>530</v>
      </c>
      <c r="D8" s="566" t="s">
        <v>725</v>
      </c>
      <c r="E8" s="567" t="s">
        <v>535</v>
      </c>
      <c r="F8" s="486" t="s">
        <v>528</v>
      </c>
      <c r="G8" s="486" t="s">
        <v>543</v>
      </c>
      <c r="H8" s="486" t="s">
        <v>487</v>
      </c>
      <c r="I8" s="486" t="s">
        <v>544</v>
      </c>
      <c r="J8" s="486" t="s">
        <v>545</v>
      </c>
      <c r="K8" s="486" t="s">
        <v>546</v>
      </c>
      <c r="L8" s="487">
        <v>129.75</v>
      </c>
      <c r="M8" s="487">
        <v>129.75</v>
      </c>
      <c r="N8" s="486">
        <v>1</v>
      </c>
      <c r="O8" s="568">
        <v>1</v>
      </c>
      <c r="P8" s="487">
        <v>129.75</v>
      </c>
      <c r="Q8" s="512">
        <v>1</v>
      </c>
      <c r="R8" s="486">
        <v>1</v>
      </c>
      <c r="S8" s="512">
        <v>1</v>
      </c>
      <c r="T8" s="568">
        <v>1</v>
      </c>
      <c r="U8" s="528">
        <v>1</v>
      </c>
    </row>
    <row r="9" spans="1:21" ht="14.45" customHeight="1" x14ac:dyDescent="0.2">
      <c r="A9" s="485">
        <v>19</v>
      </c>
      <c r="B9" s="486" t="s">
        <v>527</v>
      </c>
      <c r="C9" s="486" t="s">
        <v>530</v>
      </c>
      <c r="D9" s="566" t="s">
        <v>725</v>
      </c>
      <c r="E9" s="567" t="s">
        <v>535</v>
      </c>
      <c r="F9" s="486" t="s">
        <v>528</v>
      </c>
      <c r="G9" s="486" t="s">
        <v>547</v>
      </c>
      <c r="H9" s="486" t="s">
        <v>271</v>
      </c>
      <c r="I9" s="486" t="s">
        <v>548</v>
      </c>
      <c r="J9" s="486" t="s">
        <v>549</v>
      </c>
      <c r="K9" s="486" t="s">
        <v>550</v>
      </c>
      <c r="L9" s="487">
        <v>58.77</v>
      </c>
      <c r="M9" s="487">
        <v>58.77</v>
      </c>
      <c r="N9" s="486">
        <v>1</v>
      </c>
      <c r="O9" s="568">
        <v>1</v>
      </c>
      <c r="P9" s="487">
        <v>58.77</v>
      </c>
      <c r="Q9" s="512">
        <v>1</v>
      </c>
      <c r="R9" s="486">
        <v>1</v>
      </c>
      <c r="S9" s="512">
        <v>1</v>
      </c>
      <c r="T9" s="568">
        <v>1</v>
      </c>
      <c r="U9" s="528">
        <v>1</v>
      </c>
    </row>
    <row r="10" spans="1:21" ht="14.45" customHeight="1" x14ac:dyDescent="0.2">
      <c r="A10" s="485">
        <v>19</v>
      </c>
      <c r="B10" s="486" t="s">
        <v>527</v>
      </c>
      <c r="C10" s="486" t="s">
        <v>530</v>
      </c>
      <c r="D10" s="566" t="s">
        <v>725</v>
      </c>
      <c r="E10" s="567" t="s">
        <v>535</v>
      </c>
      <c r="F10" s="486" t="s">
        <v>528</v>
      </c>
      <c r="G10" s="486" t="s">
        <v>551</v>
      </c>
      <c r="H10" s="486" t="s">
        <v>487</v>
      </c>
      <c r="I10" s="486" t="s">
        <v>552</v>
      </c>
      <c r="J10" s="486" t="s">
        <v>553</v>
      </c>
      <c r="K10" s="486" t="s">
        <v>554</v>
      </c>
      <c r="L10" s="487">
        <v>117.55</v>
      </c>
      <c r="M10" s="487">
        <v>117.55</v>
      </c>
      <c r="N10" s="486">
        <v>1</v>
      </c>
      <c r="O10" s="568">
        <v>1</v>
      </c>
      <c r="P10" s="487">
        <v>117.55</v>
      </c>
      <c r="Q10" s="512">
        <v>1</v>
      </c>
      <c r="R10" s="486">
        <v>1</v>
      </c>
      <c r="S10" s="512">
        <v>1</v>
      </c>
      <c r="T10" s="568">
        <v>1</v>
      </c>
      <c r="U10" s="528">
        <v>1</v>
      </c>
    </row>
    <row r="11" spans="1:21" ht="14.45" customHeight="1" x14ac:dyDescent="0.2">
      <c r="A11" s="485">
        <v>19</v>
      </c>
      <c r="B11" s="486" t="s">
        <v>527</v>
      </c>
      <c r="C11" s="486" t="s">
        <v>530</v>
      </c>
      <c r="D11" s="566" t="s">
        <v>725</v>
      </c>
      <c r="E11" s="567" t="s">
        <v>535</v>
      </c>
      <c r="F11" s="486" t="s">
        <v>528</v>
      </c>
      <c r="G11" s="486" t="s">
        <v>555</v>
      </c>
      <c r="H11" s="486" t="s">
        <v>271</v>
      </c>
      <c r="I11" s="486" t="s">
        <v>556</v>
      </c>
      <c r="J11" s="486" t="s">
        <v>557</v>
      </c>
      <c r="K11" s="486" t="s">
        <v>558</v>
      </c>
      <c r="L11" s="487">
        <v>91.11</v>
      </c>
      <c r="M11" s="487">
        <v>273.33</v>
      </c>
      <c r="N11" s="486">
        <v>3</v>
      </c>
      <c r="O11" s="568">
        <v>1</v>
      </c>
      <c r="P11" s="487">
        <v>273.33</v>
      </c>
      <c r="Q11" s="512">
        <v>1</v>
      </c>
      <c r="R11" s="486">
        <v>3</v>
      </c>
      <c r="S11" s="512">
        <v>1</v>
      </c>
      <c r="T11" s="568">
        <v>1</v>
      </c>
      <c r="U11" s="528">
        <v>1</v>
      </c>
    </row>
    <row r="12" spans="1:21" ht="14.45" customHeight="1" x14ac:dyDescent="0.2">
      <c r="A12" s="485">
        <v>19</v>
      </c>
      <c r="B12" s="486" t="s">
        <v>527</v>
      </c>
      <c r="C12" s="486" t="s">
        <v>530</v>
      </c>
      <c r="D12" s="566" t="s">
        <v>725</v>
      </c>
      <c r="E12" s="567" t="s">
        <v>535</v>
      </c>
      <c r="F12" s="486" t="s">
        <v>528</v>
      </c>
      <c r="G12" s="486" t="s">
        <v>559</v>
      </c>
      <c r="H12" s="486" t="s">
        <v>271</v>
      </c>
      <c r="I12" s="486" t="s">
        <v>560</v>
      </c>
      <c r="J12" s="486" t="s">
        <v>561</v>
      </c>
      <c r="K12" s="486" t="s">
        <v>562</v>
      </c>
      <c r="L12" s="487">
        <v>159.16999999999999</v>
      </c>
      <c r="M12" s="487">
        <v>159.16999999999999</v>
      </c>
      <c r="N12" s="486">
        <v>1</v>
      </c>
      <c r="O12" s="568">
        <v>1</v>
      </c>
      <c r="P12" s="487">
        <v>159.16999999999999</v>
      </c>
      <c r="Q12" s="512">
        <v>1</v>
      </c>
      <c r="R12" s="486">
        <v>1</v>
      </c>
      <c r="S12" s="512">
        <v>1</v>
      </c>
      <c r="T12" s="568">
        <v>1</v>
      </c>
      <c r="U12" s="528">
        <v>1</v>
      </c>
    </row>
    <row r="13" spans="1:21" ht="14.45" customHeight="1" x14ac:dyDescent="0.2">
      <c r="A13" s="485">
        <v>19</v>
      </c>
      <c r="B13" s="486" t="s">
        <v>527</v>
      </c>
      <c r="C13" s="486" t="s">
        <v>530</v>
      </c>
      <c r="D13" s="566" t="s">
        <v>725</v>
      </c>
      <c r="E13" s="567" t="s">
        <v>535</v>
      </c>
      <c r="F13" s="486" t="s">
        <v>528</v>
      </c>
      <c r="G13" s="486" t="s">
        <v>563</v>
      </c>
      <c r="H13" s="486" t="s">
        <v>271</v>
      </c>
      <c r="I13" s="486" t="s">
        <v>564</v>
      </c>
      <c r="J13" s="486" t="s">
        <v>565</v>
      </c>
      <c r="K13" s="486" t="s">
        <v>566</v>
      </c>
      <c r="L13" s="487">
        <v>94.7</v>
      </c>
      <c r="M13" s="487">
        <v>284.10000000000002</v>
      </c>
      <c r="N13" s="486">
        <v>3</v>
      </c>
      <c r="O13" s="568">
        <v>3</v>
      </c>
      <c r="P13" s="487">
        <v>284.10000000000002</v>
      </c>
      <c r="Q13" s="512">
        <v>1</v>
      </c>
      <c r="R13" s="486">
        <v>3</v>
      </c>
      <c r="S13" s="512">
        <v>1</v>
      </c>
      <c r="T13" s="568">
        <v>3</v>
      </c>
      <c r="U13" s="528">
        <v>1</v>
      </c>
    </row>
    <row r="14" spans="1:21" ht="14.45" customHeight="1" x14ac:dyDescent="0.2">
      <c r="A14" s="485">
        <v>19</v>
      </c>
      <c r="B14" s="486" t="s">
        <v>527</v>
      </c>
      <c r="C14" s="486" t="s">
        <v>530</v>
      </c>
      <c r="D14" s="566" t="s">
        <v>725</v>
      </c>
      <c r="E14" s="567" t="s">
        <v>535</v>
      </c>
      <c r="F14" s="486" t="s">
        <v>528</v>
      </c>
      <c r="G14" s="486" t="s">
        <v>567</v>
      </c>
      <c r="H14" s="486" t="s">
        <v>271</v>
      </c>
      <c r="I14" s="486" t="s">
        <v>568</v>
      </c>
      <c r="J14" s="486" t="s">
        <v>569</v>
      </c>
      <c r="K14" s="486" t="s">
        <v>570</v>
      </c>
      <c r="L14" s="487">
        <v>57.48</v>
      </c>
      <c r="M14" s="487">
        <v>10346.400000000001</v>
      </c>
      <c r="N14" s="486">
        <v>180</v>
      </c>
      <c r="O14" s="568">
        <v>91.5</v>
      </c>
      <c r="P14" s="487">
        <v>8219.6400000000012</v>
      </c>
      <c r="Q14" s="512">
        <v>0.7944444444444444</v>
      </c>
      <c r="R14" s="486">
        <v>143</v>
      </c>
      <c r="S14" s="512">
        <v>0.7944444444444444</v>
      </c>
      <c r="T14" s="568">
        <v>72.5</v>
      </c>
      <c r="U14" s="528">
        <v>0.79234972677595628</v>
      </c>
    </row>
    <row r="15" spans="1:21" ht="14.45" customHeight="1" x14ac:dyDescent="0.2">
      <c r="A15" s="485">
        <v>19</v>
      </c>
      <c r="B15" s="486" t="s">
        <v>527</v>
      </c>
      <c r="C15" s="486" t="s">
        <v>530</v>
      </c>
      <c r="D15" s="566" t="s">
        <v>725</v>
      </c>
      <c r="E15" s="567" t="s">
        <v>535</v>
      </c>
      <c r="F15" s="486" t="s">
        <v>528</v>
      </c>
      <c r="G15" s="486" t="s">
        <v>571</v>
      </c>
      <c r="H15" s="486" t="s">
        <v>271</v>
      </c>
      <c r="I15" s="486" t="s">
        <v>572</v>
      </c>
      <c r="J15" s="486" t="s">
        <v>573</v>
      </c>
      <c r="K15" s="486" t="s">
        <v>574</v>
      </c>
      <c r="L15" s="487">
        <v>31.65</v>
      </c>
      <c r="M15" s="487">
        <v>31.65</v>
      </c>
      <c r="N15" s="486">
        <v>1</v>
      </c>
      <c r="O15" s="568">
        <v>1</v>
      </c>
      <c r="P15" s="487">
        <v>31.65</v>
      </c>
      <c r="Q15" s="512">
        <v>1</v>
      </c>
      <c r="R15" s="486">
        <v>1</v>
      </c>
      <c r="S15" s="512">
        <v>1</v>
      </c>
      <c r="T15" s="568">
        <v>1</v>
      </c>
      <c r="U15" s="528">
        <v>1</v>
      </c>
    </row>
    <row r="16" spans="1:21" ht="14.45" customHeight="1" x14ac:dyDescent="0.2">
      <c r="A16" s="485">
        <v>19</v>
      </c>
      <c r="B16" s="486" t="s">
        <v>527</v>
      </c>
      <c r="C16" s="486" t="s">
        <v>530</v>
      </c>
      <c r="D16" s="566" t="s">
        <v>725</v>
      </c>
      <c r="E16" s="567" t="s">
        <v>535</v>
      </c>
      <c r="F16" s="486" t="s">
        <v>528</v>
      </c>
      <c r="G16" s="486" t="s">
        <v>575</v>
      </c>
      <c r="H16" s="486" t="s">
        <v>487</v>
      </c>
      <c r="I16" s="486" t="s">
        <v>576</v>
      </c>
      <c r="J16" s="486" t="s">
        <v>577</v>
      </c>
      <c r="K16" s="486" t="s">
        <v>578</v>
      </c>
      <c r="L16" s="487">
        <v>39.549999999999997</v>
      </c>
      <c r="M16" s="487">
        <v>39.549999999999997</v>
      </c>
      <c r="N16" s="486">
        <v>1</v>
      </c>
      <c r="O16" s="568">
        <v>0.5</v>
      </c>
      <c r="P16" s="487">
        <v>39.549999999999997</v>
      </c>
      <c r="Q16" s="512">
        <v>1</v>
      </c>
      <c r="R16" s="486">
        <v>1</v>
      </c>
      <c r="S16" s="512">
        <v>1</v>
      </c>
      <c r="T16" s="568">
        <v>0.5</v>
      </c>
      <c r="U16" s="528">
        <v>1</v>
      </c>
    </row>
    <row r="17" spans="1:21" ht="14.45" customHeight="1" x14ac:dyDescent="0.2">
      <c r="A17" s="485">
        <v>19</v>
      </c>
      <c r="B17" s="486" t="s">
        <v>527</v>
      </c>
      <c r="C17" s="486" t="s">
        <v>530</v>
      </c>
      <c r="D17" s="566" t="s">
        <v>725</v>
      </c>
      <c r="E17" s="567" t="s">
        <v>535</v>
      </c>
      <c r="F17" s="486" t="s">
        <v>528</v>
      </c>
      <c r="G17" s="486" t="s">
        <v>579</v>
      </c>
      <c r="H17" s="486" t="s">
        <v>271</v>
      </c>
      <c r="I17" s="486" t="s">
        <v>580</v>
      </c>
      <c r="J17" s="486" t="s">
        <v>581</v>
      </c>
      <c r="K17" s="486" t="s">
        <v>582</v>
      </c>
      <c r="L17" s="487">
        <v>38.56</v>
      </c>
      <c r="M17" s="487">
        <v>38.56</v>
      </c>
      <c r="N17" s="486">
        <v>1</v>
      </c>
      <c r="O17" s="568">
        <v>1</v>
      </c>
      <c r="P17" s="487">
        <v>38.56</v>
      </c>
      <c r="Q17" s="512">
        <v>1</v>
      </c>
      <c r="R17" s="486">
        <v>1</v>
      </c>
      <c r="S17" s="512">
        <v>1</v>
      </c>
      <c r="T17" s="568">
        <v>1</v>
      </c>
      <c r="U17" s="528">
        <v>1</v>
      </c>
    </row>
    <row r="18" spans="1:21" ht="14.45" customHeight="1" x14ac:dyDescent="0.2">
      <c r="A18" s="485">
        <v>19</v>
      </c>
      <c r="B18" s="486" t="s">
        <v>527</v>
      </c>
      <c r="C18" s="486" t="s">
        <v>530</v>
      </c>
      <c r="D18" s="566" t="s">
        <v>725</v>
      </c>
      <c r="E18" s="567" t="s">
        <v>535</v>
      </c>
      <c r="F18" s="486" t="s">
        <v>528</v>
      </c>
      <c r="G18" s="486" t="s">
        <v>583</v>
      </c>
      <c r="H18" s="486" t="s">
        <v>271</v>
      </c>
      <c r="I18" s="486" t="s">
        <v>584</v>
      </c>
      <c r="J18" s="486" t="s">
        <v>585</v>
      </c>
      <c r="K18" s="486" t="s">
        <v>586</v>
      </c>
      <c r="L18" s="487">
        <v>46.03</v>
      </c>
      <c r="M18" s="487">
        <v>46.03</v>
      </c>
      <c r="N18" s="486">
        <v>1</v>
      </c>
      <c r="O18" s="568">
        <v>1</v>
      </c>
      <c r="P18" s="487">
        <v>46.03</v>
      </c>
      <c r="Q18" s="512">
        <v>1</v>
      </c>
      <c r="R18" s="486">
        <v>1</v>
      </c>
      <c r="S18" s="512">
        <v>1</v>
      </c>
      <c r="T18" s="568">
        <v>1</v>
      </c>
      <c r="U18" s="528">
        <v>1</v>
      </c>
    </row>
    <row r="19" spans="1:21" ht="14.45" customHeight="1" x14ac:dyDescent="0.2">
      <c r="A19" s="485">
        <v>19</v>
      </c>
      <c r="B19" s="486" t="s">
        <v>527</v>
      </c>
      <c r="C19" s="486" t="s">
        <v>530</v>
      </c>
      <c r="D19" s="566" t="s">
        <v>725</v>
      </c>
      <c r="E19" s="567" t="s">
        <v>535</v>
      </c>
      <c r="F19" s="486" t="s">
        <v>528</v>
      </c>
      <c r="G19" s="486" t="s">
        <v>587</v>
      </c>
      <c r="H19" s="486" t="s">
        <v>271</v>
      </c>
      <c r="I19" s="486" t="s">
        <v>588</v>
      </c>
      <c r="J19" s="486" t="s">
        <v>589</v>
      </c>
      <c r="K19" s="486" t="s">
        <v>590</v>
      </c>
      <c r="L19" s="487">
        <v>0</v>
      </c>
      <c r="M19" s="487">
        <v>0</v>
      </c>
      <c r="N19" s="486">
        <v>2</v>
      </c>
      <c r="O19" s="568">
        <v>1</v>
      </c>
      <c r="P19" s="487"/>
      <c r="Q19" s="512"/>
      <c r="R19" s="486"/>
      <c r="S19" s="512">
        <v>0</v>
      </c>
      <c r="T19" s="568"/>
      <c r="U19" s="528">
        <v>0</v>
      </c>
    </row>
    <row r="20" spans="1:21" ht="14.45" customHeight="1" x14ac:dyDescent="0.2">
      <c r="A20" s="485">
        <v>19</v>
      </c>
      <c r="B20" s="486" t="s">
        <v>527</v>
      </c>
      <c r="C20" s="486" t="s">
        <v>530</v>
      </c>
      <c r="D20" s="566" t="s">
        <v>725</v>
      </c>
      <c r="E20" s="567" t="s">
        <v>535</v>
      </c>
      <c r="F20" s="486" t="s">
        <v>528</v>
      </c>
      <c r="G20" s="486" t="s">
        <v>591</v>
      </c>
      <c r="H20" s="486" t="s">
        <v>271</v>
      </c>
      <c r="I20" s="486" t="s">
        <v>592</v>
      </c>
      <c r="J20" s="486" t="s">
        <v>593</v>
      </c>
      <c r="K20" s="486" t="s">
        <v>594</v>
      </c>
      <c r="L20" s="487">
        <v>127.91</v>
      </c>
      <c r="M20" s="487">
        <v>127.91</v>
      </c>
      <c r="N20" s="486">
        <v>1</v>
      </c>
      <c r="O20" s="568">
        <v>1</v>
      </c>
      <c r="P20" s="487"/>
      <c r="Q20" s="512">
        <v>0</v>
      </c>
      <c r="R20" s="486"/>
      <c r="S20" s="512">
        <v>0</v>
      </c>
      <c r="T20" s="568"/>
      <c r="U20" s="528">
        <v>0</v>
      </c>
    </row>
    <row r="21" spans="1:21" ht="14.45" customHeight="1" x14ac:dyDescent="0.2">
      <c r="A21" s="485">
        <v>19</v>
      </c>
      <c r="B21" s="486" t="s">
        <v>527</v>
      </c>
      <c r="C21" s="486" t="s">
        <v>530</v>
      </c>
      <c r="D21" s="566" t="s">
        <v>725</v>
      </c>
      <c r="E21" s="567" t="s">
        <v>535</v>
      </c>
      <c r="F21" s="486" t="s">
        <v>528</v>
      </c>
      <c r="G21" s="486" t="s">
        <v>595</v>
      </c>
      <c r="H21" s="486" t="s">
        <v>271</v>
      </c>
      <c r="I21" s="486" t="s">
        <v>596</v>
      </c>
      <c r="J21" s="486" t="s">
        <v>597</v>
      </c>
      <c r="K21" s="486" t="s">
        <v>598</v>
      </c>
      <c r="L21" s="487">
        <v>0</v>
      </c>
      <c r="M21" s="487">
        <v>0</v>
      </c>
      <c r="N21" s="486">
        <v>8</v>
      </c>
      <c r="O21" s="568">
        <v>2</v>
      </c>
      <c r="P21" s="487">
        <v>0</v>
      </c>
      <c r="Q21" s="512"/>
      <c r="R21" s="486">
        <v>8</v>
      </c>
      <c r="S21" s="512">
        <v>1</v>
      </c>
      <c r="T21" s="568">
        <v>2</v>
      </c>
      <c r="U21" s="528">
        <v>1</v>
      </c>
    </row>
    <row r="22" spans="1:21" ht="14.45" customHeight="1" x14ac:dyDescent="0.2">
      <c r="A22" s="485">
        <v>19</v>
      </c>
      <c r="B22" s="486" t="s">
        <v>527</v>
      </c>
      <c r="C22" s="486" t="s">
        <v>530</v>
      </c>
      <c r="D22" s="566" t="s">
        <v>725</v>
      </c>
      <c r="E22" s="567" t="s">
        <v>535</v>
      </c>
      <c r="F22" s="486" t="s">
        <v>528</v>
      </c>
      <c r="G22" s="486" t="s">
        <v>599</v>
      </c>
      <c r="H22" s="486" t="s">
        <v>271</v>
      </c>
      <c r="I22" s="486" t="s">
        <v>600</v>
      </c>
      <c r="J22" s="486" t="s">
        <v>601</v>
      </c>
      <c r="K22" s="486" t="s">
        <v>602</v>
      </c>
      <c r="L22" s="487">
        <v>181.04</v>
      </c>
      <c r="M22" s="487">
        <v>181.04</v>
      </c>
      <c r="N22" s="486">
        <v>1</v>
      </c>
      <c r="O22" s="568">
        <v>1</v>
      </c>
      <c r="P22" s="487"/>
      <c r="Q22" s="512">
        <v>0</v>
      </c>
      <c r="R22" s="486"/>
      <c r="S22" s="512">
        <v>0</v>
      </c>
      <c r="T22" s="568"/>
      <c r="U22" s="528">
        <v>0</v>
      </c>
    </row>
    <row r="23" spans="1:21" ht="14.45" customHeight="1" x14ac:dyDescent="0.2">
      <c r="A23" s="485">
        <v>19</v>
      </c>
      <c r="B23" s="486" t="s">
        <v>527</v>
      </c>
      <c r="C23" s="486" t="s">
        <v>530</v>
      </c>
      <c r="D23" s="566" t="s">
        <v>725</v>
      </c>
      <c r="E23" s="567" t="s">
        <v>535</v>
      </c>
      <c r="F23" s="486" t="s">
        <v>528</v>
      </c>
      <c r="G23" s="486" t="s">
        <v>603</v>
      </c>
      <c r="H23" s="486" t="s">
        <v>271</v>
      </c>
      <c r="I23" s="486" t="s">
        <v>604</v>
      </c>
      <c r="J23" s="486" t="s">
        <v>605</v>
      </c>
      <c r="K23" s="486" t="s">
        <v>606</v>
      </c>
      <c r="L23" s="487">
        <v>243.64</v>
      </c>
      <c r="M23" s="487">
        <v>243.64</v>
      </c>
      <c r="N23" s="486">
        <v>1</v>
      </c>
      <c r="O23" s="568">
        <v>1</v>
      </c>
      <c r="P23" s="487">
        <v>243.64</v>
      </c>
      <c r="Q23" s="512">
        <v>1</v>
      </c>
      <c r="R23" s="486">
        <v>1</v>
      </c>
      <c r="S23" s="512">
        <v>1</v>
      </c>
      <c r="T23" s="568">
        <v>1</v>
      </c>
      <c r="U23" s="528">
        <v>1</v>
      </c>
    </row>
    <row r="24" spans="1:21" ht="14.45" customHeight="1" x14ac:dyDescent="0.2">
      <c r="A24" s="485">
        <v>19</v>
      </c>
      <c r="B24" s="486" t="s">
        <v>527</v>
      </c>
      <c r="C24" s="486" t="s">
        <v>530</v>
      </c>
      <c r="D24" s="566" t="s">
        <v>725</v>
      </c>
      <c r="E24" s="567" t="s">
        <v>535</v>
      </c>
      <c r="F24" s="486" t="s">
        <v>528</v>
      </c>
      <c r="G24" s="486" t="s">
        <v>607</v>
      </c>
      <c r="H24" s="486" t="s">
        <v>487</v>
      </c>
      <c r="I24" s="486" t="s">
        <v>608</v>
      </c>
      <c r="J24" s="486" t="s">
        <v>488</v>
      </c>
      <c r="K24" s="486" t="s">
        <v>609</v>
      </c>
      <c r="L24" s="487">
        <v>0</v>
      </c>
      <c r="M24" s="487">
        <v>0</v>
      </c>
      <c r="N24" s="486">
        <v>1</v>
      </c>
      <c r="O24" s="568">
        <v>1</v>
      </c>
      <c r="P24" s="487">
        <v>0</v>
      </c>
      <c r="Q24" s="512"/>
      <c r="R24" s="486">
        <v>1</v>
      </c>
      <c r="S24" s="512">
        <v>1</v>
      </c>
      <c r="T24" s="568">
        <v>1</v>
      </c>
      <c r="U24" s="528">
        <v>1</v>
      </c>
    </row>
    <row r="25" spans="1:21" ht="14.45" customHeight="1" x14ac:dyDescent="0.2">
      <c r="A25" s="485">
        <v>19</v>
      </c>
      <c r="B25" s="486" t="s">
        <v>527</v>
      </c>
      <c r="C25" s="486" t="s">
        <v>530</v>
      </c>
      <c r="D25" s="566" t="s">
        <v>725</v>
      </c>
      <c r="E25" s="567" t="s">
        <v>535</v>
      </c>
      <c r="F25" s="486" t="s">
        <v>528</v>
      </c>
      <c r="G25" s="486" t="s">
        <v>610</v>
      </c>
      <c r="H25" s="486" t="s">
        <v>487</v>
      </c>
      <c r="I25" s="486" t="s">
        <v>611</v>
      </c>
      <c r="J25" s="486" t="s">
        <v>612</v>
      </c>
      <c r="K25" s="486" t="s">
        <v>613</v>
      </c>
      <c r="L25" s="487">
        <v>0</v>
      </c>
      <c r="M25" s="487">
        <v>0</v>
      </c>
      <c r="N25" s="486">
        <v>8</v>
      </c>
      <c r="O25" s="568">
        <v>6.5</v>
      </c>
      <c r="P25" s="487">
        <v>0</v>
      </c>
      <c r="Q25" s="512"/>
      <c r="R25" s="486">
        <v>8</v>
      </c>
      <c r="S25" s="512">
        <v>1</v>
      </c>
      <c r="T25" s="568">
        <v>6.5</v>
      </c>
      <c r="U25" s="528">
        <v>1</v>
      </c>
    </row>
    <row r="26" spans="1:21" ht="14.45" customHeight="1" x14ac:dyDescent="0.2">
      <c r="A26" s="485">
        <v>19</v>
      </c>
      <c r="B26" s="486" t="s">
        <v>527</v>
      </c>
      <c r="C26" s="486" t="s">
        <v>530</v>
      </c>
      <c r="D26" s="566" t="s">
        <v>725</v>
      </c>
      <c r="E26" s="567" t="s">
        <v>535</v>
      </c>
      <c r="F26" s="486" t="s">
        <v>528</v>
      </c>
      <c r="G26" s="486" t="s">
        <v>614</v>
      </c>
      <c r="H26" s="486" t="s">
        <v>271</v>
      </c>
      <c r="I26" s="486" t="s">
        <v>615</v>
      </c>
      <c r="J26" s="486" t="s">
        <v>616</v>
      </c>
      <c r="K26" s="486" t="s">
        <v>617</v>
      </c>
      <c r="L26" s="487">
        <v>0</v>
      </c>
      <c r="M26" s="487">
        <v>0</v>
      </c>
      <c r="N26" s="486">
        <v>1</v>
      </c>
      <c r="O26" s="568">
        <v>1</v>
      </c>
      <c r="P26" s="487">
        <v>0</v>
      </c>
      <c r="Q26" s="512"/>
      <c r="R26" s="486">
        <v>1</v>
      </c>
      <c r="S26" s="512">
        <v>1</v>
      </c>
      <c r="T26" s="568">
        <v>1</v>
      </c>
      <c r="U26" s="528">
        <v>1</v>
      </c>
    </row>
    <row r="27" spans="1:21" ht="14.45" customHeight="1" x14ac:dyDescent="0.2">
      <c r="A27" s="485">
        <v>19</v>
      </c>
      <c r="B27" s="486" t="s">
        <v>527</v>
      </c>
      <c r="C27" s="486" t="s">
        <v>530</v>
      </c>
      <c r="D27" s="566" t="s">
        <v>725</v>
      </c>
      <c r="E27" s="567" t="s">
        <v>535</v>
      </c>
      <c r="F27" s="486" t="s">
        <v>528</v>
      </c>
      <c r="G27" s="486" t="s">
        <v>618</v>
      </c>
      <c r="H27" s="486" t="s">
        <v>271</v>
      </c>
      <c r="I27" s="486" t="s">
        <v>619</v>
      </c>
      <c r="J27" s="486" t="s">
        <v>620</v>
      </c>
      <c r="K27" s="486" t="s">
        <v>621</v>
      </c>
      <c r="L27" s="487">
        <v>0</v>
      </c>
      <c r="M27" s="487">
        <v>0</v>
      </c>
      <c r="N27" s="486">
        <v>2</v>
      </c>
      <c r="O27" s="568">
        <v>2</v>
      </c>
      <c r="P27" s="487">
        <v>0</v>
      </c>
      <c r="Q27" s="512"/>
      <c r="R27" s="486">
        <v>2</v>
      </c>
      <c r="S27" s="512">
        <v>1</v>
      </c>
      <c r="T27" s="568">
        <v>2</v>
      </c>
      <c r="U27" s="528">
        <v>1</v>
      </c>
    </row>
    <row r="28" spans="1:21" ht="14.45" customHeight="1" x14ac:dyDescent="0.2">
      <c r="A28" s="485">
        <v>19</v>
      </c>
      <c r="B28" s="486" t="s">
        <v>527</v>
      </c>
      <c r="C28" s="486" t="s">
        <v>530</v>
      </c>
      <c r="D28" s="566" t="s">
        <v>725</v>
      </c>
      <c r="E28" s="567" t="s">
        <v>535</v>
      </c>
      <c r="F28" s="486" t="s">
        <v>528</v>
      </c>
      <c r="G28" s="486" t="s">
        <v>622</v>
      </c>
      <c r="H28" s="486" t="s">
        <v>271</v>
      </c>
      <c r="I28" s="486" t="s">
        <v>623</v>
      </c>
      <c r="J28" s="486" t="s">
        <v>624</v>
      </c>
      <c r="K28" s="486" t="s">
        <v>625</v>
      </c>
      <c r="L28" s="487">
        <v>0</v>
      </c>
      <c r="M28" s="487">
        <v>0</v>
      </c>
      <c r="N28" s="486">
        <v>1</v>
      </c>
      <c r="O28" s="568">
        <v>1</v>
      </c>
      <c r="P28" s="487">
        <v>0</v>
      </c>
      <c r="Q28" s="512"/>
      <c r="R28" s="486">
        <v>1</v>
      </c>
      <c r="S28" s="512">
        <v>1</v>
      </c>
      <c r="T28" s="568">
        <v>1</v>
      </c>
      <c r="U28" s="528">
        <v>1</v>
      </c>
    </row>
    <row r="29" spans="1:21" ht="14.45" customHeight="1" x14ac:dyDescent="0.2">
      <c r="A29" s="485">
        <v>19</v>
      </c>
      <c r="B29" s="486" t="s">
        <v>527</v>
      </c>
      <c r="C29" s="486" t="s">
        <v>530</v>
      </c>
      <c r="D29" s="566" t="s">
        <v>725</v>
      </c>
      <c r="E29" s="567" t="s">
        <v>535</v>
      </c>
      <c r="F29" s="486" t="s">
        <v>529</v>
      </c>
      <c r="G29" s="486" t="s">
        <v>626</v>
      </c>
      <c r="H29" s="486" t="s">
        <v>271</v>
      </c>
      <c r="I29" s="486" t="s">
        <v>627</v>
      </c>
      <c r="J29" s="486" t="s">
        <v>628</v>
      </c>
      <c r="K29" s="486"/>
      <c r="L29" s="487">
        <v>0</v>
      </c>
      <c r="M29" s="487">
        <v>0</v>
      </c>
      <c r="N29" s="486">
        <v>1</v>
      </c>
      <c r="O29" s="568">
        <v>1</v>
      </c>
      <c r="P29" s="487">
        <v>0</v>
      </c>
      <c r="Q29" s="512"/>
      <c r="R29" s="486">
        <v>1</v>
      </c>
      <c r="S29" s="512">
        <v>1</v>
      </c>
      <c r="T29" s="568">
        <v>1</v>
      </c>
      <c r="U29" s="528">
        <v>1</v>
      </c>
    </row>
    <row r="30" spans="1:21" ht="14.45" customHeight="1" x14ac:dyDescent="0.2">
      <c r="A30" s="485">
        <v>19</v>
      </c>
      <c r="B30" s="486" t="s">
        <v>527</v>
      </c>
      <c r="C30" s="486" t="s">
        <v>530</v>
      </c>
      <c r="D30" s="566" t="s">
        <v>725</v>
      </c>
      <c r="E30" s="567" t="s">
        <v>536</v>
      </c>
      <c r="F30" s="486" t="s">
        <v>528</v>
      </c>
      <c r="G30" s="486" t="s">
        <v>629</v>
      </c>
      <c r="H30" s="486" t="s">
        <v>487</v>
      </c>
      <c r="I30" s="486" t="s">
        <v>630</v>
      </c>
      <c r="J30" s="486" t="s">
        <v>631</v>
      </c>
      <c r="K30" s="486" t="s">
        <v>632</v>
      </c>
      <c r="L30" s="487">
        <v>93.27</v>
      </c>
      <c r="M30" s="487">
        <v>93.27</v>
      </c>
      <c r="N30" s="486">
        <v>1</v>
      </c>
      <c r="O30" s="568">
        <v>1</v>
      </c>
      <c r="P30" s="487">
        <v>93.27</v>
      </c>
      <c r="Q30" s="512">
        <v>1</v>
      </c>
      <c r="R30" s="486">
        <v>1</v>
      </c>
      <c r="S30" s="512">
        <v>1</v>
      </c>
      <c r="T30" s="568">
        <v>1</v>
      </c>
      <c r="U30" s="528">
        <v>1</v>
      </c>
    </row>
    <row r="31" spans="1:21" ht="14.45" customHeight="1" x14ac:dyDescent="0.2">
      <c r="A31" s="485">
        <v>19</v>
      </c>
      <c r="B31" s="486" t="s">
        <v>527</v>
      </c>
      <c r="C31" s="486" t="s">
        <v>530</v>
      </c>
      <c r="D31" s="566" t="s">
        <v>725</v>
      </c>
      <c r="E31" s="567" t="s">
        <v>536</v>
      </c>
      <c r="F31" s="486" t="s">
        <v>528</v>
      </c>
      <c r="G31" s="486" t="s">
        <v>629</v>
      </c>
      <c r="H31" s="486" t="s">
        <v>487</v>
      </c>
      <c r="I31" s="486" t="s">
        <v>633</v>
      </c>
      <c r="J31" s="486" t="s">
        <v>631</v>
      </c>
      <c r="K31" s="486" t="s">
        <v>634</v>
      </c>
      <c r="L31" s="487">
        <v>31.09</v>
      </c>
      <c r="M31" s="487">
        <v>31.09</v>
      </c>
      <c r="N31" s="486">
        <v>1</v>
      </c>
      <c r="O31" s="568">
        <v>1</v>
      </c>
      <c r="P31" s="487">
        <v>31.09</v>
      </c>
      <c r="Q31" s="512">
        <v>1</v>
      </c>
      <c r="R31" s="486">
        <v>1</v>
      </c>
      <c r="S31" s="512">
        <v>1</v>
      </c>
      <c r="T31" s="568">
        <v>1</v>
      </c>
      <c r="U31" s="528">
        <v>1</v>
      </c>
    </row>
    <row r="32" spans="1:21" ht="14.45" customHeight="1" x14ac:dyDescent="0.2">
      <c r="A32" s="485">
        <v>19</v>
      </c>
      <c r="B32" s="486" t="s">
        <v>527</v>
      </c>
      <c r="C32" s="486" t="s">
        <v>530</v>
      </c>
      <c r="D32" s="566" t="s">
        <v>725</v>
      </c>
      <c r="E32" s="567" t="s">
        <v>536</v>
      </c>
      <c r="F32" s="486" t="s">
        <v>528</v>
      </c>
      <c r="G32" s="486" t="s">
        <v>635</v>
      </c>
      <c r="H32" s="486" t="s">
        <v>271</v>
      </c>
      <c r="I32" s="486" t="s">
        <v>636</v>
      </c>
      <c r="J32" s="486" t="s">
        <v>637</v>
      </c>
      <c r="K32" s="486" t="s">
        <v>638</v>
      </c>
      <c r="L32" s="487">
        <v>46.03</v>
      </c>
      <c r="M32" s="487">
        <v>46.03</v>
      </c>
      <c r="N32" s="486">
        <v>1</v>
      </c>
      <c r="O32" s="568">
        <v>1</v>
      </c>
      <c r="P32" s="487">
        <v>46.03</v>
      </c>
      <c r="Q32" s="512">
        <v>1</v>
      </c>
      <c r="R32" s="486">
        <v>1</v>
      </c>
      <c r="S32" s="512">
        <v>1</v>
      </c>
      <c r="T32" s="568">
        <v>1</v>
      </c>
      <c r="U32" s="528">
        <v>1</v>
      </c>
    </row>
    <row r="33" spans="1:21" ht="14.45" customHeight="1" x14ac:dyDescent="0.2">
      <c r="A33" s="485">
        <v>19</v>
      </c>
      <c r="B33" s="486" t="s">
        <v>527</v>
      </c>
      <c r="C33" s="486" t="s">
        <v>530</v>
      </c>
      <c r="D33" s="566" t="s">
        <v>725</v>
      </c>
      <c r="E33" s="567" t="s">
        <v>536</v>
      </c>
      <c r="F33" s="486" t="s">
        <v>528</v>
      </c>
      <c r="G33" s="486" t="s">
        <v>551</v>
      </c>
      <c r="H33" s="486" t="s">
        <v>487</v>
      </c>
      <c r="I33" s="486" t="s">
        <v>552</v>
      </c>
      <c r="J33" s="486" t="s">
        <v>553</v>
      </c>
      <c r="K33" s="486" t="s">
        <v>554</v>
      </c>
      <c r="L33" s="487">
        <v>117.55</v>
      </c>
      <c r="M33" s="487">
        <v>117.55</v>
      </c>
      <c r="N33" s="486">
        <v>1</v>
      </c>
      <c r="O33" s="568">
        <v>0.5</v>
      </c>
      <c r="P33" s="487">
        <v>117.55</v>
      </c>
      <c r="Q33" s="512">
        <v>1</v>
      </c>
      <c r="R33" s="486">
        <v>1</v>
      </c>
      <c r="S33" s="512">
        <v>1</v>
      </c>
      <c r="T33" s="568">
        <v>0.5</v>
      </c>
      <c r="U33" s="528">
        <v>1</v>
      </c>
    </row>
    <row r="34" spans="1:21" ht="14.45" customHeight="1" x14ac:dyDescent="0.2">
      <c r="A34" s="485">
        <v>19</v>
      </c>
      <c r="B34" s="486" t="s">
        <v>527</v>
      </c>
      <c r="C34" s="486" t="s">
        <v>530</v>
      </c>
      <c r="D34" s="566" t="s">
        <v>725</v>
      </c>
      <c r="E34" s="567" t="s">
        <v>536</v>
      </c>
      <c r="F34" s="486" t="s">
        <v>528</v>
      </c>
      <c r="G34" s="486" t="s">
        <v>551</v>
      </c>
      <c r="H34" s="486" t="s">
        <v>487</v>
      </c>
      <c r="I34" s="486" t="s">
        <v>639</v>
      </c>
      <c r="J34" s="486" t="s">
        <v>553</v>
      </c>
      <c r="K34" s="486" t="s">
        <v>640</v>
      </c>
      <c r="L34" s="487">
        <v>58.77</v>
      </c>
      <c r="M34" s="487">
        <v>58.77</v>
      </c>
      <c r="N34" s="486">
        <v>1</v>
      </c>
      <c r="O34" s="568">
        <v>1</v>
      </c>
      <c r="P34" s="487">
        <v>58.77</v>
      </c>
      <c r="Q34" s="512">
        <v>1</v>
      </c>
      <c r="R34" s="486">
        <v>1</v>
      </c>
      <c r="S34" s="512">
        <v>1</v>
      </c>
      <c r="T34" s="568">
        <v>1</v>
      </c>
      <c r="U34" s="528">
        <v>1</v>
      </c>
    </row>
    <row r="35" spans="1:21" ht="14.45" customHeight="1" x14ac:dyDescent="0.2">
      <c r="A35" s="485">
        <v>19</v>
      </c>
      <c r="B35" s="486" t="s">
        <v>527</v>
      </c>
      <c r="C35" s="486" t="s">
        <v>530</v>
      </c>
      <c r="D35" s="566" t="s">
        <v>725</v>
      </c>
      <c r="E35" s="567" t="s">
        <v>536</v>
      </c>
      <c r="F35" s="486" t="s">
        <v>528</v>
      </c>
      <c r="G35" s="486" t="s">
        <v>641</v>
      </c>
      <c r="H35" s="486" t="s">
        <v>271</v>
      </c>
      <c r="I35" s="486" t="s">
        <v>642</v>
      </c>
      <c r="J35" s="486" t="s">
        <v>643</v>
      </c>
      <c r="K35" s="486" t="s">
        <v>644</v>
      </c>
      <c r="L35" s="487">
        <v>23.49</v>
      </c>
      <c r="M35" s="487">
        <v>23.49</v>
      </c>
      <c r="N35" s="486">
        <v>1</v>
      </c>
      <c r="O35" s="568">
        <v>1</v>
      </c>
      <c r="P35" s="487">
        <v>23.49</v>
      </c>
      <c r="Q35" s="512">
        <v>1</v>
      </c>
      <c r="R35" s="486">
        <v>1</v>
      </c>
      <c r="S35" s="512">
        <v>1</v>
      </c>
      <c r="T35" s="568">
        <v>1</v>
      </c>
      <c r="U35" s="528">
        <v>1</v>
      </c>
    </row>
    <row r="36" spans="1:21" ht="14.45" customHeight="1" x14ac:dyDescent="0.2">
      <c r="A36" s="485">
        <v>19</v>
      </c>
      <c r="B36" s="486" t="s">
        <v>527</v>
      </c>
      <c r="C36" s="486" t="s">
        <v>530</v>
      </c>
      <c r="D36" s="566" t="s">
        <v>725</v>
      </c>
      <c r="E36" s="567" t="s">
        <v>536</v>
      </c>
      <c r="F36" s="486" t="s">
        <v>528</v>
      </c>
      <c r="G36" s="486" t="s">
        <v>645</v>
      </c>
      <c r="H36" s="486" t="s">
        <v>487</v>
      </c>
      <c r="I36" s="486" t="s">
        <v>646</v>
      </c>
      <c r="J36" s="486" t="s">
        <v>647</v>
      </c>
      <c r="K36" s="486" t="s">
        <v>648</v>
      </c>
      <c r="L36" s="487">
        <v>103.4</v>
      </c>
      <c r="M36" s="487">
        <v>103.4</v>
      </c>
      <c r="N36" s="486">
        <v>1</v>
      </c>
      <c r="O36" s="568">
        <v>1</v>
      </c>
      <c r="P36" s="487">
        <v>103.4</v>
      </c>
      <c r="Q36" s="512">
        <v>1</v>
      </c>
      <c r="R36" s="486">
        <v>1</v>
      </c>
      <c r="S36" s="512">
        <v>1</v>
      </c>
      <c r="T36" s="568">
        <v>1</v>
      </c>
      <c r="U36" s="528">
        <v>1</v>
      </c>
    </row>
    <row r="37" spans="1:21" ht="14.45" customHeight="1" x14ac:dyDescent="0.2">
      <c r="A37" s="485">
        <v>19</v>
      </c>
      <c r="B37" s="486" t="s">
        <v>527</v>
      </c>
      <c r="C37" s="486" t="s">
        <v>530</v>
      </c>
      <c r="D37" s="566" t="s">
        <v>725</v>
      </c>
      <c r="E37" s="567" t="s">
        <v>536</v>
      </c>
      <c r="F37" s="486" t="s">
        <v>528</v>
      </c>
      <c r="G37" s="486" t="s">
        <v>599</v>
      </c>
      <c r="H37" s="486" t="s">
        <v>271</v>
      </c>
      <c r="I37" s="486" t="s">
        <v>649</v>
      </c>
      <c r="J37" s="486" t="s">
        <v>601</v>
      </c>
      <c r="K37" s="486" t="s">
        <v>650</v>
      </c>
      <c r="L37" s="487">
        <v>64.349999999999994</v>
      </c>
      <c r="M37" s="487">
        <v>64.349999999999994</v>
      </c>
      <c r="N37" s="486">
        <v>1</v>
      </c>
      <c r="O37" s="568">
        <v>1</v>
      </c>
      <c r="P37" s="487"/>
      <c r="Q37" s="512">
        <v>0</v>
      </c>
      <c r="R37" s="486"/>
      <c r="S37" s="512">
        <v>0</v>
      </c>
      <c r="T37" s="568"/>
      <c r="U37" s="528">
        <v>0</v>
      </c>
    </row>
    <row r="38" spans="1:21" ht="14.45" customHeight="1" x14ac:dyDescent="0.2">
      <c r="A38" s="485">
        <v>19</v>
      </c>
      <c r="B38" s="486" t="s">
        <v>527</v>
      </c>
      <c r="C38" s="486" t="s">
        <v>530</v>
      </c>
      <c r="D38" s="566" t="s">
        <v>725</v>
      </c>
      <c r="E38" s="567" t="s">
        <v>536</v>
      </c>
      <c r="F38" s="486" t="s">
        <v>528</v>
      </c>
      <c r="G38" s="486" t="s">
        <v>610</v>
      </c>
      <c r="H38" s="486" t="s">
        <v>487</v>
      </c>
      <c r="I38" s="486" t="s">
        <v>611</v>
      </c>
      <c r="J38" s="486" t="s">
        <v>612</v>
      </c>
      <c r="K38" s="486" t="s">
        <v>613</v>
      </c>
      <c r="L38" s="487">
        <v>0</v>
      </c>
      <c r="M38" s="487">
        <v>0</v>
      </c>
      <c r="N38" s="486">
        <v>1</v>
      </c>
      <c r="O38" s="568">
        <v>1</v>
      </c>
      <c r="P38" s="487">
        <v>0</v>
      </c>
      <c r="Q38" s="512"/>
      <c r="R38" s="486">
        <v>1</v>
      </c>
      <c r="S38" s="512">
        <v>1</v>
      </c>
      <c r="T38" s="568">
        <v>1</v>
      </c>
      <c r="U38" s="528">
        <v>1</v>
      </c>
    </row>
    <row r="39" spans="1:21" ht="14.45" customHeight="1" x14ac:dyDescent="0.2">
      <c r="A39" s="485">
        <v>19</v>
      </c>
      <c r="B39" s="486" t="s">
        <v>527</v>
      </c>
      <c r="C39" s="486" t="s">
        <v>530</v>
      </c>
      <c r="D39" s="566" t="s">
        <v>725</v>
      </c>
      <c r="E39" s="567" t="s">
        <v>536</v>
      </c>
      <c r="F39" s="486" t="s">
        <v>528</v>
      </c>
      <c r="G39" s="486" t="s">
        <v>651</v>
      </c>
      <c r="H39" s="486" t="s">
        <v>271</v>
      </c>
      <c r="I39" s="486" t="s">
        <v>652</v>
      </c>
      <c r="J39" s="486" t="s">
        <v>653</v>
      </c>
      <c r="K39" s="486" t="s">
        <v>654</v>
      </c>
      <c r="L39" s="487">
        <v>0</v>
      </c>
      <c r="M39" s="487">
        <v>0</v>
      </c>
      <c r="N39" s="486">
        <v>2</v>
      </c>
      <c r="O39" s="568">
        <v>2</v>
      </c>
      <c r="P39" s="487">
        <v>0</v>
      </c>
      <c r="Q39" s="512"/>
      <c r="R39" s="486">
        <v>1</v>
      </c>
      <c r="S39" s="512">
        <v>0.5</v>
      </c>
      <c r="T39" s="568">
        <v>1</v>
      </c>
      <c r="U39" s="528">
        <v>0.5</v>
      </c>
    </row>
    <row r="40" spans="1:21" ht="14.45" customHeight="1" x14ac:dyDescent="0.2">
      <c r="A40" s="485">
        <v>19</v>
      </c>
      <c r="B40" s="486" t="s">
        <v>527</v>
      </c>
      <c r="C40" s="486" t="s">
        <v>530</v>
      </c>
      <c r="D40" s="566" t="s">
        <v>725</v>
      </c>
      <c r="E40" s="567" t="s">
        <v>536</v>
      </c>
      <c r="F40" s="486" t="s">
        <v>528</v>
      </c>
      <c r="G40" s="486" t="s">
        <v>651</v>
      </c>
      <c r="H40" s="486" t="s">
        <v>487</v>
      </c>
      <c r="I40" s="486" t="s">
        <v>655</v>
      </c>
      <c r="J40" s="486" t="s">
        <v>656</v>
      </c>
      <c r="K40" s="486" t="s">
        <v>657</v>
      </c>
      <c r="L40" s="487">
        <v>0</v>
      </c>
      <c r="M40" s="487">
        <v>0</v>
      </c>
      <c r="N40" s="486">
        <v>5</v>
      </c>
      <c r="O40" s="568">
        <v>2.5</v>
      </c>
      <c r="P40" s="487">
        <v>0</v>
      </c>
      <c r="Q40" s="512"/>
      <c r="R40" s="486">
        <v>5</v>
      </c>
      <c r="S40" s="512">
        <v>1</v>
      </c>
      <c r="T40" s="568">
        <v>2.5</v>
      </c>
      <c r="U40" s="528">
        <v>1</v>
      </c>
    </row>
    <row r="41" spans="1:21" ht="14.45" customHeight="1" x14ac:dyDescent="0.2">
      <c r="A41" s="485">
        <v>19</v>
      </c>
      <c r="B41" s="486" t="s">
        <v>527</v>
      </c>
      <c r="C41" s="486" t="s">
        <v>530</v>
      </c>
      <c r="D41" s="566" t="s">
        <v>725</v>
      </c>
      <c r="E41" s="567" t="s">
        <v>536</v>
      </c>
      <c r="F41" s="486" t="s">
        <v>528</v>
      </c>
      <c r="G41" s="486" t="s">
        <v>658</v>
      </c>
      <c r="H41" s="486" t="s">
        <v>487</v>
      </c>
      <c r="I41" s="486" t="s">
        <v>659</v>
      </c>
      <c r="J41" s="486" t="s">
        <v>660</v>
      </c>
      <c r="K41" s="486" t="s">
        <v>661</v>
      </c>
      <c r="L41" s="487">
        <v>154.36000000000001</v>
      </c>
      <c r="M41" s="487">
        <v>154.36000000000001</v>
      </c>
      <c r="N41" s="486">
        <v>1</v>
      </c>
      <c r="O41" s="568">
        <v>1</v>
      </c>
      <c r="P41" s="487"/>
      <c r="Q41" s="512">
        <v>0</v>
      </c>
      <c r="R41" s="486"/>
      <c r="S41" s="512">
        <v>0</v>
      </c>
      <c r="T41" s="568"/>
      <c r="U41" s="528">
        <v>0</v>
      </c>
    </row>
    <row r="42" spans="1:21" ht="14.45" customHeight="1" x14ac:dyDescent="0.2">
      <c r="A42" s="485">
        <v>19</v>
      </c>
      <c r="B42" s="486" t="s">
        <v>527</v>
      </c>
      <c r="C42" s="486" t="s">
        <v>530</v>
      </c>
      <c r="D42" s="566" t="s">
        <v>725</v>
      </c>
      <c r="E42" s="567" t="s">
        <v>536</v>
      </c>
      <c r="F42" s="486" t="s">
        <v>528</v>
      </c>
      <c r="G42" s="486" t="s">
        <v>662</v>
      </c>
      <c r="H42" s="486" t="s">
        <v>271</v>
      </c>
      <c r="I42" s="486" t="s">
        <v>663</v>
      </c>
      <c r="J42" s="486" t="s">
        <v>664</v>
      </c>
      <c r="K42" s="486" t="s">
        <v>665</v>
      </c>
      <c r="L42" s="487">
        <v>248.55</v>
      </c>
      <c r="M42" s="487">
        <v>248.55</v>
      </c>
      <c r="N42" s="486">
        <v>1</v>
      </c>
      <c r="O42" s="568">
        <v>1</v>
      </c>
      <c r="P42" s="487">
        <v>248.55</v>
      </c>
      <c r="Q42" s="512">
        <v>1</v>
      </c>
      <c r="R42" s="486">
        <v>1</v>
      </c>
      <c r="S42" s="512">
        <v>1</v>
      </c>
      <c r="T42" s="568">
        <v>1</v>
      </c>
      <c r="U42" s="528">
        <v>1</v>
      </c>
    </row>
    <row r="43" spans="1:21" ht="14.45" customHeight="1" x14ac:dyDescent="0.2">
      <c r="A43" s="485">
        <v>19</v>
      </c>
      <c r="B43" s="486" t="s">
        <v>527</v>
      </c>
      <c r="C43" s="486" t="s">
        <v>530</v>
      </c>
      <c r="D43" s="566" t="s">
        <v>725</v>
      </c>
      <c r="E43" s="567" t="s">
        <v>537</v>
      </c>
      <c r="F43" s="486" t="s">
        <v>528</v>
      </c>
      <c r="G43" s="486" t="s">
        <v>666</v>
      </c>
      <c r="H43" s="486" t="s">
        <v>271</v>
      </c>
      <c r="I43" s="486" t="s">
        <v>667</v>
      </c>
      <c r="J43" s="486" t="s">
        <v>668</v>
      </c>
      <c r="K43" s="486" t="s">
        <v>669</v>
      </c>
      <c r="L43" s="487">
        <v>80.23</v>
      </c>
      <c r="M43" s="487">
        <v>80.23</v>
      </c>
      <c r="N43" s="486">
        <v>1</v>
      </c>
      <c r="O43" s="568">
        <v>1</v>
      </c>
      <c r="P43" s="487">
        <v>80.23</v>
      </c>
      <c r="Q43" s="512">
        <v>1</v>
      </c>
      <c r="R43" s="486">
        <v>1</v>
      </c>
      <c r="S43" s="512">
        <v>1</v>
      </c>
      <c r="T43" s="568">
        <v>1</v>
      </c>
      <c r="U43" s="528">
        <v>1</v>
      </c>
    </row>
    <row r="44" spans="1:21" ht="14.45" customHeight="1" x14ac:dyDescent="0.2">
      <c r="A44" s="485">
        <v>19</v>
      </c>
      <c r="B44" s="486" t="s">
        <v>527</v>
      </c>
      <c r="C44" s="486" t="s">
        <v>530</v>
      </c>
      <c r="D44" s="566" t="s">
        <v>725</v>
      </c>
      <c r="E44" s="567" t="s">
        <v>537</v>
      </c>
      <c r="F44" s="486" t="s">
        <v>528</v>
      </c>
      <c r="G44" s="486" t="s">
        <v>539</v>
      </c>
      <c r="H44" s="486" t="s">
        <v>487</v>
      </c>
      <c r="I44" s="486" t="s">
        <v>670</v>
      </c>
      <c r="J44" s="486" t="s">
        <v>541</v>
      </c>
      <c r="K44" s="486" t="s">
        <v>671</v>
      </c>
      <c r="L44" s="487">
        <v>279.52999999999997</v>
      </c>
      <c r="M44" s="487">
        <v>559.05999999999995</v>
      </c>
      <c r="N44" s="486">
        <v>2</v>
      </c>
      <c r="O44" s="568">
        <v>1.5</v>
      </c>
      <c r="P44" s="487">
        <v>559.05999999999995</v>
      </c>
      <c r="Q44" s="512">
        <v>1</v>
      </c>
      <c r="R44" s="486">
        <v>2</v>
      </c>
      <c r="S44" s="512">
        <v>1</v>
      </c>
      <c r="T44" s="568">
        <v>1.5</v>
      </c>
      <c r="U44" s="528">
        <v>1</v>
      </c>
    </row>
    <row r="45" spans="1:21" ht="14.45" customHeight="1" x14ac:dyDescent="0.2">
      <c r="A45" s="485">
        <v>19</v>
      </c>
      <c r="B45" s="486" t="s">
        <v>527</v>
      </c>
      <c r="C45" s="486" t="s">
        <v>530</v>
      </c>
      <c r="D45" s="566" t="s">
        <v>725</v>
      </c>
      <c r="E45" s="567" t="s">
        <v>537</v>
      </c>
      <c r="F45" s="486" t="s">
        <v>528</v>
      </c>
      <c r="G45" s="486" t="s">
        <v>539</v>
      </c>
      <c r="H45" s="486" t="s">
        <v>487</v>
      </c>
      <c r="I45" s="486" t="s">
        <v>670</v>
      </c>
      <c r="J45" s="486" t="s">
        <v>541</v>
      </c>
      <c r="K45" s="486" t="s">
        <v>671</v>
      </c>
      <c r="L45" s="487">
        <v>165.41</v>
      </c>
      <c r="M45" s="487">
        <v>165.41</v>
      </c>
      <c r="N45" s="486">
        <v>1</v>
      </c>
      <c r="O45" s="568">
        <v>1</v>
      </c>
      <c r="P45" s="487">
        <v>165.41</v>
      </c>
      <c r="Q45" s="512">
        <v>1</v>
      </c>
      <c r="R45" s="486">
        <v>1</v>
      </c>
      <c r="S45" s="512">
        <v>1</v>
      </c>
      <c r="T45" s="568">
        <v>1</v>
      </c>
      <c r="U45" s="528">
        <v>1</v>
      </c>
    </row>
    <row r="46" spans="1:21" ht="14.45" customHeight="1" x14ac:dyDescent="0.2">
      <c r="A46" s="485">
        <v>19</v>
      </c>
      <c r="B46" s="486" t="s">
        <v>527</v>
      </c>
      <c r="C46" s="486" t="s">
        <v>530</v>
      </c>
      <c r="D46" s="566" t="s">
        <v>725</v>
      </c>
      <c r="E46" s="567" t="s">
        <v>537</v>
      </c>
      <c r="F46" s="486" t="s">
        <v>528</v>
      </c>
      <c r="G46" s="486" t="s">
        <v>672</v>
      </c>
      <c r="H46" s="486" t="s">
        <v>487</v>
      </c>
      <c r="I46" s="486" t="s">
        <v>673</v>
      </c>
      <c r="J46" s="486" t="s">
        <v>674</v>
      </c>
      <c r="K46" s="486" t="s">
        <v>675</v>
      </c>
      <c r="L46" s="487">
        <v>229.38</v>
      </c>
      <c r="M46" s="487">
        <v>229.38</v>
      </c>
      <c r="N46" s="486">
        <v>1</v>
      </c>
      <c r="O46" s="568">
        <v>1</v>
      </c>
      <c r="P46" s="487">
        <v>229.38</v>
      </c>
      <c r="Q46" s="512">
        <v>1</v>
      </c>
      <c r="R46" s="486">
        <v>1</v>
      </c>
      <c r="S46" s="512">
        <v>1</v>
      </c>
      <c r="T46" s="568">
        <v>1</v>
      </c>
      <c r="U46" s="528">
        <v>1</v>
      </c>
    </row>
    <row r="47" spans="1:21" ht="14.45" customHeight="1" x14ac:dyDescent="0.2">
      <c r="A47" s="485">
        <v>19</v>
      </c>
      <c r="B47" s="486" t="s">
        <v>527</v>
      </c>
      <c r="C47" s="486" t="s">
        <v>530</v>
      </c>
      <c r="D47" s="566" t="s">
        <v>725</v>
      </c>
      <c r="E47" s="567" t="s">
        <v>537</v>
      </c>
      <c r="F47" s="486" t="s">
        <v>528</v>
      </c>
      <c r="G47" s="486" t="s">
        <v>551</v>
      </c>
      <c r="H47" s="486" t="s">
        <v>487</v>
      </c>
      <c r="I47" s="486" t="s">
        <v>676</v>
      </c>
      <c r="J47" s="486" t="s">
        <v>553</v>
      </c>
      <c r="K47" s="486" t="s">
        <v>677</v>
      </c>
      <c r="L47" s="487">
        <v>176.32</v>
      </c>
      <c r="M47" s="487">
        <v>528.96</v>
      </c>
      <c r="N47" s="486">
        <v>3</v>
      </c>
      <c r="O47" s="568">
        <v>2.5</v>
      </c>
      <c r="P47" s="487">
        <v>528.96</v>
      </c>
      <c r="Q47" s="512">
        <v>1</v>
      </c>
      <c r="R47" s="486">
        <v>3</v>
      </c>
      <c r="S47" s="512">
        <v>1</v>
      </c>
      <c r="T47" s="568">
        <v>2.5</v>
      </c>
      <c r="U47" s="528">
        <v>1</v>
      </c>
    </row>
    <row r="48" spans="1:21" ht="14.45" customHeight="1" x14ac:dyDescent="0.2">
      <c r="A48" s="485">
        <v>19</v>
      </c>
      <c r="B48" s="486" t="s">
        <v>527</v>
      </c>
      <c r="C48" s="486" t="s">
        <v>530</v>
      </c>
      <c r="D48" s="566" t="s">
        <v>725</v>
      </c>
      <c r="E48" s="567" t="s">
        <v>537</v>
      </c>
      <c r="F48" s="486" t="s">
        <v>528</v>
      </c>
      <c r="G48" s="486" t="s">
        <v>555</v>
      </c>
      <c r="H48" s="486" t="s">
        <v>271</v>
      </c>
      <c r="I48" s="486" t="s">
        <v>678</v>
      </c>
      <c r="J48" s="486" t="s">
        <v>557</v>
      </c>
      <c r="K48" s="486" t="s">
        <v>679</v>
      </c>
      <c r="L48" s="487">
        <v>273.33</v>
      </c>
      <c r="M48" s="487">
        <v>819.99</v>
      </c>
      <c r="N48" s="486">
        <v>3</v>
      </c>
      <c r="O48" s="568">
        <v>2.5</v>
      </c>
      <c r="P48" s="487">
        <v>819.99</v>
      </c>
      <c r="Q48" s="512">
        <v>1</v>
      </c>
      <c r="R48" s="486">
        <v>3</v>
      </c>
      <c r="S48" s="512">
        <v>1</v>
      </c>
      <c r="T48" s="568">
        <v>2.5</v>
      </c>
      <c r="U48" s="528">
        <v>1</v>
      </c>
    </row>
    <row r="49" spans="1:21" ht="14.45" customHeight="1" x14ac:dyDescent="0.2">
      <c r="A49" s="485">
        <v>19</v>
      </c>
      <c r="B49" s="486" t="s">
        <v>527</v>
      </c>
      <c r="C49" s="486" t="s">
        <v>530</v>
      </c>
      <c r="D49" s="566" t="s">
        <v>725</v>
      </c>
      <c r="E49" s="567" t="s">
        <v>537</v>
      </c>
      <c r="F49" s="486" t="s">
        <v>528</v>
      </c>
      <c r="G49" s="486" t="s">
        <v>563</v>
      </c>
      <c r="H49" s="486" t="s">
        <v>271</v>
      </c>
      <c r="I49" s="486" t="s">
        <v>564</v>
      </c>
      <c r="J49" s="486" t="s">
        <v>565</v>
      </c>
      <c r="K49" s="486" t="s">
        <v>566</v>
      </c>
      <c r="L49" s="487">
        <v>94.7</v>
      </c>
      <c r="M49" s="487">
        <v>94.7</v>
      </c>
      <c r="N49" s="486">
        <v>1</v>
      </c>
      <c r="O49" s="568">
        <v>1</v>
      </c>
      <c r="P49" s="487">
        <v>94.7</v>
      </c>
      <c r="Q49" s="512">
        <v>1</v>
      </c>
      <c r="R49" s="486">
        <v>1</v>
      </c>
      <c r="S49" s="512">
        <v>1</v>
      </c>
      <c r="T49" s="568">
        <v>1</v>
      </c>
      <c r="U49" s="528">
        <v>1</v>
      </c>
    </row>
    <row r="50" spans="1:21" ht="14.45" customHeight="1" x14ac:dyDescent="0.2">
      <c r="A50" s="485">
        <v>19</v>
      </c>
      <c r="B50" s="486" t="s">
        <v>527</v>
      </c>
      <c r="C50" s="486" t="s">
        <v>530</v>
      </c>
      <c r="D50" s="566" t="s">
        <v>725</v>
      </c>
      <c r="E50" s="567" t="s">
        <v>537</v>
      </c>
      <c r="F50" s="486" t="s">
        <v>528</v>
      </c>
      <c r="G50" s="486" t="s">
        <v>680</v>
      </c>
      <c r="H50" s="486" t="s">
        <v>487</v>
      </c>
      <c r="I50" s="486" t="s">
        <v>681</v>
      </c>
      <c r="J50" s="486" t="s">
        <v>682</v>
      </c>
      <c r="K50" s="486" t="s">
        <v>683</v>
      </c>
      <c r="L50" s="487">
        <v>386.73</v>
      </c>
      <c r="M50" s="487">
        <v>773.46</v>
      </c>
      <c r="N50" s="486">
        <v>2</v>
      </c>
      <c r="O50" s="568">
        <v>2</v>
      </c>
      <c r="P50" s="487">
        <v>773.46</v>
      </c>
      <c r="Q50" s="512">
        <v>1</v>
      </c>
      <c r="R50" s="486">
        <v>2</v>
      </c>
      <c r="S50" s="512">
        <v>1</v>
      </c>
      <c r="T50" s="568">
        <v>2</v>
      </c>
      <c r="U50" s="528">
        <v>1</v>
      </c>
    </row>
    <row r="51" spans="1:21" ht="14.45" customHeight="1" x14ac:dyDescent="0.2">
      <c r="A51" s="485">
        <v>19</v>
      </c>
      <c r="B51" s="486" t="s">
        <v>527</v>
      </c>
      <c r="C51" s="486" t="s">
        <v>530</v>
      </c>
      <c r="D51" s="566" t="s">
        <v>725</v>
      </c>
      <c r="E51" s="567" t="s">
        <v>537</v>
      </c>
      <c r="F51" s="486" t="s">
        <v>528</v>
      </c>
      <c r="G51" s="486" t="s">
        <v>684</v>
      </c>
      <c r="H51" s="486" t="s">
        <v>487</v>
      </c>
      <c r="I51" s="486" t="s">
        <v>685</v>
      </c>
      <c r="J51" s="486" t="s">
        <v>686</v>
      </c>
      <c r="K51" s="486" t="s">
        <v>687</v>
      </c>
      <c r="L51" s="487">
        <v>186.87</v>
      </c>
      <c r="M51" s="487">
        <v>747.48</v>
      </c>
      <c r="N51" s="486">
        <v>4</v>
      </c>
      <c r="O51" s="568">
        <v>3.5</v>
      </c>
      <c r="P51" s="487">
        <v>560.61</v>
      </c>
      <c r="Q51" s="512">
        <v>0.75</v>
      </c>
      <c r="R51" s="486">
        <v>3</v>
      </c>
      <c r="S51" s="512">
        <v>0.75</v>
      </c>
      <c r="T51" s="568">
        <v>2.5</v>
      </c>
      <c r="U51" s="528">
        <v>0.7142857142857143</v>
      </c>
    </row>
    <row r="52" spans="1:21" ht="14.45" customHeight="1" x14ac:dyDescent="0.2">
      <c r="A52" s="485">
        <v>19</v>
      </c>
      <c r="B52" s="486" t="s">
        <v>527</v>
      </c>
      <c r="C52" s="486" t="s">
        <v>530</v>
      </c>
      <c r="D52" s="566" t="s">
        <v>725</v>
      </c>
      <c r="E52" s="567" t="s">
        <v>537</v>
      </c>
      <c r="F52" s="486" t="s">
        <v>528</v>
      </c>
      <c r="G52" s="486" t="s">
        <v>688</v>
      </c>
      <c r="H52" s="486" t="s">
        <v>271</v>
      </c>
      <c r="I52" s="486" t="s">
        <v>689</v>
      </c>
      <c r="J52" s="486" t="s">
        <v>690</v>
      </c>
      <c r="K52" s="486" t="s">
        <v>654</v>
      </c>
      <c r="L52" s="487">
        <v>310.58999999999997</v>
      </c>
      <c r="M52" s="487">
        <v>310.58999999999997</v>
      </c>
      <c r="N52" s="486">
        <v>1</v>
      </c>
      <c r="O52" s="568">
        <v>1</v>
      </c>
      <c r="P52" s="487">
        <v>310.58999999999997</v>
      </c>
      <c r="Q52" s="512">
        <v>1</v>
      </c>
      <c r="R52" s="486">
        <v>1</v>
      </c>
      <c r="S52" s="512">
        <v>1</v>
      </c>
      <c r="T52" s="568">
        <v>1</v>
      </c>
      <c r="U52" s="528">
        <v>1</v>
      </c>
    </row>
    <row r="53" spans="1:21" ht="14.45" customHeight="1" x14ac:dyDescent="0.2">
      <c r="A53" s="485">
        <v>19</v>
      </c>
      <c r="B53" s="486" t="s">
        <v>527</v>
      </c>
      <c r="C53" s="486" t="s">
        <v>530</v>
      </c>
      <c r="D53" s="566" t="s">
        <v>725</v>
      </c>
      <c r="E53" s="567" t="s">
        <v>537</v>
      </c>
      <c r="F53" s="486" t="s">
        <v>528</v>
      </c>
      <c r="G53" s="486" t="s">
        <v>691</v>
      </c>
      <c r="H53" s="486" t="s">
        <v>271</v>
      </c>
      <c r="I53" s="486" t="s">
        <v>692</v>
      </c>
      <c r="J53" s="486" t="s">
        <v>693</v>
      </c>
      <c r="K53" s="486" t="s">
        <v>694</v>
      </c>
      <c r="L53" s="487">
        <v>118.65</v>
      </c>
      <c r="M53" s="487">
        <v>118.65</v>
      </c>
      <c r="N53" s="486">
        <v>1</v>
      </c>
      <c r="O53" s="568">
        <v>1</v>
      </c>
      <c r="P53" s="487">
        <v>118.65</v>
      </c>
      <c r="Q53" s="512">
        <v>1</v>
      </c>
      <c r="R53" s="486">
        <v>1</v>
      </c>
      <c r="S53" s="512">
        <v>1</v>
      </c>
      <c r="T53" s="568">
        <v>1</v>
      </c>
      <c r="U53" s="528">
        <v>1</v>
      </c>
    </row>
    <row r="54" spans="1:21" ht="14.45" customHeight="1" x14ac:dyDescent="0.2">
      <c r="A54" s="485">
        <v>19</v>
      </c>
      <c r="B54" s="486" t="s">
        <v>527</v>
      </c>
      <c r="C54" s="486" t="s">
        <v>530</v>
      </c>
      <c r="D54" s="566" t="s">
        <v>725</v>
      </c>
      <c r="E54" s="567" t="s">
        <v>537</v>
      </c>
      <c r="F54" s="486" t="s">
        <v>528</v>
      </c>
      <c r="G54" s="486" t="s">
        <v>695</v>
      </c>
      <c r="H54" s="486" t="s">
        <v>271</v>
      </c>
      <c r="I54" s="486" t="s">
        <v>696</v>
      </c>
      <c r="J54" s="486" t="s">
        <v>697</v>
      </c>
      <c r="K54" s="486" t="s">
        <v>698</v>
      </c>
      <c r="L54" s="487">
        <v>38.56</v>
      </c>
      <c r="M54" s="487">
        <v>38.56</v>
      </c>
      <c r="N54" s="486">
        <v>1</v>
      </c>
      <c r="O54" s="568">
        <v>1</v>
      </c>
      <c r="P54" s="487">
        <v>38.56</v>
      </c>
      <c r="Q54" s="512">
        <v>1</v>
      </c>
      <c r="R54" s="486">
        <v>1</v>
      </c>
      <c r="S54" s="512">
        <v>1</v>
      </c>
      <c r="T54" s="568">
        <v>1</v>
      </c>
      <c r="U54" s="528">
        <v>1</v>
      </c>
    </row>
    <row r="55" spans="1:21" ht="14.45" customHeight="1" x14ac:dyDescent="0.2">
      <c r="A55" s="485">
        <v>19</v>
      </c>
      <c r="B55" s="486" t="s">
        <v>527</v>
      </c>
      <c r="C55" s="486" t="s">
        <v>530</v>
      </c>
      <c r="D55" s="566" t="s">
        <v>725</v>
      </c>
      <c r="E55" s="567" t="s">
        <v>537</v>
      </c>
      <c r="F55" s="486" t="s">
        <v>528</v>
      </c>
      <c r="G55" s="486" t="s">
        <v>699</v>
      </c>
      <c r="H55" s="486" t="s">
        <v>487</v>
      </c>
      <c r="I55" s="486" t="s">
        <v>700</v>
      </c>
      <c r="J55" s="486" t="s">
        <v>701</v>
      </c>
      <c r="K55" s="486" t="s">
        <v>702</v>
      </c>
      <c r="L55" s="487">
        <v>63.14</v>
      </c>
      <c r="M55" s="487">
        <v>63.14</v>
      </c>
      <c r="N55" s="486">
        <v>1</v>
      </c>
      <c r="O55" s="568">
        <v>1</v>
      </c>
      <c r="P55" s="487">
        <v>63.14</v>
      </c>
      <c r="Q55" s="512">
        <v>1</v>
      </c>
      <c r="R55" s="486">
        <v>1</v>
      </c>
      <c r="S55" s="512">
        <v>1</v>
      </c>
      <c r="T55" s="568">
        <v>1</v>
      </c>
      <c r="U55" s="528">
        <v>1</v>
      </c>
    </row>
    <row r="56" spans="1:21" ht="14.45" customHeight="1" x14ac:dyDescent="0.2">
      <c r="A56" s="485">
        <v>19</v>
      </c>
      <c r="B56" s="486" t="s">
        <v>527</v>
      </c>
      <c r="C56" s="486" t="s">
        <v>530</v>
      </c>
      <c r="D56" s="566" t="s">
        <v>725</v>
      </c>
      <c r="E56" s="567" t="s">
        <v>537</v>
      </c>
      <c r="F56" s="486" t="s">
        <v>528</v>
      </c>
      <c r="G56" s="486" t="s">
        <v>699</v>
      </c>
      <c r="H56" s="486" t="s">
        <v>487</v>
      </c>
      <c r="I56" s="486" t="s">
        <v>703</v>
      </c>
      <c r="J56" s="486" t="s">
        <v>701</v>
      </c>
      <c r="K56" s="486" t="s">
        <v>704</v>
      </c>
      <c r="L56" s="487">
        <v>49.08</v>
      </c>
      <c r="M56" s="487">
        <v>98.16</v>
      </c>
      <c r="N56" s="486">
        <v>2</v>
      </c>
      <c r="O56" s="568">
        <v>2</v>
      </c>
      <c r="P56" s="487">
        <v>98.16</v>
      </c>
      <c r="Q56" s="512">
        <v>1</v>
      </c>
      <c r="R56" s="486">
        <v>2</v>
      </c>
      <c r="S56" s="512">
        <v>1</v>
      </c>
      <c r="T56" s="568">
        <v>2</v>
      </c>
      <c r="U56" s="528">
        <v>1</v>
      </c>
    </row>
    <row r="57" spans="1:21" ht="14.45" customHeight="1" x14ac:dyDescent="0.2">
      <c r="A57" s="485">
        <v>19</v>
      </c>
      <c r="B57" s="486" t="s">
        <v>527</v>
      </c>
      <c r="C57" s="486" t="s">
        <v>530</v>
      </c>
      <c r="D57" s="566" t="s">
        <v>725</v>
      </c>
      <c r="E57" s="567" t="s">
        <v>537</v>
      </c>
      <c r="F57" s="486" t="s">
        <v>529</v>
      </c>
      <c r="G57" s="486" t="s">
        <v>626</v>
      </c>
      <c r="H57" s="486" t="s">
        <v>271</v>
      </c>
      <c r="I57" s="486" t="s">
        <v>705</v>
      </c>
      <c r="J57" s="486" t="s">
        <v>628</v>
      </c>
      <c r="K57" s="486"/>
      <c r="L57" s="487">
        <v>0</v>
      </c>
      <c r="M57" s="487">
        <v>0</v>
      </c>
      <c r="N57" s="486">
        <v>1</v>
      </c>
      <c r="O57" s="568">
        <v>1</v>
      </c>
      <c r="P57" s="487">
        <v>0</v>
      </c>
      <c r="Q57" s="512"/>
      <c r="R57" s="486">
        <v>1</v>
      </c>
      <c r="S57" s="512">
        <v>1</v>
      </c>
      <c r="T57" s="568">
        <v>1</v>
      </c>
      <c r="U57" s="528">
        <v>1</v>
      </c>
    </row>
    <row r="58" spans="1:21" ht="14.45" customHeight="1" x14ac:dyDescent="0.2">
      <c r="A58" s="485">
        <v>19</v>
      </c>
      <c r="B58" s="486" t="s">
        <v>527</v>
      </c>
      <c r="C58" s="486" t="s">
        <v>530</v>
      </c>
      <c r="D58" s="566" t="s">
        <v>725</v>
      </c>
      <c r="E58" s="567" t="s">
        <v>538</v>
      </c>
      <c r="F58" s="486" t="s">
        <v>528</v>
      </c>
      <c r="G58" s="486" t="s">
        <v>706</v>
      </c>
      <c r="H58" s="486" t="s">
        <v>271</v>
      </c>
      <c r="I58" s="486" t="s">
        <v>707</v>
      </c>
      <c r="J58" s="486" t="s">
        <v>492</v>
      </c>
      <c r="K58" s="486" t="s">
        <v>708</v>
      </c>
      <c r="L58" s="487">
        <v>0</v>
      </c>
      <c r="M58" s="487">
        <v>0</v>
      </c>
      <c r="N58" s="486">
        <v>1</v>
      </c>
      <c r="O58" s="568">
        <v>1</v>
      </c>
      <c r="P58" s="487"/>
      <c r="Q58" s="512"/>
      <c r="R58" s="486"/>
      <c r="S58" s="512">
        <v>0</v>
      </c>
      <c r="T58" s="568"/>
      <c r="U58" s="528">
        <v>0</v>
      </c>
    </row>
    <row r="59" spans="1:21" ht="14.45" customHeight="1" x14ac:dyDescent="0.2">
      <c r="A59" s="485">
        <v>19</v>
      </c>
      <c r="B59" s="486" t="s">
        <v>527</v>
      </c>
      <c r="C59" s="486" t="s">
        <v>530</v>
      </c>
      <c r="D59" s="566" t="s">
        <v>725</v>
      </c>
      <c r="E59" s="567" t="s">
        <v>538</v>
      </c>
      <c r="F59" s="486" t="s">
        <v>528</v>
      </c>
      <c r="G59" s="486" t="s">
        <v>567</v>
      </c>
      <c r="H59" s="486" t="s">
        <v>271</v>
      </c>
      <c r="I59" s="486" t="s">
        <v>568</v>
      </c>
      <c r="J59" s="486" t="s">
        <v>569</v>
      </c>
      <c r="K59" s="486" t="s">
        <v>570</v>
      </c>
      <c r="L59" s="487">
        <v>57.48</v>
      </c>
      <c r="M59" s="487">
        <v>4023.6000000000004</v>
      </c>
      <c r="N59" s="486">
        <v>70</v>
      </c>
      <c r="O59" s="568">
        <v>35</v>
      </c>
      <c r="P59" s="487">
        <v>3448.8000000000006</v>
      </c>
      <c r="Q59" s="512">
        <v>0.85714285714285721</v>
      </c>
      <c r="R59" s="486">
        <v>60</v>
      </c>
      <c r="S59" s="512">
        <v>0.8571428571428571</v>
      </c>
      <c r="T59" s="568">
        <v>30</v>
      </c>
      <c r="U59" s="528">
        <v>0.8571428571428571</v>
      </c>
    </row>
    <row r="60" spans="1:21" ht="14.45" customHeight="1" x14ac:dyDescent="0.2">
      <c r="A60" s="485">
        <v>19</v>
      </c>
      <c r="B60" s="486" t="s">
        <v>527</v>
      </c>
      <c r="C60" s="486" t="s">
        <v>530</v>
      </c>
      <c r="D60" s="566" t="s">
        <v>725</v>
      </c>
      <c r="E60" s="567" t="s">
        <v>538</v>
      </c>
      <c r="F60" s="486" t="s">
        <v>528</v>
      </c>
      <c r="G60" s="486" t="s">
        <v>709</v>
      </c>
      <c r="H60" s="486" t="s">
        <v>271</v>
      </c>
      <c r="I60" s="486" t="s">
        <v>710</v>
      </c>
      <c r="J60" s="486" t="s">
        <v>711</v>
      </c>
      <c r="K60" s="486" t="s">
        <v>712</v>
      </c>
      <c r="L60" s="487">
        <v>58.77</v>
      </c>
      <c r="M60" s="487">
        <v>117.54</v>
      </c>
      <c r="N60" s="486">
        <v>2</v>
      </c>
      <c r="O60" s="568">
        <v>1</v>
      </c>
      <c r="P60" s="487">
        <v>117.54</v>
      </c>
      <c r="Q60" s="512">
        <v>1</v>
      </c>
      <c r="R60" s="486">
        <v>2</v>
      </c>
      <c r="S60" s="512">
        <v>1</v>
      </c>
      <c r="T60" s="568">
        <v>1</v>
      </c>
      <c r="U60" s="528">
        <v>1</v>
      </c>
    </row>
    <row r="61" spans="1:21" ht="14.45" customHeight="1" x14ac:dyDescent="0.2">
      <c r="A61" s="485">
        <v>19</v>
      </c>
      <c r="B61" s="486" t="s">
        <v>527</v>
      </c>
      <c r="C61" s="486" t="s">
        <v>530</v>
      </c>
      <c r="D61" s="566" t="s">
        <v>725</v>
      </c>
      <c r="E61" s="567" t="s">
        <v>538</v>
      </c>
      <c r="F61" s="486" t="s">
        <v>528</v>
      </c>
      <c r="G61" s="486" t="s">
        <v>713</v>
      </c>
      <c r="H61" s="486" t="s">
        <v>271</v>
      </c>
      <c r="I61" s="486" t="s">
        <v>714</v>
      </c>
      <c r="J61" s="486" t="s">
        <v>715</v>
      </c>
      <c r="K61" s="486" t="s">
        <v>716</v>
      </c>
      <c r="L61" s="487">
        <v>0</v>
      </c>
      <c r="M61" s="487">
        <v>0</v>
      </c>
      <c r="N61" s="486">
        <v>1</v>
      </c>
      <c r="O61" s="568">
        <v>1</v>
      </c>
      <c r="P61" s="487"/>
      <c r="Q61" s="512"/>
      <c r="R61" s="486"/>
      <c r="S61" s="512">
        <v>0</v>
      </c>
      <c r="T61" s="568"/>
      <c r="U61" s="528">
        <v>0</v>
      </c>
    </row>
    <row r="62" spans="1:21" ht="14.45" customHeight="1" x14ac:dyDescent="0.2">
      <c r="A62" s="485">
        <v>19</v>
      </c>
      <c r="B62" s="486" t="s">
        <v>527</v>
      </c>
      <c r="C62" s="486" t="s">
        <v>530</v>
      </c>
      <c r="D62" s="566" t="s">
        <v>725</v>
      </c>
      <c r="E62" s="567" t="s">
        <v>538</v>
      </c>
      <c r="F62" s="486" t="s">
        <v>528</v>
      </c>
      <c r="G62" s="486" t="s">
        <v>717</v>
      </c>
      <c r="H62" s="486" t="s">
        <v>271</v>
      </c>
      <c r="I62" s="486" t="s">
        <v>718</v>
      </c>
      <c r="J62" s="486" t="s">
        <v>719</v>
      </c>
      <c r="K62" s="486" t="s">
        <v>720</v>
      </c>
      <c r="L62" s="487">
        <v>35.25</v>
      </c>
      <c r="M62" s="487">
        <v>35.25</v>
      </c>
      <c r="N62" s="486">
        <v>1</v>
      </c>
      <c r="O62" s="568">
        <v>1</v>
      </c>
      <c r="P62" s="487">
        <v>35.25</v>
      </c>
      <c r="Q62" s="512">
        <v>1</v>
      </c>
      <c r="R62" s="486">
        <v>1</v>
      </c>
      <c r="S62" s="512">
        <v>1</v>
      </c>
      <c r="T62" s="568">
        <v>1</v>
      </c>
      <c r="U62" s="528">
        <v>1</v>
      </c>
    </row>
    <row r="63" spans="1:21" ht="14.45" customHeight="1" x14ac:dyDescent="0.2">
      <c r="A63" s="485">
        <v>19</v>
      </c>
      <c r="B63" s="486" t="s">
        <v>527</v>
      </c>
      <c r="C63" s="486" t="s">
        <v>530</v>
      </c>
      <c r="D63" s="566" t="s">
        <v>725</v>
      </c>
      <c r="E63" s="567" t="s">
        <v>538</v>
      </c>
      <c r="F63" s="486" t="s">
        <v>528</v>
      </c>
      <c r="G63" s="486" t="s">
        <v>610</v>
      </c>
      <c r="H63" s="486" t="s">
        <v>487</v>
      </c>
      <c r="I63" s="486" t="s">
        <v>611</v>
      </c>
      <c r="J63" s="486" t="s">
        <v>612</v>
      </c>
      <c r="K63" s="486" t="s">
        <v>613</v>
      </c>
      <c r="L63" s="487">
        <v>0</v>
      </c>
      <c r="M63" s="487">
        <v>0</v>
      </c>
      <c r="N63" s="486">
        <v>1</v>
      </c>
      <c r="O63" s="568"/>
      <c r="P63" s="487">
        <v>0</v>
      </c>
      <c r="Q63" s="512"/>
      <c r="R63" s="486">
        <v>1</v>
      </c>
      <c r="S63" s="512">
        <v>1</v>
      </c>
      <c r="T63" s="568"/>
      <c r="U63" s="528"/>
    </row>
    <row r="64" spans="1:21" ht="14.45" customHeight="1" thickBot="1" x14ac:dyDescent="0.25">
      <c r="A64" s="492">
        <v>19</v>
      </c>
      <c r="B64" s="493" t="s">
        <v>527</v>
      </c>
      <c r="C64" s="493" t="s">
        <v>530</v>
      </c>
      <c r="D64" s="569" t="s">
        <v>725</v>
      </c>
      <c r="E64" s="570" t="s">
        <v>538</v>
      </c>
      <c r="F64" s="493" t="s">
        <v>528</v>
      </c>
      <c r="G64" s="493" t="s">
        <v>721</v>
      </c>
      <c r="H64" s="493" t="s">
        <v>271</v>
      </c>
      <c r="I64" s="493" t="s">
        <v>722</v>
      </c>
      <c r="J64" s="493" t="s">
        <v>723</v>
      </c>
      <c r="K64" s="493" t="s">
        <v>724</v>
      </c>
      <c r="L64" s="494">
        <v>83.38</v>
      </c>
      <c r="M64" s="494">
        <v>333.52</v>
      </c>
      <c r="N64" s="493">
        <v>4</v>
      </c>
      <c r="O64" s="571">
        <v>2</v>
      </c>
      <c r="P64" s="494">
        <v>333.52</v>
      </c>
      <c r="Q64" s="505">
        <v>1</v>
      </c>
      <c r="R64" s="493">
        <v>4</v>
      </c>
      <c r="S64" s="505">
        <v>1</v>
      </c>
      <c r="T64" s="571">
        <v>2</v>
      </c>
      <c r="U64" s="529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9D07108-5538-48F1-9F54-0D881B4E440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727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16" t="s">
        <v>538</v>
      </c>
      <c r="B5" s="483"/>
      <c r="C5" s="504"/>
      <c r="D5" s="483">
        <v>0</v>
      </c>
      <c r="E5" s="504"/>
      <c r="F5" s="484">
        <v>0</v>
      </c>
    </row>
    <row r="6" spans="1:6" ht="14.45" customHeight="1" x14ac:dyDescent="0.2">
      <c r="A6" s="572" t="s">
        <v>537</v>
      </c>
      <c r="B6" s="490"/>
      <c r="C6" s="512">
        <v>0</v>
      </c>
      <c r="D6" s="490">
        <v>3165.0499999999997</v>
      </c>
      <c r="E6" s="512">
        <v>1</v>
      </c>
      <c r="F6" s="491">
        <v>3165.0499999999997</v>
      </c>
    </row>
    <row r="7" spans="1:6" ht="14.45" customHeight="1" x14ac:dyDescent="0.2">
      <c r="A7" s="572" t="s">
        <v>535</v>
      </c>
      <c r="B7" s="490"/>
      <c r="C7" s="512">
        <v>0</v>
      </c>
      <c r="D7" s="490">
        <v>380.03000000000003</v>
      </c>
      <c r="E7" s="512">
        <v>1</v>
      </c>
      <c r="F7" s="491">
        <v>380.03000000000003</v>
      </c>
    </row>
    <row r="8" spans="1:6" ht="14.45" customHeight="1" thickBot="1" x14ac:dyDescent="0.25">
      <c r="A8" s="517" t="s">
        <v>536</v>
      </c>
      <c r="B8" s="513"/>
      <c r="C8" s="514">
        <v>0</v>
      </c>
      <c r="D8" s="513">
        <v>558.43999999999994</v>
      </c>
      <c r="E8" s="514">
        <v>1</v>
      </c>
      <c r="F8" s="515">
        <v>558.43999999999994</v>
      </c>
    </row>
    <row r="9" spans="1:6" ht="14.45" customHeight="1" thickBot="1" x14ac:dyDescent="0.25">
      <c r="A9" s="506" t="s">
        <v>3</v>
      </c>
      <c r="B9" s="507"/>
      <c r="C9" s="508">
        <v>0</v>
      </c>
      <c r="D9" s="507">
        <v>4103.5199999999995</v>
      </c>
      <c r="E9" s="508">
        <v>1</v>
      </c>
      <c r="F9" s="509">
        <v>4103.5199999999995</v>
      </c>
    </row>
    <row r="10" spans="1:6" ht="14.45" customHeight="1" thickBot="1" x14ac:dyDescent="0.25"/>
    <row r="11" spans="1:6" ht="14.45" customHeight="1" x14ac:dyDescent="0.2">
      <c r="A11" s="576" t="s">
        <v>517</v>
      </c>
      <c r="B11" s="116"/>
      <c r="C11" s="574"/>
      <c r="D11" s="116">
        <v>0</v>
      </c>
      <c r="E11" s="574"/>
      <c r="F11" s="575">
        <v>0</v>
      </c>
    </row>
    <row r="12" spans="1:6" ht="14.45" customHeight="1" x14ac:dyDescent="0.2">
      <c r="A12" s="572" t="s">
        <v>728</v>
      </c>
      <c r="B12" s="490"/>
      <c r="C12" s="512">
        <v>0</v>
      </c>
      <c r="D12" s="490">
        <v>822.82999999999993</v>
      </c>
      <c r="E12" s="512">
        <v>1</v>
      </c>
      <c r="F12" s="491">
        <v>822.82999999999993</v>
      </c>
    </row>
    <row r="13" spans="1:6" ht="14.45" customHeight="1" x14ac:dyDescent="0.2">
      <c r="A13" s="572" t="s">
        <v>729</v>
      </c>
      <c r="B13" s="490"/>
      <c r="C13" s="512"/>
      <c r="D13" s="490">
        <v>0</v>
      </c>
      <c r="E13" s="512"/>
      <c r="F13" s="491">
        <v>0</v>
      </c>
    </row>
    <row r="14" spans="1:6" ht="14.45" customHeight="1" x14ac:dyDescent="0.2">
      <c r="A14" s="572" t="s">
        <v>730</v>
      </c>
      <c r="B14" s="490"/>
      <c r="C14" s="512">
        <v>0</v>
      </c>
      <c r="D14" s="490">
        <v>229.38</v>
      </c>
      <c r="E14" s="512">
        <v>1</v>
      </c>
      <c r="F14" s="491">
        <v>229.38</v>
      </c>
    </row>
    <row r="15" spans="1:6" ht="14.45" customHeight="1" x14ac:dyDescent="0.2">
      <c r="A15" s="572" t="s">
        <v>731</v>
      </c>
      <c r="B15" s="490"/>
      <c r="C15" s="512">
        <v>0</v>
      </c>
      <c r="D15" s="490">
        <v>161.30000000000001</v>
      </c>
      <c r="E15" s="512">
        <v>1</v>
      </c>
      <c r="F15" s="491">
        <v>161.30000000000001</v>
      </c>
    </row>
    <row r="16" spans="1:6" ht="14.45" customHeight="1" x14ac:dyDescent="0.2">
      <c r="A16" s="572" t="s">
        <v>732</v>
      </c>
      <c r="B16" s="490"/>
      <c r="C16" s="512">
        <v>0</v>
      </c>
      <c r="D16" s="490">
        <v>124.36</v>
      </c>
      <c r="E16" s="512">
        <v>1</v>
      </c>
      <c r="F16" s="491">
        <v>124.36</v>
      </c>
    </row>
    <row r="17" spans="1:6" ht="14.45" customHeight="1" x14ac:dyDescent="0.2">
      <c r="A17" s="572" t="s">
        <v>733</v>
      </c>
      <c r="B17" s="490"/>
      <c r="C17" s="512"/>
      <c r="D17" s="490">
        <v>0</v>
      </c>
      <c r="E17" s="512"/>
      <c r="F17" s="491">
        <v>0</v>
      </c>
    </row>
    <row r="18" spans="1:6" ht="14.45" customHeight="1" x14ac:dyDescent="0.2">
      <c r="A18" s="572" t="s">
        <v>734</v>
      </c>
      <c r="B18" s="490"/>
      <c r="C18" s="512">
        <v>0</v>
      </c>
      <c r="D18" s="490">
        <v>103.4</v>
      </c>
      <c r="E18" s="512">
        <v>1</v>
      </c>
      <c r="F18" s="491">
        <v>103.4</v>
      </c>
    </row>
    <row r="19" spans="1:6" ht="14.45" customHeight="1" x14ac:dyDescent="0.2">
      <c r="A19" s="572" t="s">
        <v>735</v>
      </c>
      <c r="B19" s="490"/>
      <c r="C19" s="512">
        <v>0</v>
      </c>
      <c r="D19" s="490">
        <v>129.75</v>
      </c>
      <c r="E19" s="512">
        <v>1</v>
      </c>
      <c r="F19" s="491">
        <v>129.75</v>
      </c>
    </row>
    <row r="20" spans="1:6" ht="14.45" customHeight="1" x14ac:dyDescent="0.2">
      <c r="A20" s="572" t="s">
        <v>736</v>
      </c>
      <c r="B20" s="490"/>
      <c r="C20" s="512">
        <v>0</v>
      </c>
      <c r="D20" s="490">
        <v>39.549999999999997</v>
      </c>
      <c r="E20" s="512">
        <v>1</v>
      </c>
      <c r="F20" s="491">
        <v>39.549999999999997</v>
      </c>
    </row>
    <row r="21" spans="1:6" ht="14.45" customHeight="1" x14ac:dyDescent="0.2">
      <c r="A21" s="572" t="s">
        <v>737</v>
      </c>
      <c r="B21" s="490"/>
      <c r="C21" s="512">
        <v>0</v>
      </c>
      <c r="D21" s="490">
        <v>154.36000000000001</v>
      </c>
      <c r="E21" s="512">
        <v>1</v>
      </c>
      <c r="F21" s="491">
        <v>154.36000000000001</v>
      </c>
    </row>
    <row r="22" spans="1:6" ht="14.45" customHeight="1" x14ac:dyDescent="0.2">
      <c r="A22" s="572" t="s">
        <v>738</v>
      </c>
      <c r="B22" s="490"/>
      <c r="C22" s="512">
        <v>0</v>
      </c>
      <c r="D22" s="490">
        <v>817.65</v>
      </c>
      <c r="E22" s="512">
        <v>1</v>
      </c>
      <c r="F22" s="491">
        <v>817.65</v>
      </c>
    </row>
    <row r="23" spans="1:6" ht="14.45" customHeight="1" x14ac:dyDescent="0.2">
      <c r="A23" s="572" t="s">
        <v>739</v>
      </c>
      <c r="B23" s="490"/>
      <c r="C23" s="512">
        <v>0</v>
      </c>
      <c r="D23" s="490">
        <v>747.48</v>
      </c>
      <c r="E23" s="512">
        <v>1</v>
      </c>
      <c r="F23" s="491">
        <v>747.48</v>
      </c>
    </row>
    <row r="24" spans="1:6" ht="14.45" customHeight="1" thickBot="1" x14ac:dyDescent="0.25">
      <c r="A24" s="517" t="s">
        <v>740</v>
      </c>
      <c r="B24" s="513"/>
      <c r="C24" s="514">
        <v>0</v>
      </c>
      <c r="D24" s="513">
        <v>773.46</v>
      </c>
      <c r="E24" s="514">
        <v>1</v>
      </c>
      <c r="F24" s="515">
        <v>773.46</v>
      </c>
    </row>
    <row r="25" spans="1:6" ht="14.45" customHeight="1" thickBot="1" x14ac:dyDescent="0.25">
      <c r="A25" s="506" t="s">
        <v>3</v>
      </c>
      <c r="B25" s="507"/>
      <c r="C25" s="508">
        <v>0</v>
      </c>
      <c r="D25" s="507">
        <v>4103.5200000000004</v>
      </c>
      <c r="E25" s="508">
        <v>1</v>
      </c>
      <c r="F25" s="509">
        <v>4103.5200000000004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{37211DFD-4A17-4D73-8623-96663F8B42E2}</x14:id>
        </ext>
      </extLst>
    </cfRule>
  </conditionalFormatting>
  <conditionalFormatting sqref="F11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{D2218161-C0FC-465B-A5EA-6AA8D07B9117}</x14:id>
        </ext>
      </extLst>
    </cfRule>
  </conditionalFormatting>
  <hyperlinks>
    <hyperlink ref="A2" location="Obsah!A1" display="Zpět na Obsah  KL 01  1.-4.měsíc" xr:uid="{C6DA5AC2-B6F6-40AA-96F1-ED24DDE0934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211DFD-4A17-4D73-8623-96663F8B42E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D2218161-C0FC-465B-A5EA-6AA8D07B91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754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42</v>
      </c>
      <c r="J3" s="43">
        <f>SUBTOTAL(9,J6:J1048576)</f>
        <v>4103.5199999999995</v>
      </c>
      <c r="K3" s="44">
        <f>IF(M3=0,0,J3/M3)</f>
        <v>1</v>
      </c>
      <c r="L3" s="43">
        <f>SUBTOTAL(9,L6:L1048576)</f>
        <v>42</v>
      </c>
      <c r="M3" s="45">
        <f>SUBTOTAL(9,M6:M1048576)</f>
        <v>4103.5199999999995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78" t="s">
        <v>131</v>
      </c>
      <c r="C5" s="578" t="s">
        <v>70</v>
      </c>
      <c r="D5" s="578" t="s">
        <v>132</v>
      </c>
      <c r="E5" s="57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73" t="s">
        <v>535</v>
      </c>
      <c r="B6" s="579" t="s">
        <v>741</v>
      </c>
      <c r="C6" s="579" t="s">
        <v>576</v>
      </c>
      <c r="D6" s="579" t="s">
        <v>577</v>
      </c>
      <c r="E6" s="579" t="s">
        <v>578</v>
      </c>
      <c r="F6" s="116"/>
      <c r="G6" s="116"/>
      <c r="H6" s="574">
        <v>0</v>
      </c>
      <c r="I6" s="116">
        <v>1</v>
      </c>
      <c r="J6" s="116">
        <v>39.549999999999997</v>
      </c>
      <c r="K6" s="574">
        <v>1</v>
      </c>
      <c r="L6" s="116">
        <v>1</v>
      </c>
      <c r="M6" s="575">
        <v>39.549999999999997</v>
      </c>
    </row>
    <row r="7" spans="1:13" ht="14.45" customHeight="1" x14ac:dyDescent="0.2">
      <c r="A7" s="485" t="s">
        <v>535</v>
      </c>
      <c r="B7" s="486" t="s">
        <v>742</v>
      </c>
      <c r="C7" s="486" t="s">
        <v>540</v>
      </c>
      <c r="D7" s="486" t="s">
        <v>541</v>
      </c>
      <c r="E7" s="486" t="s">
        <v>542</v>
      </c>
      <c r="F7" s="490"/>
      <c r="G7" s="490"/>
      <c r="H7" s="512">
        <v>0</v>
      </c>
      <c r="I7" s="490">
        <v>1</v>
      </c>
      <c r="J7" s="490">
        <v>93.18</v>
      </c>
      <c r="K7" s="512">
        <v>1</v>
      </c>
      <c r="L7" s="490">
        <v>1</v>
      </c>
      <c r="M7" s="491">
        <v>93.18</v>
      </c>
    </row>
    <row r="8" spans="1:13" ht="14.45" customHeight="1" x14ac:dyDescent="0.2">
      <c r="A8" s="485" t="s">
        <v>535</v>
      </c>
      <c r="B8" s="486" t="s">
        <v>519</v>
      </c>
      <c r="C8" s="486" t="s">
        <v>608</v>
      </c>
      <c r="D8" s="486" t="s">
        <v>488</v>
      </c>
      <c r="E8" s="486" t="s">
        <v>609</v>
      </c>
      <c r="F8" s="490"/>
      <c r="G8" s="490"/>
      <c r="H8" s="512"/>
      <c r="I8" s="490">
        <v>1</v>
      </c>
      <c r="J8" s="490">
        <v>0</v>
      </c>
      <c r="K8" s="512"/>
      <c r="L8" s="490">
        <v>1</v>
      </c>
      <c r="M8" s="491">
        <v>0</v>
      </c>
    </row>
    <row r="9" spans="1:13" ht="14.45" customHeight="1" x14ac:dyDescent="0.2">
      <c r="A9" s="485" t="s">
        <v>535</v>
      </c>
      <c r="B9" s="486" t="s">
        <v>743</v>
      </c>
      <c r="C9" s="486" t="s">
        <v>611</v>
      </c>
      <c r="D9" s="486" t="s">
        <v>612</v>
      </c>
      <c r="E9" s="486" t="s">
        <v>613</v>
      </c>
      <c r="F9" s="490"/>
      <c r="G9" s="490"/>
      <c r="H9" s="512"/>
      <c r="I9" s="490">
        <v>8</v>
      </c>
      <c r="J9" s="490">
        <v>0</v>
      </c>
      <c r="K9" s="512"/>
      <c r="L9" s="490">
        <v>8</v>
      </c>
      <c r="M9" s="491">
        <v>0</v>
      </c>
    </row>
    <row r="10" spans="1:13" ht="14.45" customHeight="1" x14ac:dyDescent="0.2">
      <c r="A10" s="485" t="s">
        <v>535</v>
      </c>
      <c r="B10" s="486" t="s">
        <v>744</v>
      </c>
      <c r="C10" s="486" t="s">
        <v>544</v>
      </c>
      <c r="D10" s="486" t="s">
        <v>545</v>
      </c>
      <c r="E10" s="486" t="s">
        <v>546</v>
      </c>
      <c r="F10" s="490"/>
      <c r="G10" s="490"/>
      <c r="H10" s="512">
        <v>0</v>
      </c>
      <c r="I10" s="490">
        <v>1</v>
      </c>
      <c r="J10" s="490">
        <v>129.75</v>
      </c>
      <c r="K10" s="512">
        <v>1</v>
      </c>
      <c r="L10" s="490">
        <v>1</v>
      </c>
      <c r="M10" s="491">
        <v>129.75</v>
      </c>
    </row>
    <row r="11" spans="1:13" ht="14.45" customHeight="1" x14ac:dyDescent="0.2">
      <c r="A11" s="485" t="s">
        <v>535</v>
      </c>
      <c r="B11" s="486" t="s">
        <v>745</v>
      </c>
      <c r="C11" s="486" t="s">
        <v>552</v>
      </c>
      <c r="D11" s="486" t="s">
        <v>553</v>
      </c>
      <c r="E11" s="486" t="s">
        <v>554</v>
      </c>
      <c r="F11" s="490"/>
      <c r="G11" s="490"/>
      <c r="H11" s="512">
        <v>0</v>
      </c>
      <c r="I11" s="490">
        <v>1</v>
      </c>
      <c r="J11" s="490">
        <v>117.55</v>
      </c>
      <c r="K11" s="512">
        <v>1</v>
      </c>
      <c r="L11" s="490">
        <v>1</v>
      </c>
      <c r="M11" s="491">
        <v>117.55</v>
      </c>
    </row>
    <row r="12" spans="1:13" ht="14.45" customHeight="1" x14ac:dyDescent="0.2">
      <c r="A12" s="485" t="s">
        <v>536</v>
      </c>
      <c r="B12" s="486" t="s">
        <v>746</v>
      </c>
      <c r="C12" s="486" t="s">
        <v>630</v>
      </c>
      <c r="D12" s="486" t="s">
        <v>631</v>
      </c>
      <c r="E12" s="486" t="s">
        <v>632</v>
      </c>
      <c r="F12" s="490"/>
      <c r="G12" s="490"/>
      <c r="H12" s="512">
        <v>0</v>
      </c>
      <c r="I12" s="490">
        <v>1</v>
      </c>
      <c r="J12" s="490">
        <v>93.27</v>
      </c>
      <c r="K12" s="512">
        <v>1</v>
      </c>
      <c r="L12" s="490">
        <v>1</v>
      </c>
      <c r="M12" s="491">
        <v>93.27</v>
      </c>
    </row>
    <row r="13" spans="1:13" ht="14.45" customHeight="1" x14ac:dyDescent="0.2">
      <c r="A13" s="485" t="s">
        <v>536</v>
      </c>
      <c r="B13" s="486" t="s">
        <v>746</v>
      </c>
      <c r="C13" s="486" t="s">
        <v>633</v>
      </c>
      <c r="D13" s="486" t="s">
        <v>631</v>
      </c>
      <c r="E13" s="486" t="s">
        <v>634</v>
      </c>
      <c r="F13" s="490"/>
      <c r="G13" s="490"/>
      <c r="H13" s="512">
        <v>0</v>
      </c>
      <c r="I13" s="490">
        <v>1</v>
      </c>
      <c r="J13" s="490">
        <v>31.09</v>
      </c>
      <c r="K13" s="512">
        <v>1</v>
      </c>
      <c r="L13" s="490">
        <v>1</v>
      </c>
      <c r="M13" s="491">
        <v>31.09</v>
      </c>
    </row>
    <row r="14" spans="1:13" ht="14.45" customHeight="1" x14ac:dyDescent="0.2">
      <c r="A14" s="485" t="s">
        <v>536</v>
      </c>
      <c r="B14" s="486" t="s">
        <v>747</v>
      </c>
      <c r="C14" s="486" t="s">
        <v>646</v>
      </c>
      <c r="D14" s="486" t="s">
        <v>647</v>
      </c>
      <c r="E14" s="486" t="s">
        <v>648</v>
      </c>
      <c r="F14" s="490"/>
      <c r="G14" s="490"/>
      <c r="H14" s="512">
        <v>0</v>
      </c>
      <c r="I14" s="490">
        <v>1</v>
      </c>
      <c r="J14" s="490">
        <v>103.4</v>
      </c>
      <c r="K14" s="512">
        <v>1</v>
      </c>
      <c r="L14" s="490">
        <v>1</v>
      </c>
      <c r="M14" s="491">
        <v>103.4</v>
      </c>
    </row>
    <row r="15" spans="1:13" ht="14.45" customHeight="1" x14ac:dyDescent="0.2">
      <c r="A15" s="485" t="s">
        <v>536</v>
      </c>
      <c r="B15" s="486" t="s">
        <v>748</v>
      </c>
      <c r="C15" s="486" t="s">
        <v>659</v>
      </c>
      <c r="D15" s="486" t="s">
        <v>660</v>
      </c>
      <c r="E15" s="486" t="s">
        <v>661</v>
      </c>
      <c r="F15" s="490"/>
      <c r="G15" s="490"/>
      <c r="H15" s="512">
        <v>0</v>
      </c>
      <c r="I15" s="490">
        <v>1</v>
      </c>
      <c r="J15" s="490">
        <v>154.36000000000001</v>
      </c>
      <c r="K15" s="512">
        <v>1</v>
      </c>
      <c r="L15" s="490">
        <v>1</v>
      </c>
      <c r="M15" s="491">
        <v>154.36000000000001</v>
      </c>
    </row>
    <row r="16" spans="1:13" ht="14.45" customHeight="1" x14ac:dyDescent="0.2">
      <c r="A16" s="485" t="s">
        <v>536</v>
      </c>
      <c r="B16" s="486" t="s">
        <v>749</v>
      </c>
      <c r="C16" s="486" t="s">
        <v>655</v>
      </c>
      <c r="D16" s="486" t="s">
        <v>656</v>
      </c>
      <c r="E16" s="486" t="s">
        <v>657</v>
      </c>
      <c r="F16" s="490"/>
      <c r="G16" s="490"/>
      <c r="H16" s="512"/>
      <c r="I16" s="490">
        <v>5</v>
      </c>
      <c r="J16" s="490">
        <v>0</v>
      </c>
      <c r="K16" s="512"/>
      <c r="L16" s="490">
        <v>5</v>
      </c>
      <c r="M16" s="491">
        <v>0</v>
      </c>
    </row>
    <row r="17" spans="1:13" ht="14.45" customHeight="1" x14ac:dyDescent="0.2">
      <c r="A17" s="485" t="s">
        <v>536</v>
      </c>
      <c r="B17" s="486" t="s">
        <v>743</v>
      </c>
      <c r="C17" s="486" t="s">
        <v>611</v>
      </c>
      <c r="D17" s="486" t="s">
        <v>612</v>
      </c>
      <c r="E17" s="486" t="s">
        <v>613</v>
      </c>
      <c r="F17" s="490"/>
      <c r="G17" s="490"/>
      <c r="H17" s="512"/>
      <c r="I17" s="490">
        <v>1</v>
      </c>
      <c r="J17" s="490">
        <v>0</v>
      </c>
      <c r="K17" s="512"/>
      <c r="L17" s="490">
        <v>1</v>
      </c>
      <c r="M17" s="491">
        <v>0</v>
      </c>
    </row>
    <row r="18" spans="1:13" ht="14.45" customHeight="1" x14ac:dyDescent="0.2">
      <c r="A18" s="485" t="s">
        <v>536</v>
      </c>
      <c r="B18" s="486" t="s">
        <v>745</v>
      </c>
      <c r="C18" s="486" t="s">
        <v>552</v>
      </c>
      <c r="D18" s="486" t="s">
        <v>553</v>
      </c>
      <c r="E18" s="486" t="s">
        <v>554</v>
      </c>
      <c r="F18" s="490"/>
      <c r="G18" s="490"/>
      <c r="H18" s="512">
        <v>0</v>
      </c>
      <c r="I18" s="490">
        <v>1</v>
      </c>
      <c r="J18" s="490">
        <v>117.55</v>
      </c>
      <c r="K18" s="512">
        <v>1</v>
      </c>
      <c r="L18" s="490">
        <v>1</v>
      </c>
      <c r="M18" s="491">
        <v>117.55</v>
      </c>
    </row>
    <row r="19" spans="1:13" ht="14.45" customHeight="1" x14ac:dyDescent="0.2">
      <c r="A19" s="485" t="s">
        <v>536</v>
      </c>
      <c r="B19" s="486" t="s">
        <v>745</v>
      </c>
      <c r="C19" s="486" t="s">
        <v>639</v>
      </c>
      <c r="D19" s="486" t="s">
        <v>553</v>
      </c>
      <c r="E19" s="486" t="s">
        <v>640</v>
      </c>
      <c r="F19" s="490"/>
      <c r="G19" s="490"/>
      <c r="H19" s="512">
        <v>0</v>
      </c>
      <c r="I19" s="490">
        <v>1</v>
      </c>
      <c r="J19" s="490">
        <v>58.77</v>
      </c>
      <c r="K19" s="512">
        <v>1</v>
      </c>
      <c r="L19" s="490">
        <v>1</v>
      </c>
      <c r="M19" s="491">
        <v>58.77</v>
      </c>
    </row>
    <row r="20" spans="1:13" ht="14.45" customHeight="1" x14ac:dyDescent="0.2">
      <c r="A20" s="485" t="s">
        <v>537</v>
      </c>
      <c r="B20" s="486" t="s">
        <v>750</v>
      </c>
      <c r="C20" s="486" t="s">
        <v>685</v>
      </c>
      <c r="D20" s="486" t="s">
        <v>686</v>
      </c>
      <c r="E20" s="486" t="s">
        <v>687</v>
      </c>
      <c r="F20" s="490"/>
      <c r="G20" s="490"/>
      <c r="H20" s="512">
        <v>0</v>
      </c>
      <c r="I20" s="490">
        <v>4</v>
      </c>
      <c r="J20" s="490">
        <v>747.48</v>
      </c>
      <c r="K20" s="512">
        <v>1</v>
      </c>
      <c r="L20" s="490">
        <v>4</v>
      </c>
      <c r="M20" s="491">
        <v>747.48</v>
      </c>
    </row>
    <row r="21" spans="1:13" ht="14.45" customHeight="1" x14ac:dyDescent="0.2">
      <c r="A21" s="485" t="s">
        <v>537</v>
      </c>
      <c r="B21" s="486" t="s">
        <v>751</v>
      </c>
      <c r="C21" s="486" t="s">
        <v>673</v>
      </c>
      <c r="D21" s="486" t="s">
        <v>674</v>
      </c>
      <c r="E21" s="486" t="s">
        <v>675</v>
      </c>
      <c r="F21" s="490"/>
      <c r="G21" s="490"/>
      <c r="H21" s="512">
        <v>0</v>
      </c>
      <c r="I21" s="490">
        <v>1</v>
      </c>
      <c r="J21" s="490">
        <v>229.38</v>
      </c>
      <c r="K21" s="512">
        <v>1</v>
      </c>
      <c r="L21" s="490">
        <v>1</v>
      </c>
      <c r="M21" s="491">
        <v>229.38</v>
      </c>
    </row>
    <row r="22" spans="1:13" ht="14.45" customHeight="1" x14ac:dyDescent="0.2">
      <c r="A22" s="485" t="s">
        <v>537</v>
      </c>
      <c r="B22" s="486" t="s">
        <v>742</v>
      </c>
      <c r="C22" s="486" t="s">
        <v>670</v>
      </c>
      <c r="D22" s="486" t="s">
        <v>541</v>
      </c>
      <c r="E22" s="486" t="s">
        <v>671</v>
      </c>
      <c r="F22" s="490"/>
      <c r="G22" s="490"/>
      <c r="H22" s="512">
        <v>0</v>
      </c>
      <c r="I22" s="490">
        <v>3</v>
      </c>
      <c r="J22" s="490">
        <v>724.46999999999991</v>
      </c>
      <c r="K22" s="512">
        <v>1</v>
      </c>
      <c r="L22" s="490">
        <v>3</v>
      </c>
      <c r="M22" s="491">
        <v>724.46999999999991</v>
      </c>
    </row>
    <row r="23" spans="1:13" ht="14.45" customHeight="1" x14ac:dyDescent="0.2">
      <c r="A23" s="485" t="s">
        <v>537</v>
      </c>
      <c r="B23" s="486" t="s">
        <v>752</v>
      </c>
      <c r="C23" s="486" t="s">
        <v>700</v>
      </c>
      <c r="D23" s="486" t="s">
        <v>701</v>
      </c>
      <c r="E23" s="486" t="s">
        <v>702</v>
      </c>
      <c r="F23" s="490"/>
      <c r="G23" s="490"/>
      <c r="H23" s="512">
        <v>0</v>
      </c>
      <c r="I23" s="490">
        <v>1</v>
      </c>
      <c r="J23" s="490">
        <v>63.14</v>
      </c>
      <c r="K23" s="512">
        <v>1</v>
      </c>
      <c r="L23" s="490">
        <v>1</v>
      </c>
      <c r="M23" s="491">
        <v>63.14</v>
      </c>
    </row>
    <row r="24" spans="1:13" ht="14.45" customHeight="1" x14ac:dyDescent="0.2">
      <c r="A24" s="485" t="s">
        <v>537</v>
      </c>
      <c r="B24" s="486" t="s">
        <v>752</v>
      </c>
      <c r="C24" s="486" t="s">
        <v>703</v>
      </c>
      <c r="D24" s="486" t="s">
        <v>701</v>
      </c>
      <c r="E24" s="486" t="s">
        <v>704</v>
      </c>
      <c r="F24" s="490"/>
      <c r="G24" s="490"/>
      <c r="H24" s="512">
        <v>0</v>
      </c>
      <c r="I24" s="490">
        <v>2</v>
      </c>
      <c r="J24" s="490">
        <v>98.16</v>
      </c>
      <c r="K24" s="512">
        <v>1</v>
      </c>
      <c r="L24" s="490">
        <v>2</v>
      </c>
      <c r="M24" s="491">
        <v>98.16</v>
      </c>
    </row>
    <row r="25" spans="1:13" ht="14.45" customHeight="1" x14ac:dyDescent="0.2">
      <c r="A25" s="485" t="s">
        <v>537</v>
      </c>
      <c r="B25" s="486" t="s">
        <v>753</v>
      </c>
      <c r="C25" s="486" t="s">
        <v>681</v>
      </c>
      <c r="D25" s="486" t="s">
        <v>682</v>
      </c>
      <c r="E25" s="486" t="s">
        <v>683</v>
      </c>
      <c r="F25" s="490"/>
      <c r="G25" s="490"/>
      <c r="H25" s="512">
        <v>0</v>
      </c>
      <c r="I25" s="490">
        <v>2</v>
      </c>
      <c r="J25" s="490">
        <v>773.46</v>
      </c>
      <c r="K25" s="512">
        <v>1</v>
      </c>
      <c r="L25" s="490">
        <v>2</v>
      </c>
      <c r="M25" s="491">
        <v>773.46</v>
      </c>
    </row>
    <row r="26" spans="1:13" ht="14.45" customHeight="1" x14ac:dyDescent="0.2">
      <c r="A26" s="485" t="s">
        <v>537</v>
      </c>
      <c r="B26" s="486" t="s">
        <v>745</v>
      </c>
      <c r="C26" s="486" t="s">
        <v>676</v>
      </c>
      <c r="D26" s="486" t="s">
        <v>553</v>
      </c>
      <c r="E26" s="486" t="s">
        <v>677</v>
      </c>
      <c r="F26" s="490"/>
      <c r="G26" s="490"/>
      <c r="H26" s="512">
        <v>0</v>
      </c>
      <c r="I26" s="490">
        <v>3</v>
      </c>
      <c r="J26" s="490">
        <v>528.96</v>
      </c>
      <c r="K26" s="512">
        <v>1</v>
      </c>
      <c r="L26" s="490">
        <v>3</v>
      </c>
      <c r="M26" s="491">
        <v>528.96</v>
      </c>
    </row>
    <row r="27" spans="1:13" ht="14.45" customHeight="1" thickBot="1" x14ac:dyDescent="0.25">
      <c r="A27" s="492" t="s">
        <v>538</v>
      </c>
      <c r="B27" s="493" t="s">
        <v>743</v>
      </c>
      <c r="C27" s="493" t="s">
        <v>611</v>
      </c>
      <c r="D27" s="493" t="s">
        <v>612</v>
      </c>
      <c r="E27" s="493" t="s">
        <v>613</v>
      </c>
      <c r="F27" s="497"/>
      <c r="G27" s="497"/>
      <c r="H27" s="505"/>
      <c r="I27" s="497">
        <v>1</v>
      </c>
      <c r="J27" s="497">
        <v>0</v>
      </c>
      <c r="K27" s="505"/>
      <c r="L27" s="497">
        <v>1</v>
      </c>
      <c r="M27" s="498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3DF13D13-47AA-4DA3-8989-BDA9F9E2CD1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439</v>
      </c>
      <c r="B5" s="466" t="s">
        <v>440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439</v>
      </c>
      <c r="B6" s="466" t="s">
        <v>755</v>
      </c>
      <c r="C6" s="467">
        <v>9.8204799999999999</v>
      </c>
      <c r="D6" s="467">
        <v>8.7410399999999999</v>
      </c>
      <c r="E6" s="467"/>
      <c r="F6" s="467">
        <v>17.795909999999999</v>
      </c>
      <c r="G6" s="467">
        <v>0</v>
      </c>
      <c r="H6" s="467">
        <v>17.795909999999999</v>
      </c>
      <c r="I6" s="468" t="s">
        <v>271</v>
      </c>
      <c r="J6" s="469" t="s">
        <v>1</v>
      </c>
    </row>
    <row r="7" spans="1:10" ht="14.45" customHeight="1" x14ac:dyDescent="0.2">
      <c r="A7" s="465" t="s">
        <v>439</v>
      </c>
      <c r="B7" s="466" t="s">
        <v>756</v>
      </c>
      <c r="C7" s="467">
        <v>1.54216</v>
      </c>
      <c r="D7" s="467">
        <v>2.03328</v>
      </c>
      <c r="E7" s="467"/>
      <c r="F7" s="467">
        <v>2.0110199999999998</v>
      </c>
      <c r="G7" s="467">
        <v>0</v>
      </c>
      <c r="H7" s="467">
        <v>2.0110199999999998</v>
      </c>
      <c r="I7" s="468" t="s">
        <v>271</v>
      </c>
      <c r="J7" s="469" t="s">
        <v>1</v>
      </c>
    </row>
    <row r="8" spans="1:10" ht="14.45" customHeight="1" x14ac:dyDescent="0.2">
      <c r="A8" s="465" t="s">
        <v>439</v>
      </c>
      <c r="B8" s="466" t="s">
        <v>757</v>
      </c>
      <c r="C8" s="467">
        <v>14.53002</v>
      </c>
      <c r="D8" s="467">
        <v>17.292530000000003</v>
      </c>
      <c r="E8" s="467"/>
      <c r="F8" s="467">
        <v>26.022879999999997</v>
      </c>
      <c r="G8" s="467">
        <v>0</v>
      </c>
      <c r="H8" s="467">
        <v>26.022879999999997</v>
      </c>
      <c r="I8" s="468" t="s">
        <v>271</v>
      </c>
      <c r="J8" s="469" t="s">
        <v>1</v>
      </c>
    </row>
    <row r="9" spans="1:10" ht="14.45" customHeight="1" x14ac:dyDescent="0.2">
      <c r="A9" s="465" t="s">
        <v>439</v>
      </c>
      <c r="B9" s="466" t="s">
        <v>758</v>
      </c>
      <c r="C9" s="467">
        <v>18.144669999999998</v>
      </c>
      <c r="D9" s="467">
        <v>16.262</v>
      </c>
      <c r="E9" s="467"/>
      <c r="F9" s="467">
        <v>16.5688</v>
      </c>
      <c r="G9" s="467">
        <v>0</v>
      </c>
      <c r="H9" s="467">
        <v>16.5688</v>
      </c>
      <c r="I9" s="468" t="s">
        <v>271</v>
      </c>
      <c r="J9" s="469" t="s">
        <v>1</v>
      </c>
    </row>
    <row r="10" spans="1:10" ht="14.45" customHeight="1" x14ac:dyDescent="0.2">
      <c r="A10" s="465" t="s">
        <v>439</v>
      </c>
      <c r="B10" s="466" t="s">
        <v>759</v>
      </c>
      <c r="C10" s="467">
        <v>4.1579999999999995</v>
      </c>
      <c r="D10" s="467">
        <v>5.7940000000000005</v>
      </c>
      <c r="E10" s="467"/>
      <c r="F10" s="467">
        <v>3.2750000000000004</v>
      </c>
      <c r="G10" s="467">
        <v>0</v>
      </c>
      <c r="H10" s="467">
        <v>3.2750000000000004</v>
      </c>
      <c r="I10" s="468" t="s">
        <v>271</v>
      </c>
      <c r="J10" s="469" t="s">
        <v>1</v>
      </c>
    </row>
    <row r="11" spans="1:10" ht="14.45" customHeight="1" x14ac:dyDescent="0.2">
      <c r="A11" s="465" t="s">
        <v>439</v>
      </c>
      <c r="B11" s="466" t="s">
        <v>760</v>
      </c>
      <c r="C11" s="467">
        <v>1.01</v>
      </c>
      <c r="D11" s="467">
        <v>1.008</v>
      </c>
      <c r="E11" s="467"/>
      <c r="F11" s="467">
        <v>2.8460000000000001</v>
      </c>
      <c r="G11" s="467">
        <v>0</v>
      </c>
      <c r="H11" s="467">
        <v>2.8460000000000001</v>
      </c>
      <c r="I11" s="468" t="s">
        <v>271</v>
      </c>
      <c r="J11" s="469" t="s">
        <v>1</v>
      </c>
    </row>
    <row r="12" spans="1:10" ht="14.45" customHeight="1" x14ac:dyDescent="0.2">
      <c r="A12" s="465" t="s">
        <v>439</v>
      </c>
      <c r="B12" s="466" t="s">
        <v>443</v>
      </c>
      <c r="C12" s="467">
        <v>49.205329999999996</v>
      </c>
      <c r="D12" s="467">
        <v>51.130850000000002</v>
      </c>
      <c r="E12" s="467"/>
      <c r="F12" s="467">
        <v>68.51961</v>
      </c>
      <c r="G12" s="467">
        <v>0</v>
      </c>
      <c r="H12" s="467">
        <v>68.51961</v>
      </c>
      <c r="I12" s="468" t="s">
        <v>271</v>
      </c>
      <c r="J12" s="469" t="s">
        <v>444</v>
      </c>
    </row>
    <row r="14" spans="1:10" ht="14.45" customHeight="1" x14ac:dyDescent="0.2">
      <c r="A14" s="465" t="s">
        <v>439</v>
      </c>
      <c r="B14" s="466" t="s">
        <v>440</v>
      </c>
      <c r="C14" s="467" t="s">
        <v>271</v>
      </c>
      <c r="D14" s="467" t="s">
        <v>271</v>
      </c>
      <c r="E14" s="467"/>
      <c r="F14" s="467" t="s">
        <v>271</v>
      </c>
      <c r="G14" s="467" t="s">
        <v>271</v>
      </c>
      <c r="H14" s="467" t="s">
        <v>271</v>
      </c>
      <c r="I14" s="468" t="s">
        <v>271</v>
      </c>
      <c r="J14" s="469" t="s">
        <v>68</v>
      </c>
    </row>
    <row r="15" spans="1:10" ht="14.45" customHeight="1" x14ac:dyDescent="0.2">
      <c r="A15" s="465" t="s">
        <v>445</v>
      </c>
      <c r="B15" s="466" t="s">
        <v>446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0</v>
      </c>
    </row>
    <row r="16" spans="1:10" ht="14.45" customHeight="1" x14ac:dyDescent="0.2">
      <c r="A16" s="465" t="s">
        <v>445</v>
      </c>
      <c r="B16" s="466" t="s">
        <v>755</v>
      </c>
      <c r="C16" s="467">
        <v>9.8204799999999999</v>
      </c>
      <c r="D16" s="467">
        <v>8.7410399999999999</v>
      </c>
      <c r="E16" s="467"/>
      <c r="F16" s="467">
        <v>17.795909999999999</v>
      </c>
      <c r="G16" s="467">
        <v>0</v>
      </c>
      <c r="H16" s="467">
        <v>17.795909999999999</v>
      </c>
      <c r="I16" s="468" t="s">
        <v>271</v>
      </c>
      <c r="J16" s="469" t="s">
        <v>1</v>
      </c>
    </row>
    <row r="17" spans="1:10" ht="14.45" customHeight="1" x14ac:dyDescent="0.2">
      <c r="A17" s="465" t="s">
        <v>445</v>
      </c>
      <c r="B17" s="466" t="s">
        <v>756</v>
      </c>
      <c r="C17" s="467">
        <v>0.63861999999999997</v>
      </c>
      <c r="D17" s="467">
        <v>0.88668000000000002</v>
      </c>
      <c r="E17" s="467"/>
      <c r="F17" s="467">
        <v>0.77245999999999992</v>
      </c>
      <c r="G17" s="467">
        <v>0</v>
      </c>
      <c r="H17" s="467">
        <v>0.77245999999999992</v>
      </c>
      <c r="I17" s="468" t="s">
        <v>271</v>
      </c>
      <c r="J17" s="469" t="s">
        <v>1</v>
      </c>
    </row>
    <row r="18" spans="1:10" ht="14.45" customHeight="1" x14ac:dyDescent="0.2">
      <c r="A18" s="465" t="s">
        <v>445</v>
      </c>
      <c r="B18" s="466" t="s">
        <v>757</v>
      </c>
      <c r="C18" s="467">
        <v>7.464150000000001</v>
      </c>
      <c r="D18" s="467">
        <v>9.3105100000000025</v>
      </c>
      <c r="E18" s="467"/>
      <c r="F18" s="467">
        <v>17.300279999999997</v>
      </c>
      <c r="G18" s="467">
        <v>0</v>
      </c>
      <c r="H18" s="467">
        <v>17.300279999999997</v>
      </c>
      <c r="I18" s="468" t="s">
        <v>271</v>
      </c>
      <c r="J18" s="469" t="s">
        <v>1</v>
      </c>
    </row>
    <row r="19" spans="1:10" ht="14.45" customHeight="1" x14ac:dyDescent="0.2">
      <c r="A19" s="465" t="s">
        <v>445</v>
      </c>
      <c r="B19" s="466" t="s">
        <v>758</v>
      </c>
      <c r="C19" s="467">
        <v>16.110099999999999</v>
      </c>
      <c r="D19" s="467">
        <v>14.5336</v>
      </c>
      <c r="E19" s="467"/>
      <c r="F19" s="467">
        <v>15.450899999999999</v>
      </c>
      <c r="G19" s="467">
        <v>0</v>
      </c>
      <c r="H19" s="467">
        <v>15.450899999999999</v>
      </c>
      <c r="I19" s="468" t="s">
        <v>271</v>
      </c>
      <c r="J19" s="469" t="s">
        <v>1</v>
      </c>
    </row>
    <row r="20" spans="1:10" ht="14.45" customHeight="1" x14ac:dyDescent="0.2">
      <c r="A20" s="465" t="s">
        <v>445</v>
      </c>
      <c r="B20" s="466" t="s">
        <v>759</v>
      </c>
      <c r="C20" s="467">
        <v>2.585</v>
      </c>
      <c r="D20" s="467">
        <v>3.2589999999999999</v>
      </c>
      <c r="E20" s="467"/>
      <c r="F20" s="467">
        <v>1.3</v>
      </c>
      <c r="G20" s="467">
        <v>0</v>
      </c>
      <c r="H20" s="467">
        <v>1.3</v>
      </c>
      <c r="I20" s="468" t="s">
        <v>271</v>
      </c>
      <c r="J20" s="469" t="s">
        <v>1</v>
      </c>
    </row>
    <row r="21" spans="1:10" ht="14.45" customHeight="1" x14ac:dyDescent="0.2">
      <c r="A21" s="465" t="s">
        <v>445</v>
      </c>
      <c r="B21" s="466" t="s">
        <v>760</v>
      </c>
      <c r="C21" s="467">
        <v>0.378</v>
      </c>
      <c r="D21" s="467">
        <v>0.504</v>
      </c>
      <c r="E21" s="467"/>
      <c r="F21" s="467">
        <v>1.73</v>
      </c>
      <c r="G21" s="467">
        <v>0</v>
      </c>
      <c r="H21" s="467">
        <v>1.73</v>
      </c>
      <c r="I21" s="468" t="s">
        <v>271</v>
      </c>
      <c r="J21" s="469" t="s">
        <v>1</v>
      </c>
    </row>
    <row r="22" spans="1:10" ht="14.45" customHeight="1" x14ac:dyDescent="0.2">
      <c r="A22" s="465" t="s">
        <v>445</v>
      </c>
      <c r="B22" s="466" t="s">
        <v>447</v>
      </c>
      <c r="C22" s="467">
        <v>36.99635</v>
      </c>
      <c r="D22" s="467">
        <v>37.234830000000002</v>
      </c>
      <c r="E22" s="467"/>
      <c r="F22" s="467">
        <v>54.349549999999986</v>
      </c>
      <c r="G22" s="467">
        <v>0</v>
      </c>
      <c r="H22" s="467">
        <v>54.349549999999986</v>
      </c>
      <c r="I22" s="468" t="s">
        <v>271</v>
      </c>
      <c r="J22" s="469" t="s">
        <v>448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449</v>
      </c>
    </row>
    <row r="24" spans="1:10" ht="14.45" customHeight="1" x14ac:dyDescent="0.2">
      <c r="A24" s="465" t="s">
        <v>453</v>
      </c>
      <c r="B24" s="466" t="s">
        <v>454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0</v>
      </c>
    </row>
    <row r="25" spans="1:10" ht="14.45" customHeight="1" x14ac:dyDescent="0.2">
      <c r="A25" s="465" t="s">
        <v>453</v>
      </c>
      <c r="B25" s="466" t="s">
        <v>756</v>
      </c>
      <c r="C25" s="467">
        <v>0.90354000000000001</v>
      </c>
      <c r="D25" s="467">
        <v>1.1466000000000001</v>
      </c>
      <c r="E25" s="467"/>
      <c r="F25" s="467">
        <v>1.2385599999999999</v>
      </c>
      <c r="G25" s="467">
        <v>0</v>
      </c>
      <c r="H25" s="467">
        <v>1.2385599999999999</v>
      </c>
      <c r="I25" s="468" t="s">
        <v>271</v>
      </c>
      <c r="J25" s="469" t="s">
        <v>1</v>
      </c>
    </row>
    <row r="26" spans="1:10" ht="14.45" customHeight="1" x14ac:dyDescent="0.2">
      <c r="A26" s="465" t="s">
        <v>453</v>
      </c>
      <c r="B26" s="466" t="s">
        <v>757</v>
      </c>
      <c r="C26" s="467">
        <v>7.0658700000000003</v>
      </c>
      <c r="D26" s="467">
        <v>7.9820200000000003</v>
      </c>
      <c r="E26" s="467"/>
      <c r="F26" s="467">
        <v>8.7225999999999999</v>
      </c>
      <c r="G26" s="467">
        <v>0</v>
      </c>
      <c r="H26" s="467">
        <v>8.7225999999999999</v>
      </c>
      <c r="I26" s="468" t="s">
        <v>271</v>
      </c>
      <c r="J26" s="469" t="s">
        <v>1</v>
      </c>
    </row>
    <row r="27" spans="1:10" ht="14.45" customHeight="1" x14ac:dyDescent="0.2">
      <c r="A27" s="465" t="s">
        <v>453</v>
      </c>
      <c r="B27" s="466" t="s">
        <v>758</v>
      </c>
      <c r="C27" s="467">
        <v>2.03457</v>
      </c>
      <c r="D27" s="467">
        <v>1.7284000000000002</v>
      </c>
      <c r="E27" s="467"/>
      <c r="F27" s="467">
        <v>1.1179000000000001</v>
      </c>
      <c r="G27" s="467">
        <v>0</v>
      </c>
      <c r="H27" s="467">
        <v>1.1179000000000001</v>
      </c>
      <c r="I27" s="468" t="s">
        <v>271</v>
      </c>
      <c r="J27" s="469" t="s">
        <v>1</v>
      </c>
    </row>
    <row r="28" spans="1:10" ht="14.45" customHeight="1" x14ac:dyDescent="0.2">
      <c r="A28" s="465" t="s">
        <v>453</v>
      </c>
      <c r="B28" s="466" t="s">
        <v>759</v>
      </c>
      <c r="C28" s="467">
        <v>1.573</v>
      </c>
      <c r="D28" s="467">
        <v>2.5350000000000001</v>
      </c>
      <c r="E28" s="467"/>
      <c r="F28" s="467">
        <v>1.9750000000000001</v>
      </c>
      <c r="G28" s="467">
        <v>0</v>
      </c>
      <c r="H28" s="467">
        <v>1.9750000000000001</v>
      </c>
      <c r="I28" s="468" t="s">
        <v>271</v>
      </c>
      <c r="J28" s="469" t="s">
        <v>1</v>
      </c>
    </row>
    <row r="29" spans="1:10" ht="14.45" customHeight="1" x14ac:dyDescent="0.2">
      <c r="A29" s="465" t="s">
        <v>453</v>
      </c>
      <c r="B29" s="466" t="s">
        <v>760</v>
      </c>
      <c r="C29" s="467">
        <v>0.63200000000000001</v>
      </c>
      <c r="D29" s="467">
        <v>0.504</v>
      </c>
      <c r="E29" s="467"/>
      <c r="F29" s="467">
        <v>1.1160000000000001</v>
      </c>
      <c r="G29" s="467">
        <v>0</v>
      </c>
      <c r="H29" s="467">
        <v>1.1160000000000001</v>
      </c>
      <c r="I29" s="468" t="s">
        <v>271</v>
      </c>
      <c r="J29" s="469" t="s">
        <v>1</v>
      </c>
    </row>
    <row r="30" spans="1:10" ht="14.45" customHeight="1" x14ac:dyDescent="0.2">
      <c r="A30" s="465" t="s">
        <v>453</v>
      </c>
      <c r="B30" s="466" t="s">
        <v>455</v>
      </c>
      <c r="C30" s="467">
        <v>12.20898</v>
      </c>
      <c r="D30" s="467">
        <v>13.89602</v>
      </c>
      <c r="E30" s="467"/>
      <c r="F30" s="467">
        <v>14.170059999999999</v>
      </c>
      <c r="G30" s="467">
        <v>0</v>
      </c>
      <c r="H30" s="467">
        <v>14.170059999999999</v>
      </c>
      <c r="I30" s="468" t="s">
        <v>271</v>
      </c>
      <c r="J30" s="469" t="s">
        <v>448</v>
      </c>
    </row>
    <row r="31" spans="1:10" ht="14.45" customHeight="1" x14ac:dyDescent="0.2">
      <c r="A31" s="465" t="s">
        <v>271</v>
      </c>
      <c r="B31" s="466" t="s">
        <v>271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449</v>
      </c>
    </row>
    <row r="32" spans="1:10" ht="14.45" customHeight="1" x14ac:dyDescent="0.2">
      <c r="A32" s="465" t="s">
        <v>439</v>
      </c>
      <c r="B32" s="466" t="s">
        <v>443</v>
      </c>
      <c r="C32" s="467">
        <v>49.205330000000004</v>
      </c>
      <c r="D32" s="467">
        <v>51.130850000000002</v>
      </c>
      <c r="E32" s="467"/>
      <c r="F32" s="467">
        <v>68.519609999999986</v>
      </c>
      <c r="G32" s="467">
        <v>0</v>
      </c>
      <c r="H32" s="467">
        <v>68.519609999999986</v>
      </c>
      <c r="I32" s="468" t="s">
        <v>271</v>
      </c>
      <c r="J32" s="469" t="s">
        <v>444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 xr:uid="{381479C7-CFD2-499E-9120-7F0FF2FA5466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871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4.6466573877382613</v>
      </c>
      <c r="J3" s="98">
        <f>SUBTOTAL(9,J5:J1048576)</f>
        <v>14746</v>
      </c>
      <c r="K3" s="99">
        <f>SUBTOTAL(9,K5:K1048576)</f>
        <v>68519.609839588404</v>
      </c>
    </row>
    <row r="4" spans="1:11" s="208" customFormat="1" ht="14.45" customHeight="1" thickBot="1" x14ac:dyDescent="0.25">
      <c r="A4" s="580" t="s">
        <v>4</v>
      </c>
      <c r="B4" s="581" t="s">
        <v>5</v>
      </c>
      <c r="C4" s="581" t="s">
        <v>0</v>
      </c>
      <c r="D4" s="581" t="s">
        <v>6</v>
      </c>
      <c r="E4" s="581" t="s">
        <v>7</v>
      </c>
      <c r="F4" s="581" t="s">
        <v>1</v>
      </c>
      <c r="G4" s="58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73" t="s">
        <v>439</v>
      </c>
      <c r="B5" s="579" t="s">
        <v>440</v>
      </c>
      <c r="C5" s="582" t="s">
        <v>445</v>
      </c>
      <c r="D5" s="583" t="s">
        <v>446</v>
      </c>
      <c r="E5" s="582" t="s">
        <v>761</v>
      </c>
      <c r="F5" s="583" t="s">
        <v>762</v>
      </c>
      <c r="G5" s="582" t="s">
        <v>763</v>
      </c>
      <c r="H5" s="582" t="s">
        <v>764</v>
      </c>
      <c r="I5" s="116">
        <v>100.01000213623047</v>
      </c>
      <c r="J5" s="116">
        <v>3</v>
      </c>
      <c r="K5" s="575">
        <v>300.03000640869141</v>
      </c>
    </row>
    <row r="6" spans="1:11" ht="14.45" customHeight="1" x14ac:dyDescent="0.2">
      <c r="A6" s="485" t="s">
        <v>439</v>
      </c>
      <c r="B6" s="486" t="s">
        <v>440</v>
      </c>
      <c r="C6" s="487" t="s">
        <v>445</v>
      </c>
      <c r="D6" s="488" t="s">
        <v>446</v>
      </c>
      <c r="E6" s="487" t="s">
        <v>761</v>
      </c>
      <c r="F6" s="488" t="s">
        <v>762</v>
      </c>
      <c r="G6" s="487" t="s">
        <v>765</v>
      </c>
      <c r="H6" s="487" t="s">
        <v>766</v>
      </c>
      <c r="I6" s="490">
        <v>208.1199951171875</v>
      </c>
      <c r="J6" s="490">
        <v>52</v>
      </c>
      <c r="K6" s="491">
        <v>10822.23974609375</v>
      </c>
    </row>
    <row r="7" spans="1:11" ht="14.45" customHeight="1" x14ac:dyDescent="0.2">
      <c r="A7" s="485" t="s">
        <v>439</v>
      </c>
      <c r="B7" s="486" t="s">
        <v>440</v>
      </c>
      <c r="C7" s="487" t="s">
        <v>445</v>
      </c>
      <c r="D7" s="488" t="s">
        <v>446</v>
      </c>
      <c r="E7" s="487" t="s">
        <v>761</v>
      </c>
      <c r="F7" s="488" t="s">
        <v>762</v>
      </c>
      <c r="G7" s="487" t="s">
        <v>767</v>
      </c>
      <c r="H7" s="487" t="s">
        <v>768</v>
      </c>
      <c r="I7" s="490">
        <v>145.08000183105469</v>
      </c>
      <c r="J7" s="490">
        <v>46</v>
      </c>
      <c r="K7" s="491">
        <v>6673.64013671875</v>
      </c>
    </row>
    <row r="8" spans="1:11" ht="14.45" customHeight="1" x14ac:dyDescent="0.2">
      <c r="A8" s="485" t="s">
        <v>439</v>
      </c>
      <c r="B8" s="486" t="s">
        <v>440</v>
      </c>
      <c r="C8" s="487" t="s">
        <v>445</v>
      </c>
      <c r="D8" s="488" t="s">
        <v>446</v>
      </c>
      <c r="E8" s="487" t="s">
        <v>769</v>
      </c>
      <c r="F8" s="488" t="s">
        <v>770</v>
      </c>
      <c r="G8" s="487" t="s">
        <v>771</v>
      </c>
      <c r="H8" s="487" t="s">
        <v>772</v>
      </c>
      <c r="I8" s="490">
        <v>1.3799999952316284</v>
      </c>
      <c r="J8" s="490">
        <v>2</v>
      </c>
      <c r="K8" s="491">
        <v>2.7599999904632568</v>
      </c>
    </row>
    <row r="9" spans="1:11" ht="14.45" customHeight="1" x14ac:dyDescent="0.2">
      <c r="A9" s="485" t="s">
        <v>439</v>
      </c>
      <c r="B9" s="486" t="s">
        <v>440</v>
      </c>
      <c r="C9" s="487" t="s">
        <v>445</v>
      </c>
      <c r="D9" s="488" t="s">
        <v>446</v>
      </c>
      <c r="E9" s="487" t="s">
        <v>769</v>
      </c>
      <c r="F9" s="488" t="s">
        <v>770</v>
      </c>
      <c r="G9" s="487" t="s">
        <v>773</v>
      </c>
      <c r="H9" s="487" t="s">
        <v>774</v>
      </c>
      <c r="I9" s="490">
        <v>13.013333638509115</v>
      </c>
      <c r="J9" s="490">
        <v>13</v>
      </c>
      <c r="K9" s="491">
        <v>169.18000030517578</v>
      </c>
    </row>
    <row r="10" spans="1:11" ht="14.45" customHeight="1" x14ac:dyDescent="0.2">
      <c r="A10" s="485" t="s">
        <v>439</v>
      </c>
      <c r="B10" s="486" t="s">
        <v>440</v>
      </c>
      <c r="C10" s="487" t="s">
        <v>445</v>
      </c>
      <c r="D10" s="488" t="s">
        <v>446</v>
      </c>
      <c r="E10" s="487" t="s">
        <v>769</v>
      </c>
      <c r="F10" s="488" t="s">
        <v>770</v>
      </c>
      <c r="G10" s="487" t="s">
        <v>775</v>
      </c>
      <c r="H10" s="487" t="s">
        <v>776</v>
      </c>
      <c r="I10" s="490">
        <v>7.9699997901916504</v>
      </c>
      <c r="J10" s="490">
        <v>8</v>
      </c>
      <c r="K10" s="491">
        <v>63.759998321533203</v>
      </c>
    </row>
    <row r="11" spans="1:11" ht="14.45" customHeight="1" x14ac:dyDescent="0.2">
      <c r="A11" s="485" t="s">
        <v>439</v>
      </c>
      <c r="B11" s="486" t="s">
        <v>440</v>
      </c>
      <c r="C11" s="487" t="s">
        <v>445</v>
      </c>
      <c r="D11" s="488" t="s">
        <v>446</v>
      </c>
      <c r="E11" s="487" t="s">
        <v>769</v>
      </c>
      <c r="F11" s="488" t="s">
        <v>770</v>
      </c>
      <c r="G11" s="487" t="s">
        <v>777</v>
      </c>
      <c r="H11" s="487" t="s">
        <v>778</v>
      </c>
      <c r="I11" s="490">
        <v>31.430000305175781</v>
      </c>
      <c r="J11" s="490">
        <v>2</v>
      </c>
      <c r="K11" s="491">
        <v>62.860000610351563</v>
      </c>
    </row>
    <row r="12" spans="1:11" ht="14.45" customHeight="1" x14ac:dyDescent="0.2">
      <c r="A12" s="485" t="s">
        <v>439</v>
      </c>
      <c r="B12" s="486" t="s">
        <v>440</v>
      </c>
      <c r="C12" s="487" t="s">
        <v>445</v>
      </c>
      <c r="D12" s="488" t="s">
        <v>446</v>
      </c>
      <c r="E12" s="487" t="s">
        <v>769</v>
      </c>
      <c r="F12" s="488" t="s">
        <v>770</v>
      </c>
      <c r="G12" s="487" t="s">
        <v>779</v>
      </c>
      <c r="H12" s="487" t="s">
        <v>780</v>
      </c>
      <c r="I12" s="490">
        <v>30.176666259765625</v>
      </c>
      <c r="J12" s="490">
        <v>15</v>
      </c>
      <c r="K12" s="491">
        <v>454.42999267578125</v>
      </c>
    </row>
    <row r="13" spans="1:11" ht="14.45" customHeight="1" x14ac:dyDescent="0.2">
      <c r="A13" s="485" t="s">
        <v>439</v>
      </c>
      <c r="B13" s="486" t="s">
        <v>440</v>
      </c>
      <c r="C13" s="487" t="s">
        <v>445</v>
      </c>
      <c r="D13" s="488" t="s">
        <v>446</v>
      </c>
      <c r="E13" s="487" t="s">
        <v>769</v>
      </c>
      <c r="F13" s="488" t="s">
        <v>770</v>
      </c>
      <c r="G13" s="487" t="s">
        <v>781</v>
      </c>
      <c r="H13" s="487" t="s">
        <v>782</v>
      </c>
      <c r="I13" s="490">
        <v>19.469999313354492</v>
      </c>
      <c r="J13" s="490">
        <v>1</v>
      </c>
      <c r="K13" s="491">
        <v>19.469999313354492</v>
      </c>
    </row>
    <row r="14" spans="1:11" ht="14.45" customHeight="1" x14ac:dyDescent="0.2">
      <c r="A14" s="485" t="s">
        <v>439</v>
      </c>
      <c r="B14" s="486" t="s">
        <v>440</v>
      </c>
      <c r="C14" s="487" t="s">
        <v>445</v>
      </c>
      <c r="D14" s="488" t="s">
        <v>446</v>
      </c>
      <c r="E14" s="487" t="s">
        <v>783</v>
      </c>
      <c r="F14" s="488" t="s">
        <v>784</v>
      </c>
      <c r="G14" s="487" t="s">
        <v>785</v>
      </c>
      <c r="H14" s="487" t="s">
        <v>786</v>
      </c>
      <c r="I14" s="490">
        <v>1.2499999720603228E-2</v>
      </c>
      <c r="J14" s="490">
        <v>440</v>
      </c>
      <c r="K14" s="491">
        <v>5.4000000059604645</v>
      </c>
    </row>
    <row r="15" spans="1:11" ht="14.45" customHeight="1" x14ac:dyDescent="0.2">
      <c r="A15" s="485" t="s">
        <v>439</v>
      </c>
      <c r="B15" s="486" t="s">
        <v>440</v>
      </c>
      <c r="C15" s="487" t="s">
        <v>445</v>
      </c>
      <c r="D15" s="488" t="s">
        <v>446</v>
      </c>
      <c r="E15" s="487" t="s">
        <v>783</v>
      </c>
      <c r="F15" s="488" t="s">
        <v>784</v>
      </c>
      <c r="G15" s="487" t="s">
        <v>787</v>
      </c>
      <c r="H15" s="487" t="s">
        <v>788</v>
      </c>
      <c r="I15" s="490">
        <v>21.977499485015869</v>
      </c>
      <c r="J15" s="490">
        <v>500</v>
      </c>
      <c r="K15" s="491">
        <v>10988.219970703125</v>
      </c>
    </row>
    <row r="16" spans="1:11" ht="14.45" customHeight="1" x14ac:dyDescent="0.2">
      <c r="A16" s="485" t="s">
        <v>439</v>
      </c>
      <c r="B16" s="486" t="s">
        <v>440</v>
      </c>
      <c r="C16" s="487" t="s">
        <v>445</v>
      </c>
      <c r="D16" s="488" t="s">
        <v>446</v>
      </c>
      <c r="E16" s="487" t="s">
        <v>783</v>
      </c>
      <c r="F16" s="488" t="s">
        <v>784</v>
      </c>
      <c r="G16" s="487" t="s">
        <v>789</v>
      </c>
      <c r="H16" s="487" t="s">
        <v>790</v>
      </c>
      <c r="I16" s="490">
        <v>11.140000343322754</v>
      </c>
      <c r="J16" s="490">
        <v>1</v>
      </c>
      <c r="K16" s="491">
        <v>11.140000343322754</v>
      </c>
    </row>
    <row r="17" spans="1:11" ht="14.45" customHeight="1" x14ac:dyDescent="0.2">
      <c r="A17" s="485" t="s">
        <v>439</v>
      </c>
      <c r="B17" s="486" t="s">
        <v>440</v>
      </c>
      <c r="C17" s="487" t="s">
        <v>445</v>
      </c>
      <c r="D17" s="488" t="s">
        <v>446</v>
      </c>
      <c r="E17" s="487" t="s">
        <v>783</v>
      </c>
      <c r="F17" s="488" t="s">
        <v>784</v>
      </c>
      <c r="G17" s="487" t="s">
        <v>791</v>
      </c>
      <c r="H17" s="487" t="s">
        <v>792</v>
      </c>
      <c r="I17" s="490">
        <v>3.4800000190734863</v>
      </c>
      <c r="J17" s="490">
        <v>0</v>
      </c>
      <c r="K17" s="491">
        <v>0</v>
      </c>
    </row>
    <row r="18" spans="1:11" ht="14.45" customHeight="1" x14ac:dyDescent="0.2">
      <c r="A18" s="485" t="s">
        <v>439</v>
      </c>
      <c r="B18" s="486" t="s">
        <v>440</v>
      </c>
      <c r="C18" s="487" t="s">
        <v>445</v>
      </c>
      <c r="D18" s="488" t="s">
        <v>446</v>
      </c>
      <c r="E18" s="487" t="s">
        <v>783</v>
      </c>
      <c r="F18" s="488" t="s">
        <v>784</v>
      </c>
      <c r="G18" s="487" t="s">
        <v>793</v>
      </c>
      <c r="H18" s="487" t="s">
        <v>794</v>
      </c>
      <c r="I18" s="490">
        <v>15.289999961853027</v>
      </c>
      <c r="J18" s="490">
        <v>2</v>
      </c>
      <c r="K18" s="491">
        <v>30.579999923706055</v>
      </c>
    </row>
    <row r="19" spans="1:11" ht="14.45" customHeight="1" x14ac:dyDescent="0.2">
      <c r="A19" s="485" t="s">
        <v>439</v>
      </c>
      <c r="B19" s="486" t="s">
        <v>440</v>
      </c>
      <c r="C19" s="487" t="s">
        <v>445</v>
      </c>
      <c r="D19" s="488" t="s">
        <v>446</v>
      </c>
      <c r="E19" s="487" t="s">
        <v>783</v>
      </c>
      <c r="F19" s="488" t="s">
        <v>784</v>
      </c>
      <c r="G19" s="487" t="s">
        <v>795</v>
      </c>
      <c r="H19" s="487" t="s">
        <v>796</v>
      </c>
      <c r="I19" s="490">
        <v>1.7999999523162842</v>
      </c>
      <c r="J19" s="490">
        <v>600</v>
      </c>
      <c r="K19" s="491">
        <v>1080.5</v>
      </c>
    </row>
    <row r="20" spans="1:11" ht="14.45" customHeight="1" x14ac:dyDescent="0.2">
      <c r="A20" s="485" t="s">
        <v>439</v>
      </c>
      <c r="B20" s="486" t="s">
        <v>440</v>
      </c>
      <c r="C20" s="487" t="s">
        <v>445</v>
      </c>
      <c r="D20" s="488" t="s">
        <v>446</v>
      </c>
      <c r="E20" s="487" t="s">
        <v>783</v>
      </c>
      <c r="F20" s="488" t="s">
        <v>784</v>
      </c>
      <c r="G20" s="487" t="s">
        <v>797</v>
      </c>
      <c r="H20" s="487" t="s">
        <v>798</v>
      </c>
      <c r="I20" s="490">
        <v>4.0300002098083496</v>
      </c>
      <c r="J20" s="490">
        <v>2</v>
      </c>
      <c r="K20" s="491">
        <v>8.0600004196166992</v>
      </c>
    </row>
    <row r="21" spans="1:11" ht="14.45" customHeight="1" x14ac:dyDescent="0.2">
      <c r="A21" s="485" t="s">
        <v>439</v>
      </c>
      <c r="B21" s="486" t="s">
        <v>440</v>
      </c>
      <c r="C21" s="487" t="s">
        <v>445</v>
      </c>
      <c r="D21" s="488" t="s">
        <v>446</v>
      </c>
      <c r="E21" s="487" t="s">
        <v>783</v>
      </c>
      <c r="F21" s="488" t="s">
        <v>784</v>
      </c>
      <c r="G21" s="487" t="s">
        <v>799</v>
      </c>
      <c r="H21" s="487" t="s">
        <v>800</v>
      </c>
      <c r="I21" s="490">
        <v>13.310000419616699</v>
      </c>
      <c r="J21" s="490">
        <v>18</v>
      </c>
      <c r="K21" s="491">
        <v>239.58000946044922</v>
      </c>
    </row>
    <row r="22" spans="1:11" ht="14.45" customHeight="1" x14ac:dyDescent="0.2">
      <c r="A22" s="485" t="s">
        <v>439</v>
      </c>
      <c r="B22" s="486" t="s">
        <v>440</v>
      </c>
      <c r="C22" s="487" t="s">
        <v>445</v>
      </c>
      <c r="D22" s="488" t="s">
        <v>446</v>
      </c>
      <c r="E22" s="487" t="s">
        <v>783</v>
      </c>
      <c r="F22" s="488" t="s">
        <v>784</v>
      </c>
      <c r="G22" s="487" t="s">
        <v>801</v>
      </c>
      <c r="H22" s="487" t="s">
        <v>802</v>
      </c>
      <c r="I22" s="490">
        <v>2.2899999618530273</v>
      </c>
      <c r="J22" s="490">
        <v>200</v>
      </c>
      <c r="K22" s="491">
        <v>458</v>
      </c>
    </row>
    <row r="23" spans="1:11" ht="14.45" customHeight="1" x14ac:dyDescent="0.2">
      <c r="A23" s="485" t="s">
        <v>439</v>
      </c>
      <c r="B23" s="486" t="s">
        <v>440</v>
      </c>
      <c r="C23" s="487" t="s">
        <v>445</v>
      </c>
      <c r="D23" s="488" t="s">
        <v>446</v>
      </c>
      <c r="E23" s="487" t="s">
        <v>783</v>
      </c>
      <c r="F23" s="488" t="s">
        <v>784</v>
      </c>
      <c r="G23" s="487" t="s">
        <v>803</v>
      </c>
      <c r="H23" s="487" t="s">
        <v>804</v>
      </c>
      <c r="I23" s="490">
        <v>1.1399999856948853</v>
      </c>
      <c r="J23" s="490">
        <v>320</v>
      </c>
      <c r="K23" s="491">
        <v>364.79998779296875</v>
      </c>
    </row>
    <row r="24" spans="1:11" ht="14.45" customHeight="1" x14ac:dyDescent="0.2">
      <c r="A24" s="485" t="s">
        <v>439</v>
      </c>
      <c r="B24" s="486" t="s">
        <v>440</v>
      </c>
      <c r="C24" s="487" t="s">
        <v>445</v>
      </c>
      <c r="D24" s="488" t="s">
        <v>446</v>
      </c>
      <c r="E24" s="487" t="s">
        <v>783</v>
      </c>
      <c r="F24" s="488" t="s">
        <v>784</v>
      </c>
      <c r="G24" s="487" t="s">
        <v>805</v>
      </c>
      <c r="H24" s="487" t="s">
        <v>806</v>
      </c>
      <c r="I24" s="490">
        <v>1.9733333587646484</v>
      </c>
      <c r="J24" s="490">
        <v>350</v>
      </c>
      <c r="K24" s="491">
        <v>691.5</v>
      </c>
    </row>
    <row r="25" spans="1:11" ht="14.45" customHeight="1" x14ac:dyDescent="0.2">
      <c r="A25" s="485" t="s">
        <v>439</v>
      </c>
      <c r="B25" s="486" t="s">
        <v>440</v>
      </c>
      <c r="C25" s="487" t="s">
        <v>445</v>
      </c>
      <c r="D25" s="488" t="s">
        <v>446</v>
      </c>
      <c r="E25" s="487" t="s">
        <v>783</v>
      </c>
      <c r="F25" s="488" t="s">
        <v>784</v>
      </c>
      <c r="G25" s="487" t="s">
        <v>807</v>
      </c>
      <c r="H25" s="487" t="s">
        <v>808</v>
      </c>
      <c r="I25" s="490">
        <v>1.8999999761581421</v>
      </c>
      <c r="J25" s="490">
        <v>350</v>
      </c>
      <c r="K25" s="491">
        <v>665</v>
      </c>
    </row>
    <row r="26" spans="1:11" ht="14.45" customHeight="1" x14ac:dyDescent="0.2">
      <c r="A26" s="485" t="s">
        <v>439</v>
      </c>
      <c r="B26" s="486" t="s">
        <v>440</v>
      </c>
      <c r="C26" s="487" t="s">
        <v>445</v>
      </c>
      <c r="D26" s="488" t="s">
        <v>446</v>
      </c>
      <c r="E26" s="487" t="s">
        <v>783</v>
      </c>
      <c r="F26" s="488" t="s">
        <v>784</v>
      </c>
      <c r="G26" s="487" t="s">
        <v>809</v>
      </c>
      <c r="H26" s="487" t="s">
        <v>810</v>
      </c>
      <c r="I26" s="490">
        <v>2.7000000476837158</v>
      </c>
      <c r="J26" s="490">
        <v>350</v>
      </c>
      <c r="K26" s="491">
        <v>945</v>
      </c>
    </row>
    <row r="27" spans="1:11" ht="14.45" customHeight="1" x14ac:dyDescent="0.2">
      <c r="A27" s="485" t="s">
        <v>439</v>
      </c>
      <c r="B27" s="486" t="s">
        <v>440</v>
      </c>
      <c r="C27" s="487" t="s">
        <v>445</v>
      </c>
      <c r="D27" s="488" t="s">
        <v>446</v>
      </c>
      <c r="E27" s="487" t="s">
        <v>783</v>
      </c>
      <c r="F27" s="488" t="s">
        <v>784</v>
      </c>
      <c r="G27" s="487" t="s">
        <v>811</v>
      </c>
      <c r="H27" s="487" t="s">
        <v>812</v>
      </c>
      <c r="I27" s="490">
        <v>1.9266666173934937</v>
      </c>
      <c r="J27" s="490">
        <v>300</v>
      </c>
      <c r="K27" s="491">
        <v>578</v>
      </c>
    </row>
    <row r="28" spans="1:11" ht="14.45" customHeight="1" x14ac:dyDescent="0.2">
      <c r="A28" s="485" t="s">
        <v>439</v>
      </c>
      <c r="B28" s="486" t="s">
        <v>440</v>
      </c>
      <c r="C28" s="487" t="s">
        <v>445</v>
      </c>
      <c r="D28" s="488" t="s">
        <v>446</v>
      </c>
      <c r="E28" s="487" t="s">
        <v>783</v>
      </c>
      <c r="F28" s="488" t="s">
        <v>784</v>
      </c>
      <c r="G28" s="487" t="s">
        <v>813</v>
      </c>
      <c r="H28" s="487" t="s">
        <v>814</v>
      </c>
      <c r="I28" s="490">
        <v>3.0799999237060547</v>
      </c>
      <c r="J28" s="490">
        <v>50</v>
      </c>
      <c r="K28" s="491">
        <v>154</v>
      </c>
    </row>
    <row r="29" spans="1:11" ht="14.45" customHeight="1" x14ac:dyDescent="0.2">
      <c r="A29" s="485" t="s">
        <v>439</v>
      </c>
      <c r="B29" s="486" t="s">
        <v>440</v>
      </c>
      <c r="C29" s="487" t="s">
        <v>445</v>
      </c>
      <c r="D29" s="488" t="s">
        <v>446</v>
      </c>
      <c r="E29" s="487" t="s">
        <v>783</v>
      </c>
      <c r="F29" s="488" t="s">
        <v>784</v>
      </c>
      <c r="G29" s="487" t="s">
        <v>815</v>
      </c>
      <c r="H29" s="487" t="s">
        <v>816</v>
      </c>
      <c r="I29" s="490">
        <v>1.9299999475479126</v>
      </c>
      <c r="J29" s="490">
        <v>100</v>
      </c>
      <c r="K29" s="491">
        <v>193</v>
      </c>
    </row>
    <row r="30" spans="1:11" ht="14.45" customHeight="1" x14ac:dyDescent="0.2">
      <c r="A30" s="485" t="s">
        <v>439</v>
      </c>
      <c r="B30" s="486" t="s">
        <v>440</v>
      </c>
      <c r="C30" s="487" t="s">
        <v>445</v>
      </c>
      <c r="D30" s="488" t="s">
        <v>446</v>
      </c>
      <c r="E30" s="487" t="s">
        <v>783</v>
      </c>
      <c r="F30" s="488" t="s">
        <v>784</v>
      </c>
      <c r="G30" s="487" t="s">
        <v>817</v>
      </c>
      <c r="H30" s="487" t="s">
        <v>818</v>
      </c>
      <c r="I30" s="490">
        <v>3.0999999046325684</v>
      </c>
      <c r="J30" s="490">
        <v>20</v>
      </c>
      <c r="K30" s="491">
        <v>62</v>
      </c>
    </row>
    <row r="31" spans="1:11" ht="14.45" customHeight="1" x14ac:dyDescent="0.2">
      <c r="A31" s="485" t="s">
        <v>439</v>
      </c>
      <c r="B31" s="486" t="s">
        <v>440</v>
      </c>
      <c r="C31" s="487" t="s">
        <v>445</v>
      </c>
      <c r="D31" s="488" t="s">
        <v>446</v>
      </c>
      <c r="E31" s="487" t="s">
        <v>783</v>
      </c>
      <c r="F31" s="488" t="s">
        <v>784</v>
      </c>
      <c r="G31" s="487" t="s">
        <v>819</v>
      </c>
      <c r="H31" s="487" t="s">
        <v>820</v>
      </c>
      <c r="I31" s="490">
        <v>1.9299999475479126</v>
      </c>
      <c r="J31" s="490">
        <v>5</v>
      </c>
      <c r="K31" s="491">
        <v>9.6499996185302734</v>
      </c>
    </row>
    <row r="32" spans="1:11" ht="14.45" customHeight="1" x14ac:dyDescent="0.2">
      <c r="A32" s="485" t="s">
        <v>439</v>
      </c>
      <c r="B32" s="486" t="s">
        <v>440</v>
      </c>
      <c r="C32" s="487" t="s">
        <v>445</v>
      </c>
      <c r="D32" s="488" t="s">
        <v>446</v>
      </c>
      <c r="E32" s="487" t="s">
        <v>783</v>
      </c>
      <c r="F32" s="488" t="s">
        <v>784</v>
      </c>
      <c r="G32" s="487" t="s">
        <v>821</v>
      </c>
      <c r="H32" s="487" t="s">
        <v>822</v>
      </c>
      <c r="I32" s="490">
        <v>2.1700000762939453</v>
      </c>
      <c r="J32" s="490">
        <v>5</v>
      </c>
      <c r="K32" s="491">
        <v>10.850000381469727</v>
      </c>
    </row>
    <row r="33" spans="1:11" ht="14.45" customHeight="1" x14ac:dyDescent="0.2">
      <c r="A33" s="485" t="s">
        <v>439</v>
      </c>
      <c r="B33" s="486" t="s">
        <v>440</v>
      </c>
      <c r="C33" s="487" t="s">
        <v>445</v>
      </c>
      <c r="D33" s="488" t="s">
        <v>446</v>
      </c>
      <c r="E33" s="487" t="s">
        <v>783</v>
      </c>
      <c r="F33" s="488" t="s">
        <v>784</v>
      </c>
      <c r="G33" s="487" t="s">
        <v>823</v>
      </c>
      <c r="H33" s="487" t="s">
        <v>824</v>
      </c>
      <c r="I33" s="490">
        <v>2.5099999904632568</v>
      </c>
      <c r="J33" s="490">
        <v>100</v>
      </c>
      <c r="K33" s="491">
        <v>251</v>
      </c>
    </row>
    <row r="34" spans="1:11" ht="14.45" customHeight="1" x14ac:dyDescent="0.2">
      <c r="A34" s="485" t="s">
        <v>439</v>
      </c>
      <c r="B34" s="486" t="s">
        <v>440</v>
      </c>
      <c r="C34" s="487" t="s">
        <v>445</v>
      </c>
      <c r="D34" s="488" t="s">
        <v>446</v>
      </c>
      <c r="E34" s="487" t="s">
        <v>783</v>
      </c>
      <c r="F34" s="488" t="s">
        <v>784</v>
      </c>
      <c r="G34" s="487" t="s">
        <v>825</v>
      </c>
      <c r="H34" s="487" t="s">
        <v>826</v>
      </c>
      <c r="I34" s="490">
        <v>4.630000114440918</v>
      </c>
      <c r="J34" s="490">
        <v>5</v>
      </c>
      <c r="K34" s="491">
        <v>23.149999618530273</v>
      </c>
    </row>
    <row r="35" spans="1:11" ht="14.45" customHeight="1" x14ac:dyDescent="0.2">
      <c r="A35" s="485" t="s">
        <v>439</v>
      </c>
      <c r="B35" s="486" t="s">
        <v>440</v>
      </c>
      <c r="C35" s="487" t="s">
        <v>445</v>
      </c>
      <c r="D35" s="488" t="s">
        <v>446</v>
      </c>
      <c r="E35" s="487" t="s">
        <v>783</v>
      </c>
      <c r="F35" s="488" t="s">
        <v>784</v>
      </c>
      <c r="G35" s="487" t="s">
        <v>827</v>
      </c>
      <c r="H35" s="487" t="s">
        <v>828</v>
      </c>
      <c r="I35" s="490">
        <v>21.234999656677246</v>
      </c>
      <c r="J35" s="490">
        <v>25</v>
      </c>
      <c r="K35" s="491">
        <v>530.85000610351563</v>
      </c>
    </row>
    <row r="36" spans="1:11" ht="14.45" customHeight="1" x14ac:dyDescent="0.2">
      <c r="A36" s="485" t="s">
        <v>439</v>
      </c>
      <c r="B36" s="486" t="s">
        <v>440</v>
      </c>
      <c r="C36" s="487" t="s">
        <v>445</v>
      </c>
      <c r="D36" s="488" t="s">
        <v>446</v>
      </c>
      <c r="E36" s="487" t="s">
        <v>829</v>
      </c>
      <c r="F36" s="488" t="s">
        <v>830</v>
      </c>
      <c r="G36" s="487" t="s">
        <v>831</v>
      </c>
      <c r="H36" s="487" t="s">
        <v>832</v>
      </c>
      <c r="I36" s="490">
        <v>10.164285659790039</v>
      </c>
      <c r="J36" s="490">
        <v>1520</v>
      </c>
      <c r="K36" s="491">
        <v>15450.900024414063</v>
      </c>
    </row>
    <row r="37" spans="1:11" ht="14.45" customHeight="1" x14ac:dyDescent="0.2">
      <c r="A37" s="485" t="s">
        <v>439</v>
      </c>
      <c r="B37" s="486" t="s">
        <v>440</v>
      </c>
      <c r="C37" s="487" t="s">
        <v>445</v>
      </c>
      <c r="D37" s="488" t="s">
        <v>446</v>
      </c>
      <c r="E37" s="487" t="s">
        <v>833</v>
      </c>
      <c r="F37" s="488" t="s">
        <v>834</v>
      </c>
      <c r="G37" s="487" t="s">
        <v>835</v>
      </c>
      <c r="H37" s="487" t="s">
        <v>836</v>
      </c>
      <c r="I37" s="490">
        <v>0.54000002145767212</v>
      </c>
      <c r="J37" s="490">
        <v>200</v>
      </c>
      <c r="K37" s="491">
        <v>108</v>
      </c>
    </row>
    <row r="38" spans="1:11" ht="14.45" customHeight="1" x14ac:dyDescent="0.2">
      <c r="A38" s="485" t="s">
        <v>439</v>
      </c>
      <c r="B38" s="486" t="s">
        <v>440</v>
      </c>
      <c r="C38" s="487" t="s">
        <v>445</v>
      </c>
      <c r="D38" s="488" t="s">
        <v>446</v>
      </c>
      <c r="E38" s="487" t="s">
        <v>833</v>
      </c>
      <c r="F38" s="488" t="s">
        <v>834</v>
      </c>
      <c r="G38" s="487" t="s">
        <v>837</v>
      </c>
      <c r="H38" s="487" t="s">
        <v>838</v>
      </c>
      <c r="I38" s="490">
        <v>0.97000002861022949</v>
      </c>
      <c r="J38" s="490">
        <v>300</v>
      </c>
      <c r="K38" s="491">
        <v>291</v>
      </c>
    </row>
    <row r="39" spans="1:11" ht="14.45" customHeight="1" x14ac:dyDescent="0.2">
      <c r="A39" s="485" t="s">
        <v>439</v>
      </c>
      <c r="B39" s="486" t="s">
        <v>440</v>
      </c>
      <c r="C39" s="487" t="s">
        <v>445</v>
      </c>
      <c r="D39" s="488" t="s">
        <v>446</v>
      </c>
      <c r="E39" s="487" t="s">
        <v>833</v>
      </c>
      <c r="F39" s="488" t="s">
        <v>834</v>
      </c>
      <c r="G39" s="487" t="s">
        <v>839</v>
      </c>
      <c r="H39" s="487" t="s">
        <v>840</v>
      </c>
      <c r="I39" s="490">
        <v>1.8024999499320984</v>
      </c>
      <c r="J39" s="490">
        <v>500</v>
      </c>
      <c r="K39" s="491">
        <v>901</v>
      </c>
    </row>
    <row r="40" spans="1:11" ht="14.45" customHeight="1" x14ac:dyDescent="0.2">
      <c r="A40" s="485" t="s">
        <v>439</v>
      </c>
      <c r="B40" s="486" t="s">
        <v>440</v>
      </c>
      <c r="C40" s="487" t="s">
        <v>445</v>
      </c>
      <c r="D40" s="488" t="s">
        <v>446</v>
      </c>
      <c r="E40" s="487" t="s">
        <v>841</v>
      </c>
      <c r="F40" s="488" t="s">
        <v>842</v>
      </c>
      <c r="G40" s="487" t="s">
        <v>843</v>
      </c>
      <c r="H40" s="487" t="s">
        <v>844</v>
      </c>
      <c r="I40" s="490">
        <v>0.71399999856948848</v>
      </c>
      <c r="J40" s="490">
        <v>2200</v>
      </c>
      <c r="K40" s="491">
        <v>1604</v>
      </c>
    </row>
    <row r="41" spans="1:11" ht="14.45" customHeight="1" x14ac:dyDescent="0.2">
      <c r="A41" s="485" t="s">
        <v>439</v>
      </c>
      <c r="B41" s="486" t="s">
        <v>440</v>
      </c>
      <c r="C41" s="487" t="s">
        <v>445</v>
      </c>
      <c r="D41" s="488" t="s">
        <v>446</v>
      </c>
      <c r="E41" s="487" t="s">
        <v>841</v>
      </c>
      <c r="F41" s="488" t="s">
        <v>842</v>
      </c>
      <c r="G41" s="487" t="s">
        <v>845</v>
      </c>
      <c r="H41" s="487" t="s">
        <v>846</v>
      </c>
      <c r="I41" s="490">
        <v>0.62999999523162842</v>
      </c>
      <c r="J41" s="490">
        <v>200</v>
      </c>
      <c r="K41" s="491">
        <v>126</v>
      </c>
    </row>
    <row r="42" spans="1:11" ht="14.45" customHeight="1" x14ac:dyDescent="0.2">
      <c r="A42" s="485" t="s">
        <v>439</v>
      </c>
      <c r="B42" s="486" t="s">
        <v>440</v>
      </c>
      <c r="C42" s="487" t="s">
        <v>453</v>
      </c>
      <c r="D42" s="488" t="s">
        <v>454</v>
      </c>
      <c r="E42" s="487" t="s">
        <v>769</v>
      </c>
      <c r="F42" s="488" t="s">
        <v>770</v>
      </c>
      <c r="G42" s="487" t="s">
        <v>847</v>
      </c>
      <c r="H42" s="487" t="s">
        <v>848</v>
      </c>
      <c r="I42" s="490">
        <v>30.170000076293945</v>
      </c>
      <c r="J42" s="490">
        <v>5</v>
      </c>
      <c r="K42" s="491">
        <v>150.85000610351563</v>
      </c>
    </row>
    <row r="43" spans="1:11" ht="14.45" customHeight="1" x14ac:dyDescent="0.2">
      <c r="A43" s="485" t="s">
        <v>439</v>
      </c>
      <c r="B43" s="486" t="s">
        <v>440</v>
      </c>
      <c r="C43" s="487" t="s">
        <v>453</v>
      </c>
      <c r="D43" s="488" t="s">
        <v>454</v>
      </c>
      <c r="E43" s="487" t="s">
        <v>769</v>
      </c>
      <c r="F43" s="488" t="s">
        <v>770</v>
      </c>
      <c r="G43" s="487" t="s">
        <v>773</v>
      </c>
      <c r="H43" s="487" t="s">
        <v>774</v>
      </c>
      <c r="I43" s="490">
        <v>13.016000366210937</v>
      </c>
      <c r="J43" s="490">
        <v>22</v>
      </c>
      <c r="K43" s="491">
        <v>286.3800106048584</v>
      </c>
    </row>
    <row r="44" spans="1:11" ht="14.45" customHeight="1" x14ac:dyDescent="0.2">
      <c r="A44" s="485" t="s">
        <v>439</v>
      </c>
      <c r="B44" s="486" t="s">
        <v>440</v>
      </c>
      <c r="C44" s="487" t="s">
        <v>453</v>
      </c>
      <c r="D44" s="488" t="s">
        <v>454</v>
      </c>
      <c r="E44" s="487" t="s">
        <v>769</v>
      </c>
      <c r="F44" s="488" t="s">
        <v>770</v>
      </c>
      <c r="G44" s="487" t="s">
        <v>775</v>
      </c>
      <c r="H44" s="487" t="s">
        <v>776</v>
      </c>
      <c r="I44" s="490">
        <v>7.8599998950958252</v>
      </c>
      <c r="J44" s="490">
        <v>26</v>
      </c>
      <c r="K44" s="491">
        <v>204.37999725341797</v>
      </c>
    </row>
    <row r="45" spans="1:11" ht="14.45" customHeight="1" x14ac:dyDescent="0.2">
      <c r="A45" s="485" t="s">
        <v>439</v>
      </c>
      <c r="B45" s="486" t="s">
        <v>440</v>
      </c>
      <c r="C45" s="487" t="s">
        <v>453</v>
      </c>
      <c r="D45" s="488" t="s">
        <v>454</v>
      </c>
      <c r="E45" s="487" t="s">
        <v>769</v>
      </c>
      <c r="F45" s="488" t="s">
        <v>770</v>
      </c>
      <c r="G45" s="487" t="s">
        <v>849</v>
      </c>
      <c r="H45" s="487" t="s">
        <v>850</v>
      </c>
      <c r="I45" s="490">
        <v>19.319999694824219</v>
      </c>
      <c r="J45" s="490">
        <v>12</v>
      </c>
      <c r="K45" s="491">
        <v>231.83999633789063</v>
      </c>
    </row>
    <row r="46" spans="1:11" ht="14.45" customHeight="1" x14ac:dyDescent="0.2">
      <c r="A46" s="485" t="s">
        <v>439</v>
      </c>
      <c r="B46" s="486" t="s">
        <v>440</v>
      </c>
      <c r="C46" s="487" t="s">
        <v>453</v>
      </c>
      <c r="D46" s="488" t="s">
        <v>454</v>
      </c>
      <c r="E46" s="487" t="s">
        <v>769</v>
      </c>
      <c r="F46" s="488" t="s">
        <v>770</v>
      </c>
      <c r="G46" s="487" t="s">
        <v>851</v>
      </c>
      <c r="H46" s="487" t="s">
        <v>852</v>
      </c>
      <c r="I46" s="490">
        <v>7.5900001525878906</v>
      </c>
      <c r="J46" s="490">
        <v>1</v>
      </c>
      <c r="K46" s="491">
        <v>7.5900001525878906</v>
      </c>
    </row>
    <row r="47" spans="1:11" ht="14.45" customHeight="1" x14ac:dyDescent="0.2">
      <c r="A47" s="485" t="s">
        <v>439</v>
      </c>
      <c r="B47" s="486" t="s">
        <v>440</v>
      </c>
      <c r="C47" s="487" t="s">
        <v>453</v>
      </c>
      <c r="D47" s="488" t="s">
        <v>454</v>
      </c>
      <c r="E47" s="487" t="s">
        <v>769</v>
      </c>
      <c r="F47" s="488" t="s">
        <v>770</v>
      </c>
      <c r="G47" s="487" t="s">
        <v>853</v>
      </c>
      <c r="H47" s="487" t="s">
        <v>854</v>
      </c>
      <c r="I47" s="490">
        <v>9.5900001525878906</v>
      </c>
      <c r="J47" s="490">
        <v>1</v>
      </c>
      <c r="K47" s="491">
        <v>9.5900001525878906</v>
      </c>
    </row>
    <row r="48" spans="1:11" ht="14.45" customHeight="1" x14ac:dyDescent="0.2">
      <c r="A48" s="485" t="s">
        <v>439</v>
      </c>
      <c r="B48" s="486" t="s">
        <v>440</v>
      </c>
      <c r="C48" s="487" t="s">
        <v>453</v>
      </c>
      <c r="D48" s="488" t="s">
        <v>454</v>
      </c>
      <c r="E48" s="487" t="s">
        <v>769</v>
      </c>
      <c r="F48" s="488" t="s">
        <v>770</v>
      </c>
      <c r="G48" s="487" t="s">
        <v>855</v>
      </c>
      <c r="H48" s="487" t="s">
        <v>856</v>
      </c>
      <c r="I48" s="490">
        <v>19.959999084472656</v>
      </c>
      <c r="J48" s="490">
        <v>1</v>
      </c>
      <c r="K48" s="491">
        <v>19.959999084472656</v>
      </c>
    </row>
    <row r="49" spans="1:11" ht="14.45" customHeight="1" x14ac:dyDescent="0.2">
      <c r="A49" s="485" t="s">
        <v>439</v>
      </c>
      <c r="B49" s="486" t="s">
        <v>440</v>
      </c>
      <c r="C49" s="487" t="s">
        <v>453</v>
      </c>
      <c r="D49" s="488" t="s">
        <v>454</v>
      </c>
      <c r="E49" s="487" t="s">
        <v>769</v>
      </c>
      <c r="F49" s="488" t="s">
        <v>770</v>
      </c>
      <c r="G49" s="487" t="s">
        <v>777</v>
      </c>
      <c r="H49" s="487" t="s">
        <v>778</v>
      </c>
      <c r="I49" s="490">
        <v>30.960000038146973</v>
      </c>
      <c r="J49" s="490">
        <v>4</v>
      </c>
      <c r="K49" s="491">
        <v>123.84000015258789</v>
      </c>
    </row>
    <row r="50" spans="1:11" ht="14.45" customHeight="1" x14ac:dyDescent="0.2">
      <c r="A50" s="485" t="s">
        <v>439</v>
      </c>
      <c r="B50" s="486" t="s">
        <v>440</v>
      </c>
      <c r="C50" s="487" t="s">
        <v>453</v>
      </c>
      <c r="D50" s="488" t="s">
        <v>454</v>
      </c>
      <c r="E50" s="487" t="s">
        <v>769</v>
      </c>
      <c r="F50" s="488" t="s">
        <v>770</v>
      </c>
      <c r="G50" s="487" t="s">
        <v>779</v>
      </c>
      <c r="H50" s="487" t="s">
        <v>780</v>
      </c>
      <c r="I50" s="490">
        <v>30.77500057220459</v>
      </c>
      <c r="J50" s="490">
        <v>6</v>
      </c>
      <c r="K50" s="491">
        <v>184.66000366210938</v>
      </c>
    </row>
    <row r="51" spans="1:11" ht="14.45" customHeight="1" x14ac:dyDescent="0.2">
      <c r="A51" s="485" t="s">
        <v>439</v>
      </c>
      <c r="B51" s="486" t="s">
        <v>440</v>
      </c>
      <c r="C51" s="487" t="s">
        <v>453</v>
      </c>
      <c r="D51" s="488" t="s">
        <v>454</v>
      </c>
      <c r="E51" s="487" t="s">
        <v>769</v>
      </c>
      <c r="F51" s="488" t="s">
        <v>770</v>
      </c>
      <c r="G51" s="487" t="s">
        <v>781</v>
      </c>
      <c r="H51" s="487" t="s">
        <v>782</v>
      </c>
      <c r="I51" s="490">
        <v>19.469999313354492</v>
      </c>
      <c r="J51" s="490">
        <v>1</v>
      </c>
      <c r="K51" s="491">
        <v>19.469999313354492</v>
      </c>
    </row>
    <row r="52" spans="1:11" ht="14.45" customHeight="1" x14ac:dyDescent="0.2">
      <c r="A52" s="485" t="s">
        <v>439</v>
      </c>
      <c r="B52" s="486" t="s">
        <v>440</v>
      </c>
      <c r="C52" s="487" t="s">
        <v>453</v>
      </c>
      <c r="D52" s="488" t="s">
        <v>454</v>
      </c>
      <c r="E52" s="487" t="s">
        <v>783</v>
      </c>
      <c r="F52" s="488" t="s">
        <v>784</v>
      </c>
      <c r="G52" s="487" t="s">
        <v>785</v>
      </c>
      <c r="H52" s="487" t="s">
        <v>786</v>
      </c>
      <c r="I52" s="490">
        <v>1.7499999608844519E-2</v>
      </c>
      <c r="J52" s="490">
        <v>500</v>
      </c>
      <c r="K52" s="491">
        <v>8</v>
      </c>
    </row>
    <row r="53" spans="1:11" ht="14.45" customHeight="1" x14ac:dyDescent="0.2">
      <c r="A53" s="485" t="s">
        <v>439</v>
      </c>
      <c r="B53" s="486" t="s">
        <v>440</v>
      </c>
      <c r="C53" s="487" t="s">
        <v>453</v>
      </c>
      <c r="D53" s="488" t="s">
        <v>454</v>
      </c>
      <c r="E53" s="487" t="s">
        <v>783</v>
      </c>
      <c r="F53" s="488" t="s">
        <v>784</v>
      </c>
      <c r="G53" s="487" t="s">
        <v>787</v>
      </c>
      <c r="H53" s="487" t="s">
        <v>788</v>
      </c>
      <c r="I53" s="490">
        <v>21.97499942779541</v>
      </c>
      <c r="J53" s="490">
        <v>200</v>
      </c>
      <c r="K53" s="491">
        <v>4395.43994140625</v>
      </c>
    </row>
    <row r="54" spans="1:11" ht="14.45" customHeight="1" x14ac:dyDescent="0.2">
      <c r="A54" s="485" t="s">
        <v>439</v>
      </c>
      <c r="B54" s="486" t="s">
        <v>440</v>
      </c>
      <c r="C54" s="487" t="s">
        <v>453</v>
      </c>
      <c r="D54" s="488" t="s">
        <v>454</v>
      </c>
      <c r="E54" s="487" t="s">
        <v>783</v>
      </c>
      <c r="F54" s="488" t="s">
        <v>784</v>
      </c>
      <c r="G54" s="487" t="s">
        <v>857</v>
      </c>
      <c r="H54" s="487" t="s">
        <v>858</v>
      </c>
      <c r="I54" s="490">
        <v>17.979999542236328</v>
      </c>
      <c r="J54" s="490">
        <v>2</v>
      </c>
      <c r="K54" s="491">
        <v>35.959999084472656</v>
      </c>
    </row>
    <row r="55" spans="1:11" ht="14.45" customHeight="1" x14ac:dyDescent="0.2">
      <c r="A55" s="485" t="s">
        <v>439</v>
      </c>
      <c r="B55" s="486" t="s">
        <v>440</v>
      </c>
      <c r="C55" s="487" t="s">
        <v>453</v>
      </c>
      <c r="D55" s="488" t="s">
        <v>454</v>
      </c>
      <c r="E55" s="487" t="s">
        <v>783</v>
      </c>
      <c r="F55" s="488" t="s">
        <v>784</v>
      </c>
      <c r="G55" s="487" t="s">
        <v>795</v>
      </c>
      <c r="H55" s="487" t="s">
        <v>796</v>
      </c>
      <c r="I55" s="490">
        <v>1.8049999475479126</v>
      </c>
      <c r="J55" s="490">
        <v>150</v>
      </c>
      <c r="K55" s="491">
        <v>271</v>
      </c>
    </row>
    <row r="56" spans="1:11" ht="14.45" customHeight="1" x14ac:dyDescent="0.2">
      <c r="A56" s="485" t="s">
        <v>439</v>
      </c>
      <c r="B56" s="486" t="s">
        <v>440</v>
      </c>
      <c r="C56" s="487" t="s">
        <v>453</v>
      </c>
      <c r="D56" s="488" t="s">
        <v>454</v>
      </c>
      <c r="E56" s="487" t="s">
        <v>783</v>
      </c>
      <c r="F56" s="488" t="s">
        <v>784</v>
      </c>
      <c r="G56" s="487" t="s">
        <v>859</v>
      </c>
      <c r="H56" s="487" t="s">
        <v>860</v>
      </c>
      <c r="I56" s="490">
        <v>2.2000000476837158</v>
      </c>
      <c r="J56" s="490">
        <v>15</v>
      </c>
      <c r="K56" s="491">
        <v>33</v>
      </c>
    </row>
    <row r="57" spans="1:11" ht="14.45" customHeight="1" x14ac:dyDescent="0.2">
      <c r="A57" s="485" t="s">
        <v>439</v>
      </c>
      <c r="B57" s="486" t="s">
        <v>440</v>
      </c>
      <c r="C57" s="487" t="s">
        <v>453</v>
      </c>
      <c r="D57" s="488" t="s">
        <v>454</v>
      </c>
      <c r="E57" s="487" t="s">
        <v>783</v>
      </c>
      <c r="F57" s="488" t="s">
        <v>784</v>
      </c>
      <c r="G57" s="487" t="s">
        <v>861</v>
      </c>
      <c r="H57" s="487" t="s">
        <v>862</v>
      </c>
      <c r="I57" s="490">
        <v>11.734999656677246</v>
      </c>
      <c r="J57" s="490">
        <v>25</v>
      </c>
      <c r="K57" s="491">
        <v>293.40000915527344</v>
      </c>
    </row>
    <row r="58" spans="1:11" ht="14.45" customHeight="1" x14ac:dyDescent="0.2">
      <c r="A58" s="485" t="s">
        <v>439</v>
      </c>
      <c r="B58" s="486" t="s">
        <v>440</v>
      </c>
      <c r="C58" s="487" t="s">
        <v>453</v>
      </c>
      <c r="D58" s="488" t="s">
        <v>454</v>
      </c>
      <c r="E58" s="487" t="s">
        <v>783</v>
      </c>
      <c r="F58" s="488" t="s">
        <v>784</v>
      </c>
      <c r="G58" s="487" t="s">
        <v>799</v>
      </c>
      <c r="H58" s="487" t="s">
        <v>800</v>
      </c>
      <c r="I58" s="490">
        <v>13.310000419616699</v>
      </c>
      <c r="J58" s="490">
        <v>10</v>
      </c>
      <c r="K58" s="491">
        <v>133.10000610351563</v>
      </c>
    </row>
    <row r="59" spans="1:11" ht="14.45" customHeight="1" x14ac:dyDescent="0.2">
      <c r="A59" s="485" t="s">
        <v>439</v>
      </c>
      <c r="B59" s="486" t="s">
        <v>440</v>
      </c>
      <c r="C59" s="487" t="s">
        <v>453</v>
      </c>
      <c r="D59" s="488" t="s">
        <v>454</v>
      </c>
      <c r="E59" s="487" t="s">
        <v>783</v>
      </c>
      <c r="F59" s="488" t="s">
        <v>784</v>
      </c>
      <c r="G59" s="487" t="s">
        <v>805</v>
      </c>
      <c r="H59" s="487" t="s">
        <v>806</v>
      </c>
      <c r="I59" s="490">
        <v>1.9825000166893005</v>
      </c>
      <c r="J59" s="490">
        <v>450</v>
      </c>
      <c r="K59" s="491">
        <v>892</v>
      </c>
    </row>
    <row r="60" spans="1:11" ht="14.45" customHeight="1" x14ac:dyDescent="0.2">
      <c r="A60" s="485" t="s">
        <v>439</v>
      </c>
      <c r="B60" s="486" t="s">
        <v>440</v>
      </c>
      <c r="C60" s="487" t="s">
        <v>453</v>
      </c>
      <c r="D60" s="488" t="s">
        <v>454</v>
      </c>
      <c r="E60" s="487" t="s">
        <v>783</v>
      </c>
      <c r="F60" s="488" t="s">
        <v>784</v>
      </c>
      <c r="G60" s="487" t="s">
        <v>807</v>
      </c>
      <c r="H60" s="487" t="s">
        <v>808</v>
      </c>
      <c r="I60" s="490">
        <v>1.8999999761581421</v>
      </c>
      <c r="J60" s="490">
        <v>400</v>
      </c>
      <c r="K60" s="491">
        <v>760</v>
      </c>
    </row>
    <row r="61" spans="1:11" ht="14.45" customHeight="1" x14ac:dyDescent="0.2">
      <c r="A61" s="485" t="s">
        <v>439</v>
      </c>
      <c r="B61" s="486" t="s">
        <v>440</v>
      </c>
      <c r="C61" s="487" t="s">
        <v>453</v>
      </c>
      <c r="D61" s="488" t="s">
        <v>454</v>
      </c>
      <c r="E61" s="487" t="s">
        <v>783</v>
      </c>
      <c r="F61" s="488" t="s">
        <v>784</v>
      </c>
      <c r="G61" s="487" t="s">
        <v>809</v>
      </c>
      <c r="H61" s="487" t="s">
        <v>810</v>
      </c>
      <c r="I61" s="490">
        <v>2.6925000548362732</v>
      </c>
      <c r="J61" s="490">
        <v>450</v>
      </c>
      <c r="K61" s="491">
        <v>1211.5</v>
      </c>
    </row>
    <row r="62" spans="1:11" ht="14.45" customHeight="1" x14ac:dyDescent="0.2">
      <c r="A62" s="485" t="s">
        <v>439</v>
      </c>
      <c r="B62" s="486" t="s">
        <v>440</v>
      </c>
      <c r="C62" s="487" t="s">
        <v>453</v>
      </c>
      <c r="D62" s="488" t="s">
        <v>454</v>
      </c>
      <c r="E62" s="487" t="s">
        <v>783</v>
      </c>
      <c r="F62" s="488" t="s">
        <v>784</v>
      </c>
      <c r="G62" s="487" t="s">
        <v>815</v>
      </c>
      <c r="H62" s="487" t="s">
        <v>816</v>
      </c>
      <c r="I62" s="490">
        <v>1.9199999570846558</v>
      </c>
      <c r="J62" s="490">
        <v>50</v>
      </c>
      <c r="K62" s="491">
        <v>96</v>
      </c>
    </row>
    <row r="63" spans="1:11" ht="14.45" customHeight="1" x14ac:dyDescent="0.2">
      <c r="A63" s="485" t="s">
        <v>439</v>
      </c>
      <c r="B63" s="486" t="s">
        <v>440</v>
      </c>
      <c r="C63" s="487" t="s">
        <v>453</v>
      </c>
      <c r="D63" s="488" t="s">
        <v>454</v>
      </c>
      <c r="E63" s="487" t="s">
        <v>783</v>
      </c>
      <c r="F63" s="488" t="s">
        <v>784</v>
      </c>
      <c r="G63" s="487" t="s">
        <v>817</v>
      </c>
      <c r="H63" s="487" t="s">
        <v>818</v>
      </c>
      <c r="I63" s="490">
        <v>3.0999999046325684</v>
      </c>
      <c r="J63" s="490">
        <v>5</v>
      </c>
      <c r="K63" s="491">
        <v>15.5</v>
      </c>
    </row>
    <row r="64" spans="1:11" ht="14.45" customHeight="1" x14ac:dyDescent="0.2">
      <c r="A64" s="485" t="s">
        <v>439</v>
      </c>
      <c r="B64" s="486" t="s">
        <v>440</v>
      </c>
      <c r="C64" s="487" t="s">
        <v>453</v>
      </c>
      <c r="D64" s="488" t="s">
        <v>454</v>
      </c>
      <c r="E64" s="487" t="s">
        <v>783</v>
      </c>
      <c r="F64" s="488" t="s">
        <v>784</v>
      </c>
      <c r="G64" s="487" t="s">
        <v>819</v>
      </c>
      <c r="H64" s="487" t="s">
        <v>820</v>
      </c>
      <c r="I64" s="490">
        <v>1.9199999570846558</v>
      </c>
      <c r="J64" s="490">
        <v>10</v>
      </c>
      <c r="K64" s="491">
        <v>19.200000762939453</v>
      </c>
    </row>
    <row r="65" spans="1:11" ht="14.45" customHeight="1" x14ac:dyDescent="0.2">
      <c r="A65" s="485" t="s">
        <v>439</v>
      </c>
      <c r="B65" s="486" t="s">
        <v>440</v>
      </c>
      <c r="C65" s="487" t="s">
        <v>453</v>
      </c>
      <c r="D65" s="488" t="s">
        <v>454</v>
      </c>
      <c r="E65" s="487" t="s">
        <v>783</v>
      </c>
      <c r="F65" s="488" t="s">
        <v>784</v>
      </c>
      <c r="G65" s="487" t="s">
        <v>821</v>
      </c>
      <c r="H65" s="487" t="s">
        <v>822</v>
      </c>
      <c r="I65" s="490">
        <v>2.1700000762939453</v>
      </c>
      <c r="J65" s="490">
        <v>10</v>
      </c>
      <c r="K65" s="491">
        <v>21.700000762939453</v>
      </c>
    </row>
    <row r="66" spans="1:11" ht="14.45" customHeight="1" x14ac:dyDescent="0.2">
      <c r="A66" s="485" t="s">
        <v>439</v>
      </c>
      <c r="B66" s="486" t="s">
        <v>440</v>
      </c>
      <c r="C66" s="487" t="s">
        <v>453</v>
      </c>
      <c r="D66" s="488" t="s">
        <v>454</v>
      </c>
      <c r="E66" s="487" t="s">
        <v>783</v>
      </c>
      <c r="F66" s="488" t="s">
        <v>784</v>
      </c>
      <c r="G66" s="487" t="s">
        <v>863</v>
      </c>
      <c r="H66" s="487" t="s">
        <v>864</v>
      </c>
      <c r="I66" s="490">
        <v>2</v>
      </c>
      <c r="J66" s="490">
        <v>5</v>
      </c>
      <c r="K66" s="491">
        <v>10</v>
      </c>
    </row>
    <row r="67" spans="1:11" ht="14.45" customHeight="1" x14ac:dyDescent="0.2">
      <c r="A67" s="485" t="s">
        <v>439</v>
      </c>
      <c r="B67" s="486" t="s">
        <v>440</v>
      </c>
      <c r="C67" s="487" t="s">
        <v>453</v>
      </c>
      <c r="D67" s="488" t="s">
        <v>454</v>
      </c>
      <c r="E67" s="487" t="s">
        <v>783</v>
      </c>
      <c r="F67" s="488" t="s">
        <v>784</v>
      </c>
      <c r="G67" s="487" t="s">
        <v>865</v>
      </c>
      <c r="H67" s="487" t="s">
        <v>866</v>
      </c>
      <c r="I67" s="490">
        <v>21.239999771118164</v>
      </c>
      <c r="J67" s="490">
        <v>5</v>
      </c>
      <c r="K67" s="491">
        <v>106.19999694824219</v>
      </c>
    </row>
    <row r="68" spans="1:11" ht="14.45" customHeight="1" x14ac:dyDescent="0.2">
      <c r="A68" s="485" t="s">
        <v>439</v>
      </c>
      <c r="B68" s="486" t="s">
        <v>440</v>
      </c>
      <c r="C68" s="487" t="s">
        <v>453</v>
      </c>
      <c r="D68" s="488" t="s">
        <v>454</v>
      </c>
      <c r="E68" s="487" t="s">
        <v>783</v>
      </c>
      <c r="F68" s="488" t="s">
        <v>784</v>
      </c>
      <c r="G68" s="487" t="s">
        <v>823</v>
      </c>
      <c r="H68" s="487" t="s">
        <v>824</v>
      </c>
      <c r="I68" s="490">
        <v>2.5099999904632568</v>
      </c>
      <c r="J68" s="490">
        <v>150</v>
      </c>
      <c r="K68" s="491">
        <v>376.5</v>
      </c>
    </row>
    <row r="69" spans="1:11" ht="14.45" customHeight="1" x14ac:dyDescent="0.2">
      <c r="A69" s="485" t="s">
        <v>439</v>
      </c>
      <c r="B69" s="486" t="s">
        <v>440</v>
      </c>
      <c r="C69" s="487" t="s">
        <v>453</v>
      </c>
      <c r="D69" s="488" t="s">
        <v>454</v>
      </c>
      <c r="E69" s="487" t="s">
        <v>783</v>
      </c>
      <c r="F69" s="488" t="s">
        <v>784</v>
      </c>
      <c r="G69" s="487" t="s">
        <v>867</v>
      </c>
      <c r="H69" s="487" t="s">
        <v>868</v>
      </c>
      <c r="I69" s="490">
        <v>3.1450001001358032</v>
      </c>
      <c r="J69" s="490">
        <v>10</v>
      </c>
      <c r="K69" s="491">
        <v>31.449999809265137</v>
      </c>
    </row>
    <row r="70" spans="1:11" ht="14.45" customHeight="1" x14ac:dyDescent="0.2">
      <c r="A70" s="485" t="s">
        <v>439</v>
      </c>
      <c r="B70" s="486" t="s">
        <v>440</v>
      </c>
      <c r="C70" s="487" t="s">
        <v>453</v>
      </c>
      <c r="D70" s="488" t="s">
        <v>454</v>
      </c>
      <c r="E70" s="487" t="s">
        <v>783</v>
      </c>
      <c r="F70" s="488" t="s">
        <v>784</v>
      </c>
      <c r="G70" s="487" t="s">
        <v>869</v>
      </c>
      <c r="H70" s="487" t="s">
        <v>870</v>
      </c>
      <c r="I70" s="490">
        <v>2.5299999713897705</v>
      </c>
      <c r="J70" s="490">
        <v>5</v>
      </c>
      <c r="K70" s="491">
        <v>12.649999618530273</v>
      </c>
    </row>
    <row r="71" spans="1:11" ht="14.45" customHeight="1" x14ac:dyDescent="0.2">
      <c r="A71" s="485" t="s">
        <v>439</v>
      </c>
      <c r="B71" s="486" t="s">
        <v>440</v>
      </c>
      <c r="C71" s="487" t="s">
        <v>453</v>
      </c>
      <c r="D71" s="488" t="s">
        <v>454</v>
      </c>
      <c r="E71" s="487" t="s">
        <v>829</v>
      </c>
      <c r="F71" s="488" t="s">
        <v>830</v>
      </c>
      <c r="G71" s="487" t="s">
        <v>831</v>
      </c>
      <c r="H71" s="487" t="s">
        <v>832</v>
      </c>
      <c r="I71" s="490">
        <v>10.163333257039389</v>
      </c>
      <c r="J71" s="490">
        <v>110</v>
      </c>
      <c r="K71" s="491">
        <v>1117.8999938964844</v>
      </c>
    </row>
    <row r="72" spans="1:11" ht="14.45" customHeight="1" x14ac:dyDescent="0.2">
      <c r="A72" s="485" t="s">
        <v>439</v>
      </c>
      <c r="B72" s="486" t="s">
        <v>440</v>
      </c>
      <c r="C72" s="487" t="s">
        <v>453</v>
      </c>
      <c r="D72" s="488" t="s">
        <v>454</v>
      </c>
      <c r="E72" s="487" t="s">
        <v>833</v>
      </c>
      <c r="F72" s="488" t="s">
        <v>834</v>
      </c>
      <c r="G72" s="487" t="s">
        <v>837</v>
      </c>
      <c r="H72" s="487" t="s">
        <v>838</v>
      </c>
      <c r="I72" s="490">
        <v>0.96500000357627869</v>
      </c>
      <c r="J72" s="490">
        <v>1300</v>
      </c>
      <c r="K72" s="491">
        <v>1254</v>
      </c>
    </row>
    <row r="73" spans="1:11" ht="14.45" customHeight="1" x14ac:dyDescent="0.2">
      <c r="A73" s="485" t="s">
        <v>439</v>
      </c>
      <c r="B73" s="486" t="s">
        <v>440</v>
      </c>
      <c r="C73" s="487" t="s">
        <v>453</v>
      </c>
      <c r="D73" s="488" t="s">
        <v>454</v>
      </c>
      <c r="E73" s="487" t="s">
        <v>833</v>
      </c>
      <c r="F73" s="488" t="s">
        <v>834</v>
      </c>
      <c r="G73" s="487" t="s">
        <v>839</v>
      </c>
      <c r="H73" s="487" t="s">
        <v>840</v>
      </c>
      <c r="I73" s="490">
        <v>1.8033332824707031</v>
      </c>
      <c r="J73" s="490">
        <v>400</v>
      </c>
      <c r="K73" s="491">
        <v>721</v>
      </c>
    </row>
    <row r="74" spans="1:11" ht="14.45" customHeight="1" x14ac:dyDescent="0.2">
      <c r="A74" s="485" t="s">
        <v>439</v>
      </c>
      <c r="B74" s="486" t="s">
        <v>440</v>
      </c>
      <c r="C74" s="487" t="s">
        <v>453</v>
      </c>
      <c r="D74" s="488" t="s">
        <v>454</v>
      </c>
      <c r="E74" s="487" t="s">
        <v>841</v>
      </c>
      <c r="F74" s="488" t="s">
        <v>842</v>
      </c>
      <c r="G74" s="487" t="s">
        <v>843</v>
      </c>
      <c r="H74" s="487" t="s">
        <v>844</v>
      </c>
      <c r="I74" s="490">
        <v>0.69399999380111699</v>
      </c>
      <c r="J74" s="490">
        <v>1200</v>
      </c>
      <c r="K74" s="491">
        <v>820</v>
      </c>
    </row>
    <row r="75" spans="1:11" ht="14.45" customHeight="1" thickBot="1" x14ac:dyDescent="0.25">
      <c r="A75" s="492" t="s">
        <v>439</v>
      </c>
      <c r="B75" s="493" t="s">
        <v>440</v>
      </c>
      <c r="C75" s="494" t="s">
        <v>453</v>
      </c>
      <c r="D75" s="495" t="s">
        <v>454</v>
      </c>
      <c r="E75" s="494" t="s">
        <v>841</v>
      </c>
      <c r="F75" s="495" t="s">
        <v>842</v>
      </c>
      <c r="G75" s="494" t="s">
        <v>845</v>
      </c>
      <c r="H75" s="494" t="s">
        <v>846</v>
      </c>
      <c r="I75" s="497">
        <v>0.74000000953674316</v>
      </c>
      <c r="J75" s="497">
        <v>400</v>
      </c>
      <c r="K75" s="498">
        <v>296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6603257-3075-41AE-9EAD-F3E9800EF1BE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12.064285714285713</v>
      </c>
      <c r="D6" s="308"/>
      <c r="E6" s="308"/>
      <c r="F6" s="307"/>
      <c r="G6" s="309">
        <f ca="1">SUM(Tabulka[05 h_vram])/2</f>
        <v>12460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429169</v>
      </c>
      <c r="N6" s="308">
        <f ca="1">SUM(Tabulka[12 m_oc])/2</f>
        <v>429169</v>
      </c>
      <c r="O6" s="307">
        <f ca="1">SUM(Tabulka[13 m_sk])/2</f>
        <v>4471674</v>
      </c>
      <c r="P6" s="306">
        <f ca="1">SUM(Tabulka[14_vzsk])/2</f>
        <v>0</v>
      </c>
      <c r="Q6" s="306">
        <f ca="1">SUM(Tabulka[15_vzpl])/2</f>
        <v>8882.575757575758</v>
      </c>
      <c r="R6" s="305">
        <f ca="1">IF(Q6=0,0,P6/Q6)</f>
        <v>0</v>
      </c>
      <c r="S6" s="304">
        <f ca="1">Q6-P6</f>
        <v>8882.575757575758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4.5642857142857141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263285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263285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2420355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7715.9090909090901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7715.9090909090901</v>
      </c>
    </row>
    <row r="9" spans="1:19" x14ac:dyDescent="0.25">
      <c r="A9" s="286">
        <v>99</v>
      </c>
      <c r="B9" s="285" t="s">
        <v>882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0.24285714285714285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67924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7715.9090909090901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7715.9090909090901</v>
      </c>
    </row>
    <row r="10" spans="1:19" x14ac:dyDescent="0.25">
      <c r="A10" s="286">
        <v>101</v>
      </c>
      <c r="B10" s="285" t="s">
        <v>883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4.3214285714285712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253367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253367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2352431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872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130102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130102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1631852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1166.6666666666665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1166.6666666666665</v>
      </c>
    </row>
    <row r="12" spans="1:19" x14ac:dyDescent="0.25">
      <c r="A12" s="286">
        <v>303</v>
      </c>
      <c r="B12" s="285" t="s">
        <v>884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24076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24076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279412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1166.6666666666665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1166.6666666666665</v>
      </c>
    </row>
    <row r="13" spans="1:19" x14ac:dyDescent="0.25">
      <c r="A13" s="286">
        <v>304</v>
      </c>
      <c r="B13" s="285" t="s">
        <v>885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68144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68144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885309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>
        <v>305</v>
      </c>
      <c r="B14" s="285" t="s">
        <v>886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36542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36542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404563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424</v>
      </c>
      <c r="B15" s="285" t="s">
        <v>887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62568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 t="s">
        <v>873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419467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</v>
      </c>
      <c r="B17" s="285" t="s">
        <v>888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419467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8" t="s">
        <v>213</v>
      </c>
    </row>
    <row r="22" spans="1:19" x14ac:dyDescent="0.25">
      <c r="A22" s="235" t="s">
        <v>189</v>
      </c>
    </row>
    <row r="23" spans="1:19" x14ac:dyDescent="0.25">
      <c r="A23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3D99A1E-FBF8-4672-835E-825244D406F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7686.5680699999994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250.83577999999994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0.8464621376887318</v>
      </c>
      <c r="E11" s="165">
        <f t="shared" si="0"/>
        <v>1.4107702294812197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68.51961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6062.7434399999993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1669.8416400000001</v>
      </c>
      <c r="D18" s="183">
        <f ca="1">IF(ISERROR(VLOOKUP("Výnosy celkem",INDIRECT("HI!$A:$G"),5,0)),0,VLOOKUP("Výnosy celkem",INDIRECT("HI!$A:$G"),5,0))</f>
        <v>1525.4496900000004</v>
      </c>
      <c r="E18" s="184">
        <f t="shared" ref="E18:E23" ca="1" si="1">IF(C18=0,0,D18/C18)</f>
        <v>0.91352955481455134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1669.8416400000001</v>
      </c>
      <c r="D19" s="164">
        <f ca="1">IF(ISERROR(VLOOKUP("Ambulance *",INDIRECT("HI!$A:$G"),5,0)),0,VLOOKUP("Ambulance *",INDIRECT("HI!$A:$G"),5,0))</f>
        <v>1525.4496900000004</v>
      </c>
      <c r="E19" s="165">
        <f t="shared" ca="1" si="1"/>
        <v>0.91352955481455134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0.91352955481455134</v>
      </c>
      <c r="E20" s="165">
        <f t="shared" si="1"/>
        <v>0.91352955481455134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0.91352955481455134</v>
      </c>
      <c r="E21" s="165">
        <f t="shared" si="1"/>
        <v>0.91352955481455134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 t="str">
        <f>IF(ISERROR(VLOOKUP("Celkem:",'ZV Vykáz.-H'!$A:$S,7,0)),"",VLOOKUP("Celkem:",'ZV Vykáz.-H'!$A:$S,7,0))</f>
        <v/>
      </c>
      <c r="E23" s="165" t="e">
        <f t="shared" si="1"/>
        <v>#VALUE!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BD94F24-C5BE-4FB0-A221-F860CF2FCB42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881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4.6500000000000004</v>
      </c>
      <c r="F4" s="315"/>
      <c r="G4" s="315"/>
      <c r="H4" s="315"/>
      <c r="I4" s="315">
        <v>842</v>
      </c>
      <c r="J4" s="315"/>
      <c r="K4" s="315"/>
      <c r="L4" s="315"/>
      <c r="M4" s="315"/>
      <c r="N4" s="315"/>
      <c r="O4" s="315"/>
      <c r="P4" s="315"/>
      <c r="Q4" s="315">
        <v>314722</v>
      </c>
      <c r="R4" s="315"/>
      <c r="S4" s="315">
        <v>1102.2727272727273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0.2</v>
      </c>
      <c r="I5">
        <v>32</v>
      </c>
      <c r="Q5">
        <v>6799</v>
      </c>
      <c r="S5">
        <v>1102.2727272727273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4.45</v>
      </c>
      <c r="I6">
        <v>810</v>
      </c>
      <c r="Q6">
        <v>307923</v>
      </c>
    </row>
    <row r="7" spans="1:19" x14ac:dyDescent="0.25">
      <c r="A7" s="320" t="s">
        <v>170</v>
      </c>
      <c r="B7" s="319">
        <v>4</v>
      </c>
      <c r="C7">
        <v>1</v>
      </c>
      <c r="D7" t="s">
        <v>872</v>
      </c>
      <c r="E7">
        <v>5.5</v>
      </c>
      <c r="I7">
        <v>948</v>
      </c>
      <c r="Q7">
        <v>218588</v>
      </c>
      <c r="S7">
        <v>166.66666666666666</v>
      </c>
    </row>
    <row r="8" spans="1:19" x14ac:dyDescent="0.25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184</v>
      </c>
      <c r="Q8">
        <v>35950</v>
      </c>
      <c r="S8">
        <v>166.66666666666666</v>
      </c>
    </row>
    <row r="9" spans="1:19" x14ac:dyDescent="0.25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504</v>
      </c>
      <c r="Q9">
        <v>116787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176</v>
      </c>
      <c r="Q10">
        <v>52466</v>
      </c>
    </row>
    <row r="11" spans="1:19" x14ac:dyDescent="0.25">
      <c r="A11" s="320" t="s">
        <v>174</v>
      </c>
      <c r="B11" s="319">
        <v>8</v>
      </c>
      <c r="C11">
        <v>1</v>
      </c>
      <c r="D11">
        <v>424</v>
      </c>
      <c r="E11">
        <v>0.5</v>
      </c>
      <c r="I11">
        <v>84</v>
      </c>
      <c r="Q11">
        <v>13385</v>
      </c>
    </row>
    <row r="12" spans="1:19" x14ac:dyDescent="0.25">
      <c r="A12" s="322" t="s">
        <v>175</v>
      </c>
      <c r="B12" s="321">
        <v>9</v>
      </c>
      <c r="C12">
        <v>1</v>
      </c>
      <c r="D12" t="s">
        <v>873</v>
      </c>
      <c r="E12">
        <v>2</v>
      </c>
      <c r="I12">
        <v>304</v>
      </c>
      <c r="Q12">
        <v>54907</v>
      </c>
    </row>
    <row r="13" spans="1:19" x14ac:dyDescent="0.25">
      <c r="A13" s="320" t="s">
        <v>176</v>
      </c>
      <c r="B13" s="319">
        <v>10</v>
      </c>
      <c r="C13">
        <v>1</v>
      </c>
      <c r="D13">
        <v>30</v>
      </c>
      <c r="E13">
        <v>2</v>
      </c>
      <c r="I13">
        <v>304</v>
      </c>
      <c r="Q13">
        <v>54907</v>
      </c>
    </row>
    <row r="14" spans="1:19" x14ac:dyDescent="0.25">
      <c r="A14" s="322" t="s">
        <v>177</v>
      </c>
      <c r="B14" s="321">
        <v>11</v>
      </c>
      <c r="C14" t="s">
        <v>874</v>
      </c>
      <c r="E14">
        <v>12.15</v>
      </c>
      <c r="I14">
        <v>2094</v>
      </c>
      <c r="Q14">
        <v>588217</v>
      </c>
      <c r="S14">
        <v>1268.939393939394</v>
      </c>
    </row>
    <row r="15" spans="1:19" x14ac:dyDescent="0.25">
      <c r="A15" s="320" t="s">
        <v>178</v>
      </c>
      <c r="B15" s="319">
        <v>12</v>
      </c>
      <c r="C15">
        <v>2</v>
      </c>
      <c r="D15" t="s">
        <v>215</v>
      </c>
      <c r="E15">
        <v>4.6500000000000004</v>
      </c>
      <c r="I15">
        <v>692</v>
      </c>
      <c r="Q15">
        <v>313366</v>
      </c>
      <c r="S15">
        <v>1102.2727272727273</v>
      </c>
    </row>
    <row r="16" spans="1:19" x14ac:dyDescent="0.25">
      <c r="A16" s="318" t="s">
        <v>166</v>
      </c>
      <c r="B16" s="317">
        <v>2020</v>
      </c>
      <c r="C16">
        <v>2</v>
      </c>
      <c r="D16">
        <v>99</v>
      </c>
      <c r="E16">
        <v>0.2</v>
      </c>
      <c r="I16">
        <v>32</v>
      </c>
      <c r="Q16">
        <v>6684</v>
      </c>
      <c r="S16">
        <v>1102.2727272727273</v>
      </c>
    </row>
    <row r="17" spans="3:19" x14ac:dyDescent="0.25">
      <c r="C17">
        <v>2</v>
      </c>
      <c r="D17">
        <v>101</v>
      </c>
      <c r="E17">
        <v>4.45</v>
      </c>
      <c r="I17">
        <v>660</v>
      </c>
      <c r="Q17">
        <v>306682</v>
      </c>
    </row>
    <row r="18" spans="3:19" x14ac:dyDescent="0.25">
      <c r="C18">
        <v>2</v>
      </c>
      <c r="D18" t="s">
        <v>872</v>
      </c>
      <c r="E18">
        <v>5.5</v>
      </c>
      <c r="I18">
        <v>832</v>
      </c>
      <c r="Q18">
        <v>217181</v>
      </c>
      <c r="S18">
        <v>166.66666666666666</v>
      </c>
    </row>
    <row r="19" spans="3:19" x14ac:dyDescent="0.25">
      <c r="C19">
        <v>2</v>
      </c>
      <c r="D19">
        <v>303</v>
      </c>
      <c r="E19">
        <v>1</v>
      </c>
      <c r="I19">
        <v>160</v>
      </c>
      <c r="Q19">
        <v>35950</v>
      </c>
      <c r="S19">
        <v>166.66666666666666</v>
      </c>
    </row>
    <row r="20" spans="3:19" x14ac:dyDescent="0.25">
      <c r="C20">
        <v>2</v>
      </c>
      <c r="D20">
        <v>304</v>
      </c>
      <c r="E20">
        <v>3</v>
      </c>
      <c r="I20">
        <v>456</v>
      </c>
      <c r="Q20">
        <v>115472</v>
      </c>
    </row>
    <row r="21" spans="3:19" x14ac:dyDescent="0.25">
      <c r="C21">
        <v>2</v>
      </c>
      <c r="D21">
        <v>305</v>
      </c>
      <c r="E21">
        <v>1</v>
      </c>
      <c r="I21">
        <v>136</v>
      </c>
      <c r="Q21">
        <v>52359</v>
      </c>
    </row>
    <row r="22" spans="3:19" x14ac:dyDescent="0.25">
      <c r="C22">
        <v>2</v>
      </c>
      <c r="D22">
        <v>424</v>
      </c>
      <c r="E22">
        <v>0.5</v>
      </c>
      <c r="I22">
        <v>80</v>
      </c>
      <c r="Q22">
        <v>13400</v>
      </c>
    </row>
    <row r="23" spans="3:19" x14ac:dyDescent="0.25">
      <c r="C23">
        <v>2</v>
      </c>
      <c r="D23" t="s">
        <v>873</v>
      </c>
      <c r="E23">
        <v>2</v>
      </c>
      <c r="I23">
        <v>276</v>
      </c>
      <c r="Q23">
        <v>57935</v>
      </c>
    </row>
    <row r="24" spans="3:19" x14ac:dyDescent="0.25">
      <c r="C24">
        <v>2</v>
      </c>
      <c r="D24">
        <v>30</v>
      </c>
      <c r="E24">
        <v>2</v>
      </c>
      <c r="I24">
        <v>276</v>
      </c>
      <c r="Q24">
        <v>57935</v>
      </c>
    </row>
    <row r="25" spans="3:19" x14ac:dyDescent="0.25">
      <c r="C25" t="s">
        <v>875</v>
      </c>
      <c r="E25">
        <v>12.15</v>
      </c>
      <c r="I25">
        <v>1800</v>
      </c>
      <c r="Q25">
        <v>588482</v>
      </c>
      <c r="S25">
        <v>1268.939393939394</v>
      </c>
    </row>
    <row r="26" spans="3:19" x14ac:dyDescent="0.25">
      <c r="C26">
        <v>3</v>
      </c>
      <c r="D26" t="s">
        <v>215</v>
      </c>
      <c r="E26">
        <v>4.6500000000000004</v>
      </c>
      <c r="I26">
        <v>720</v>
      </c>
      <c r="Q26">
        <v>306994</v>
      </c>
      <c r="S26">
        <v>1102.2727272727273</v>
      </c>
    </row>
    <row r="27" spans="3:19" x14ac:dyDescent="0.25">
      <c r="C27">
        <v>3</v>
      </c>
      <c r="D27">
        <v>99</v>
      </c>
      <c r="E27">
        <v>0.2</v>
      </c>
      <c r="I27">
        <v>32</v>
      </c>
      <c r="Q27">
        <v>6684</v>
      </c>
      <c r="S27">
        <v>1102.2727272727273</v>
      </c>
    </row>
    <row r="28" spans="3:19" x14ac:dyDescent="0.25">
      <c r="C28">
        <v>3</v>
      </c>
      <c r="D28">
        <v>101</v>
      </c>
      <c r="E28">
        <v>4.45</v>
      </c>
      <c r="I28">
        <v>688</v>
      </c>
      <c r="Q28">
        <v>300310</v>
      </c>
    </row>
    <row r="29" spans="3:19" x14ac:dyDescent="0.25">
      <c r="C29">
        <v>3</v>
      </c>
      <c r="D29" t="s">
        <v>872</v>
      </c>
      <c r="E29">
        <v>5.5</v>
      </c>
      <c r="I29">
        <v>804</v>
      </c>
      <c r="Q29">
        <v>213174</v>
      </c>
      <c r="S29">
        <v>166.66666666666666</v>
      </c>
    </row>
    <row r="30" spans="3:19" x14ac:dyDescent="0.25">
      <c r="C30">
        <v>3</v>
      </c>
      <c r="D30">
        <v>303</v>
      </c>
      <c r="E30">
        <v>1</v>
      </c>
      <c r="I30">
        <v>160</v>
      </c>
      <c r="Q30">
        <v>36176</v>
      </c>
      <c r="S30">
        <v>166.66666666666666</v>
      </c>
    </row>
    <row r="31" spans="3:19" x14ac:dyDescent="0.25">
      <c r="C31">
        <v>3</v>
      </c>
      <c r="D31">
        <v>304</v>
      </c>
      <c r="E31">
        <v>3</v>
      </c>
      <c r="I31">
        <v>464</v>
      </c>
      <c r="Q31">
        <v>116560</v>
      </c>
    </row>
    <row r="32" spans="3:19" x14ac:dyDescent="0.25">
      <c r="C32">
        <v>3</v>
      </c>
      <c r="D32">
        <v>305</v>
      </c>
      <c r="E32">
        <v>1</v>
      </c>
      <c r="I32">
        <v>152</v>
      </c>
      <c r="Q32">
        <v>53068</v>
      </c>
    </row>
    <row r="33" spans="3:19" x14ac:dyDescent="0.25">
      <c r="C33">
        <v>3</v>
      </c>
      <c r="D33">
        <v>424</v>
      </c>
      <c r="E33">
        <v>0.5</v>
      </c>
      <c r="I33">
        <v>28</v>
      </c>
      <c r="Q33">
        <v>7370</v>
      </c>
    </row>
    <row r="34" spans="3:19" x14ac:dyDescent="0.25">
      <c r="C34">
        <v>3</v>
      </c>
      <c r="D34" t="s">
        <v>873</v>
      </c>
      <c r="E34">
        <v>2</v>
      </c>
      <c r="I34">
        <v>176</v>
      </c>
      <c r="Q34">
        <v>35238</v>
      </c>
    </row>
    <row r="35" spans="3:19" x14ac:dyDescent="0.25">
      <c r="C35">
        <v>3</v>
      </c>
      <c r="D35">
        <v>30</v>
      </c>
      <c r="E35">
        <v>2</v>
      </c>
      <c r="I35">
        <v>176</v>
      </c>
      <c r="Q35">
        <v>35238</v>
      </c>
    </row>
    <row r="36" spans="3:19" x14ac:dyDescent="0.25">
      <c r="C36" t="s">
        <v>876</v>
      </c>
      <c r="E36">
        <v>12.15</v>
      </c>
      <c r="I36">
        <v>1700</v>
      </c>
      <c r="Q36">
        <v>555406</v>
      </c>
      <c r="S36">
        <v>1268.939393939394</v>
      </c>
    </row>
    <row r="37" spans="3:19" x14ac:dyDescent="0.25">
      <c r="C37">
        <v>4</v>
      </c>
      <c r="D37" t="s">
        <v>215</v>
      </c>
      <c r="E37">
        <v>4.6500000000000004</v>
      </c>
      <c r="I37">
        <v>546</v>
      </c>
      <c r="O37">
        <v>48000</v>
      </c>
      <c r="P37">
        <v>48000</v>
      </c>
      <c r="Q37">
        <v>344366</v>
      </c>
      <c r="S37">
        <v>1102.2727272727273</v>
      </c>
    </row>
    <row r="38" spans="3:19" x14ac:dyDescent="0.25">
      <c r="C38">
        <v>4</v>
      </c>
      <c r="D38">
        <v>99</v>
      </c>
      <c r="E38">
        <v>0.2</v>
      </c>
      <c r="I38">
        <v>36</v>
      </c>
      <c r="O38">
        <v>1000</v>
      </c>
      <c r="P38">
        <v>1000</v>
      </c>
      <c r="Q38">
        <v>7684</v>
      </c>
      <c r="S38">
        <v>1102.2727272727273</v>
      </c>
    </row>
    <row r="39" spans="3:19" x14ac:dyDescent="0.25">
      <c r="C39">
        <v>4</v>
      </c>
      <c r="D39">
        <v>101</v>
      </c>
      <c r="E39">
        <v>4.45</v>
      </c>
      <c r="I39">
        <v>510</v>
      </c>
      <c r="O39">
        <v>47000</v>
      </c>
      <c r="P39">
        <v>47000</v>
      </c>
      <c r="Q39">
        <v>336682</v>
      </c>
    </row>
    <row r="40" spans="3:19" x14ac:dyDescent="0.25">
      <c r="C40">
        <v>4</v>
      </c>
      <c r="D40" t="s">
        <v>872</v>
      </c>
      <c r="E40">
        <v>5.5</v>
      </c>
      <c r="I40">
        <v>728</v>
      </c>
      <c r="O40">
        <v>46999</v>
      </c>
      <c r="P40">
        <v>46999</v>
      </c>
      <c r="Q40">
        <v>253282</v>
      </c>
      <c r="S40">
        <v>166.66666666666666</v>
      </c>
    </row>
    <row r="41" spans="3:19" x14ac:dyDescent="0.25">
      <c r="C41">
        <v>4</v>
      </c>
      <c r="D41">
        <v>303</v>
      </c>
      <c r="E41">
        <v>1</v>
      </c>
      <c r="I41">
        <v>144</v>
      </c>
      <c r="O41">
        <v>10979</v>
      </c>
      <c r="P41">
        <v>10979</v>
      </c>
      <c r="Q41">
        <v>47405</v>
      </c>
      <c r="S41">
        <v>166.66666666666666</v>
      </c>
    </row>
    <row r="42" spans="3:19" x14ac:dyDescent="0.25">
      <c r="C42">
        <v>4</v>
      </c>
      <c r="D42">
        <v>304</v>
      </c>
      <c r="E42">
        <v>3</v>
      </c>
      <c r="I42">
        <v>432</v>
      </c>
      <c r="O42">
        <v>28020</v>
      </c>
      <c r="P42">
        <v>28020</v>
      </c>
      <c r="Q42">
        <v>145129</v>
      </c>
    </row>
    <row r="43" spans="3:19" x14ac:dyDescent="0.25">
      <c r="C43">
        <v>4</v>
      </c>
      <c r="D43">
        <v>305</v>
      </c>
      <c r="E43">
        <v>1</v>
      </c>
      <c r="I43">
        <v>152</v>
      </c>
      <c r="O43">
        <v>8000</v>
      </c>
      <c r="P43">
        <v>8000</v>
      </c>
      <c r="Q43">
        <v>60748</v>
      </c>
    </row>
    <row r="44" spans="3:19" x14ac:dyDescent="0.25">
      <c r="C44">
        <v>4</v>
      </c>
      <c r="D44">
        <v>424</v>
      </c>
      <c r="E44">
        <v>0.5</v>
      </c>
    </row>
    <row r="45" spans="3:19" x14ac:dyDescent="0.25">
      <c r="C45">
        <v>4</v>
      </c>
      <c r="D45" t="s">
        <v>873</v>
      </c>
      <c r="E45">
        <v>2</v>
      </c>
      <c r="I45">
        <v>264</v>
      </c>
      <c r="O45">
        <v>16000</v>
      </c>
      <c r="P45">
        <v>16000</v>
      </c>
      <c r="Q45">
        <v>66484</v>
      </c>
    </row>
    <row r="46" spans="3:19" x14ac:dyDescent="0.25">
      <c r="C46">
        <v>4</v>
      </c>
      <c r="D46">
        <v>30</v>
      </c>
      <c r="E46">
        <v>2</v>
      </c>
      <c r="I46">
        <v>264</v>
      </c>
      <c r="O46">
        <v>16000</v>
      </c>
      <c r="P46">
        <v>16000</v>
      </c>
      <c r="Q46">
        <v>66484</v>
      </c>
    </row>
    <row r="47" spans="3:19" x14ac:dyDescent="0.25">
      <c r="C47" t="s">
        <v>877</v>
      </c>
      <c r="E47">
        <v>12.15</v>
      </c>
      <c r="I47">
        <v>1538</v>
      </c>
      <c r="O47">
        <v>110999</v>
      </c>
      <c r="P47">
        <v>110999</v>
      </c>
      <c r="Q47">
        <v>664132</v>
      </c>
      <c r="S47">
        <v>1268.939393939394</v>
      </c>
    </row>
    <row r="48" spans="3:19" x14ac:dyDescent="0.25">
      <c r="C48">
        <v>5</v>
      </c>
      <c r="D48" t="s">
        <v>215</v>
      </c>
      <c r="E48">
        <v>4.6500000000000004</v>
      </c>
      <c r="I48">
        <v>708</v>
      </c>
      <c r="O48">
        <v>27672</v>
      </c>
      <c r="P48">
        <v>27672</v>
      </c>
      <c r="Q48">
        <v>321888</v>
      </c>
      <c r="S48">
        <v>1102.2727272727273</v>
      </c>
    </row>
    <row r="49" spans="3:19" x14ac:dyDescent="0.25">
      <c r="C49">
        <v>5</v>
      </c>
      <c r="D49">
        <v>99</v>
      </c>
      <c r="E49">
        <v>0.2</v>
      </c>
      <c r="I49">
        <v>36</v>
      </c>
      <c r="Q49">
        <v>6684</v>
      </c>
      <c r="S49">
        <v>1102.2727272727273</v>
      </c>
    </row>
    <row r="50" spans="3:19" x14ac:dyDescent="0.25">
      <c r="C50">
        <v>5</v>
      </c>
      <c r="D50">
        <v>101</v>
      </c>
      <c r="E50">
        <v>4.45</v>
      </c>
      <c r="I50">
        <v>672</v>
      </c>
      <c r="O50">
        <v>27672</v>
      </c>
      <c r="P50">
        <v>27672</v>
      </c>
      <c r="Q50">
        <v>315204</v>
      </c>
    </row>
    <row r="51" spans="3:19" x14ac:dyDescent="0.25">
      <c r="C51">
        <v>5</v>
      </c>
      <c r="D51" t="s">
        <v>872</v>
      </c>
      <c r="E51">
        <v>5.5</v>
      </c>
      <c r="I51">
        <v>828</v>
      </c>
      <c r="Q51">
        <v>205637</v>
      </c>
      <c r="S51">
        <v>166.66666666666666</v>
      </c>
    </row>
    <row r="52" spans="3:19" x14ac:dyDescent="0.25">
      <c r="C52">
        <v>5</v>
      </c>
      <c r="D52">
        <v>303</v>
      </c>
      <c r="E52">
        <v>1</v>
      </c>
      <c r="I52">
        <v>160</v>
      </c>
      <c r="Q52">
        <v>35993</v>
      </c>
      <c r="S52">
        <v>166.66666666666666</v>
      </c>
    </row>
    <row r="53" spans="3:19" x14ac:dyDescent="0.25">
      <c r="C53">
        <v>5</v>
      </c>
      <c r="D53">
        <v>304</v>
      </c>
      <c r="E53">
        <v>3</v>
      </c>
      <c r="I53">
        <v>488</v>
      </c>
      <c r="Q53">
        <v>115719</v>
      </c>
    </row>
    <row r="54" spans="3:19" x14ac:dyDescent="0.25">
      <c r="C54">
        <v>5</v>
      </c>
      <c r="D54">
        <v>305</v>
      </c>
      <c r="E54">
        <v>1</v>
      </c>
      <c r="I54">
        <v>168</v>
      </c>
      <c r="Q54">
        <v>52010</v>
      </c>
    </row>
    <row r="55" spans="3:19" x14ac:dyDescent="0.25">
      <c r="C55">
        <v>5</v>
      </c>
      <c r="D55">
        <v>424</v>
      </c>
      <c r="E55">
        <v>0.5</v>
      </c>
      <c r="I55">
        <v>12</v>
      </c>
      <c r="Q55">
        <v>1915</v>
      </c>
    </row>
    <row r="56" spans="3:19" x14ac:dyDescent="0.25">
      <c r="C56">
        <v>5</v>
      </c>
      <c r="D56" t="s">
        <v>873</v>
      </c>
      <c r="E56">
        <v>2</v>
      </c>
      <c r="I56">
        <v>312</v>
      </c>
      <c r="Q56">
        <v>61312</v>
      </c>
    </row>
    <row r="57" spans="3:19" x14ac:dyDescent="0.25">
      <c r="C57">
        <v>5</v>
      </c>
      <c r="D57">
        <v>30</v>
      </c>
      <c r="E57">
        <v>2</v>
      </c>
      <c r="I57">
        <v>312</v>
      </c>
      <c r="Q57">
        <v>61312</v>
      </c>
    </row>
    <row r="58" spans="3:19" x14ac:dyDescent="0.25">
      <c r="C58" t="s">
        <v>878</v>
      </c>
      <c r="E58">
        <v>12.15</v>
      </c>
      <c r="I58">
        <v>1848</v>
      </c>
      <c r="O58">
        <v>27672</v>
      </c>
      <c r="P58">
        <v>27672</v>
      </c>
      <c r="Q58">
        <v>588837</v>
      </c>
      <c r="S58">
        <v>1268.939393939394</v>
      </c>
    </row>
    <row r="59" spans="3:19" x14ac:dyDescent="0.25">
      <c r="C59">
        <v>6</v>
      </c>
      <c r="D59" t="s">
        <v>215</v>
      </c>
      <c r="E59">
        <v>4.6500000000000004</v>
      </c>
      <c r="I59">
        <v>648</v>
      </c>
      <c r="Q59">
        <v>315696</v>
      </c>
      <c r="S59">
        <v>1102.2727272727273</v>
      </c>
    </row>
    <row r="60" spans="3:19" x14ac:dyDescent="0.25">
      <c r="C60">
        <v>6</v>
      </c>
      <c r="D60">
        <v>99</v>
      </c>
      <c r="E60">
        <v>0.2</v>
      </c>
      <c r="I60">
        <v>24</v>
      </c>
      <c r="Q60">
        <v>6573</v>
      </c>
      <c r="S60">
        <v>1102.2727272727273</v>
      </c>
    </row>
    <row r="61" spans="3:19" x14ac:dyDescent="0.25">
      <c r="C61">
        <v>6</v>
      </c>
      <c r="D61">
        <v>101</v>
      </c>
      <c r="E61">
        <v>4.45</v>
      </c>
      <c r="I61">
        <v>624</v>
      </c>
      <c r="Q61">
        <v>309123</v>
      </c>
    </row>
    <row r="62" spans="3:19" x14ac:dyDescent="0.25">
      <c r="C62">
        <v>6</v>
      </c>
      <c r="D62" t="s">
        <v>872</v>
      </c>
      <c r="E62">
        <v>5.5</v>
      </c>
      <c r="I62">
        <v>932</v>
      </c>
      <c r="Q62">
        <v>217544</v>
      </c>
      <c r="S62">
        <v>166.66666666666666</v>
      </c>
    </row>
    <row r="63" spans="3:19" x14ac:dyDescent="0.25">
      <c r="C63">
        <v>6</v>
      </c>
      <c r="D63">
        <v>303</v>
      </c>
      <c r="E63">
        <v>1</v>
      </c>
      <c r="I63">
        <v>176</v>
      </c>
      <c r="Q63">
        <v>35950</v>
      </c>
      <c r="S63">
        <v>166.66666666666666</v>
      </c>
    </row>
    <row r="64" spans="3:19" x14ac:dyDescent="0.25">
      <c r="C64">
        <v>6</v>
      </c>
      <c r="D64">
        <v>304</v>
      </c>
      <c r="E64">
        <v>3</v>
      </c>
      <c r="I64">
        <v>492</v>
      </c>
      <c r="Q64">
        <v>116184</v>
      </c>
    </row>
    <row r="65" spans="3:19" x14ac:dyDescent="0.25">
      <c r="C65">
        <v>6</v>
      </c>
      <c r="D65">
        <v>305</v>
      </c>
      <c r="E65">
        <v>1</v>
      </c>
      <c r="I65">
        <v>176</v>
      </c>
      <c r="Q65">
        <v>52010</v>
      </c>
    </row>
    <row r="66" spans="3:19" x14ac:dyDescent="0.25">
      <c r="C66">
        <v>6</v>
      </c>
      <c r="D66">
        <v>424</v>
      </c>
      <c r="E66">
        <v>0.5</v>
      </c>
      <c r="I66">
        <v>88</v>
      </c>
      <c r="Q66">
        <v>13400</v>
      </c>
    </row>
    <row r="67" spans="3:19" x14ac:dyDescent="0.25">
      <c r="C67">
        <v>6</v>
      </c>
      <c r="D67" t="s">
        <v>873</v>
      </c>
      <c r="E67">
        <v>2</v>
      </c>
      <c r="I67">
        <v>328</v>
      </c>
      <c r="Q67">
        <v>61533</v>
      </c>
    </row>
    <row r="68" spans="3:19" x14ac:dyDescent="0.25">
      <c r="C68">
        <v>6</v>
      </c>
      <c r="D68">
        <v>30</v>
      </c>
      <c r="E68">
        <v>2</v>
      </c>
      <c r="I68">
        <v>328</v>
      </c>
      <c r="Q68">
        <v>61533</v>
      </c>
    </row>
    <row r="69" spans="3:19" x14ac:dyDescent="0.25">
      <c r="C69" t="s">
        <v>879</v>
      </c>
      <c r="E69">
        <v>12.15</v>
      </c>
      <c r="I69">
        <v>1908</v>
      </c>
      <c r="Q69">
        <v>594773</v>
      </c>
      <c r="S69">
        <v>1268.939393939394</v>
      </c>
    </row>
    <row r="70" spans="3:19" x14ac:dyDescent="0.25">
      <c r="C70">
        <v>7</v>
      </c>
      <c r="D70" t="s">
        <v>215</v>
      </c>
      <c r="E70">
        <v>4.05</v>
      </c>
      <c r="I70">
        <v>512</v>
      </c>
      <c r="O70">
        <v>187613</v>
      </c>
      <c r="P70">
        <v>187613</v>
      </c>
      <c r="Q70">
        <v>503323</v>
      </c>
      <c r="S70">
        <v>1102.2727272727273</v>
      </c>
    </row>
    <row r="71" spans="3:19" x14ac:dyDescent="0.25">
      <c r="C71">
        <v>7</v>
      </c>
      <c r="D71">
        <v>99</v>
      </c>
      <c r="E71">
        <v>0.5</v>
      </c>
      <c r="I71">
        <v>72</v>
      </c>
      <c r="O71">
        <v>8918</v>
      </c>
      <c r="P71">
        <v>8918</v>
      </c>
      <c r="Q71">
        <v>26816</v>
      </c>
      <c r="S71">
        <v>1102.2727272727273</v>
      </c>
    </row>
    <row r="72" spans="3:19" x14ac:dyDescent="0.25">
      <c r="C72">
        <v>7</v>
      </c>
      <c r="D72">
        <v>101</v>
      </c>
      <c r="E72">
        <v>3.55</v>
      </c>
      <c r="I72">
        <v>440</v>
      </c>
      <c r="O72">
        <v>178695</v>
      </c>
      <c r="P72">
        <v>178695</v>
      </c>
      <c r="Q72">
        <v>476507</v>
      </c>
    </row>
    <row r="73" spans="3:19" x14ac:dyDescent="0.25">
      <c r="C73">
        <v>7</v>
      </c>
      <c r="D73" t="s">
        <v>872</v>
      </c>
      <c r="E73">
        <v>5.5</v>
      </c>
      <c r="I73">
        <v>732</v>
      </c>
      <c r="O73">
        <v>83103</v>
      </c>
      <c r="P73">
        <v>83103</v>
      </c>
      <c r="Q73">
        <v>306446</v>
      </c>
      <c r="S73">
        <v>166.66666666666666</v>
      </c>
    </row>
    <row r="74" spans="3:19" x14ac:dyDescent="0.25">
      <c r="C74">
        <v>7</v>
      </c>
      <c r="D74">
        <v>303</v>
      </c>
      <c r="E74">
        <v>1</v>
      </c>
      <c r="I74">
        <v>100</v>
      </c>
      <c r="O74">
        <v>13097</v>
      </c>
      <c r="P74">
        <v>13097</v>
      </c>
      <c r="Q74">
        <v>51988</v>
      </c>
      <c r="S74">
        <v>166.66666666666666</v>
      </c>
    </row>
    <row r="75" spans="3:19" x14ac:dyDescent="0.25">
      <c r="C75">
        <v>7</v>
      </c>
      <c r="D75">
        <v>304</v>
      </c>
      <c r="E75">
        <v>3</v>
      </c>
      <c r="I75">
        <v>440</v>
      </c>
      <c r="O75">
        <v>40124</v>
      </c>
      <c r="P75">
        <v>40124</v>
      </c>
      <c r="Q75">
        <v>159458</v>
      </c>
    </row>
    <row r="76" spans="3:19" x14ac:dyDescent="0.25">
      <c r="C76">
        <v>7</v>
      </c>
      <c r="D76">
        <v>305</v>
      </c>
      <c r="E76">
        <v>1</v>
      </c>
      <c r="I76">
        <v>144</v>
      </c>
      <c r="O76">
        <v>28542</v>
      </c>
      <c r="P76">
        <v>28542</v>
      </c>
      <c r="Q76">
        <v>81902</v>
      </c>
    </row>
    <row r="77" spans="3:19" x14ac:dyDescent="0.25">
      <c r="C77">
        <v>7</v>
      </c>
      <c r="D77">
        <v>424</v>
      </c>
      <c r="E77">
        <v>0.5</v>
      </c>
      <c r="I77">
        <v>48</v>
      </c>
      <c r="O77">
        <v>1340</v>
      </c>
      <c r="P77">
        <v>1340</v>
      </c>
      <c r="Q77">
        <v>13098</v>
      </c>
    </row>
    <row r="78" spans="3:19" x14ac:dyDescent="0.25">
      <c r="C78">
        <v>7</v>
      </c>
      <c r="D78" t="s">
        <v>873</v>
      </c>
      <c r="E78">
        <v>2</v>
      </c>
      <c r="I78">
        <v>328</v>
      </c>
      <c r="O78">
        <v>19782</v>
      </c>
      <c r="P78">
        <v>19782</v>
      </c>
      <c r="Q78">
        <v>82058</v>
      </c>
    </row>
    <row r="79" spans="3:19" x14ac:dyDescent="0.25">
      <c r="C79">
        <v>7</v>
      </c>
      <c r="D79">
        <v>30</v>
      </c>
      <c r="E79">
        <v>2</v>
      </c>
      <c r="I79">
        <v>328</v>
      </c>
      <c r="O79">
        <v>19782</v>
      </c>
      <c r="P79">
        <v>19782</v>
      </c>
      <c r="Q79">
        <v>82058</v>
      </c>
    </row>
    <row r="80" spans="3:19" x14ac:dyDescent="0.25">
      <c r="C80" t="s">
        <v>880</v>
      </c>
      <c r="E80">
        <v>11.55</v>
      </c>
      <c r="I80">
        <v>1572</v>
      </c>
      <c r="O80">
        <v>290498</v>
      </c>
      <c r="P80">
        <v>290498</v>
      </c>
      <c r="Q80">
        <v>891827</v>
      </c>
      <c r="S80">
        <v>1268.939393939394</v>
      </c>
    </row>
  </sheetData>
  <hyperlinks>
    <hyperlink ref="A2" location="Obsah!A1" display="Zpět na Obsah  KL 01  1.-4.měsíc" xr:uid="{09332A89-7E75-4AFF-A094-AB153069BD7C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892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1593141.67</v>
      </c>
      <c r="C3" s="222">
        <f t="shared" ref="C3:Z3" si="0">SUBTOTAL(9,C6:C1048576)</f>
        <v>8</v>
      </c>
      <c r="D3" s="222"/>
      <c r="E3" s="222">
        <f>SUBTOTAL(9,E6:E1048576)/4</f>
        <v>1669841.6400000001</v>
      </c>
      <c r="F3" s="222"/>
      <c r="G3" s="222">
        <f t="shared" si="0"/>
        <v>8</v>
      </c>
      <c r="H3" s="222">
        <f>SUBTOTAL(9,H6:H1048576)/4</f>
        <v>1525449.6900000004</v>
      </c>
      <c r="I3" s="225">
        <f>IF(B3&lt;&gt;0,H3/B3,"")</f>
        <v>0.9575103826139959</v>
      </c>
      <c r="J3" s="223">
        <f>IF(E3&lt;&gt;0,H3/E3,"")</f>
        <v>0.91352955481455134</v>
      </c>
      <c r="K3" s="224">
        <f t="shared" si="0"/>
        <v>56283.360000000001</v>
      </c>
      <c r="L3" s="224"/>
      <c r="M3" s="222">
        <f t="shared" si="0"/>
        <v>2.6161636538577735</v>
      </c>
      <c r="N3" s="222">
        <f t="shared" si="0"/>
        <v>43027.400000000016</v>
      </c>
      <c r="O3" s="222"/>
      <c r="P3" s="222">
        <f t="shared" si="0"/>
        <v>2</v>
      </c>
      <c r="Q3" s="222">
        <f t="shared" si="0"/>
        <v>47760.74000000002</v>
      </c>
      <c r="R3" s="225">
        <f>IF(K3&lt;&gt;0,Q3/K3,"")</f>
        <v>0.84857655975051982</v>
      </c>
      <c r="S3" s="225">
        <f>IF(N3&lt;&gt;0,Q3/N3,"")</f>
        <v>1.1100075765674895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4"/>
      <c r="B5" s="585">
        <v>2018</v>
      </c>
      <c r="C5" s="586"/>
      <c r="D5" s="586"/>
      <c r="E5" s="586">
        <v>2019</v>
      </c>
      <c r="F5" s="586"/>
      <c r="G5" s="586"/>
      <c r="H5" s="586">
        <v>2020</v>
      </c>
      <c r="I5" s="587" t="s">
        <v>269</v>
      </c>
      <c r="J5" s="588" t="s">
        <v>2</v>
      </c>
      <c r="K5" s="585">
        <v>2015</v>
      </c>
      <c r="L5" s="586"/>
      <c r="M5" s="586"/>
      <c r="N5" s="586">
        <v>2019</v>
      </c>
      <c r="O5" s="586"/>
      <c r="P5" s="586"/>
      <c r="Q5" s="586">
        <v>2020</v>
      </c>
      <c r="R5" s="587" t="s">
        <v>269</v>
      </c>
      <c r="S5" s="588" t="s">
        <v>2</v>
      </c>
      <c r="T5" s="585">
        <v>2015</v>
      </c>
      <c r="U5" s="586"/>
      <c r="V5" s="586"/>
      <c r="W5" s="586">
        <v>2019</v>
      </c>
      <c r="X5" s="586"/>
      <c r="Y5" s="586"/>
      <c r="Z5" s="586">
        <v>2020</v>
      </c>
      <c r="AA5" s="587" t="s">
        <v>269</v>
      </c>
      <c r="AB5" s="588" t="s">
        <v>2</v>
      </c>
    </row>
    <row r="6" spans="1:28" ht="14.45" customHeight="1" x14ac:dyDescent="0.25">
      <c r="A6" s="589" t="s">
        <v>889</v>
      </c>
      <c r="B6" s="590">
        <v>1593141.6699999997</v>
      </c>
      <c r="C6" s="591">
        <v>1</v>
      </c>
      <c r="D6" s="591">
        <v>0.95406751864206685</v>
      </c>
      <c r="E6" s="590">
        <v>1669841.6400000001</v>
      </c>
      <c r="F6" s="591">
        <v>1.0481438477470748</v>
      </c>
      <c r="G6" s="591">
        <v>1</v>
      </c>
      <c r="H6" s="590">
        <v>1525449.6900000004</v>
      </c>
      <c r="I6" s="591">
        <v>0.95751038261399612</v>
      </c>
      <c r="J6" s="591">
        <v>0.91352955481455134</v>
      </c>
      <c r="K6" s="590">
        <v>28141.68</v>
      </c>
      <c r="L6" s="591">
        <v>1</v>
      </c>
      <c r="M6" s="591">
        <v>1.3080818269288867</v>
      </c>
      <c r="N6" s="590">
        <v>21513.700000000008</v>
      </c>
      <c r="O6" s="591">
        <v>0.7644781690361061</v>
      </c>
      <c r="P6" s="591">
        <v>1</v>
      </c>
      <c r="Q6" s="590">
        <v>23880.37000000001</v>
      </c>
      <c r="R6" s="591">
        <v>0.84857655975051982</v>
      </c>
      <c r="S6" s="591">
        <v>1.1100075765674895</v>
      </c>
      <c r="T6" s="590"/>
      <c r="U6" s="591"/>
      <c r="V6" s="591"/>
      <c r="W6" s="590"/>
      <c r="X6" s="591"/>
      <c r="Y6" s="591"/>
      <c r="Z6" s="590"/>
      <c r="AA6" s="591"/>
      <c r="AB6" s="592"/>
    </row>
    <row r="7" spans="1:28" ht="14.45" customHeight="1" x14ac:dyDescent="0.25">
      <c r="A7" s="599" t="s">
        <v>890</v>
      </c>
      <c r="B7" s="593">
        <v>1512133.6699999997</v>
      </c>
      <c r="C7" s="594">
        <v>1</v>
      </c>
      <c r="D7" s="594">
        <v>0.94601321458630405</v>
      </c>
      <c r="E7" s="593">
        <v>1598427.6400000001</v>
      </c>
      <c r="F7" s="594">
        <v>1.0570676863507711</v>
      </c>
      <c r="G7" s="594">
        <v>1</v>
      </c>
      <c r="H7" s="593">
        <v>1459365.6900000004</v>
      </c>
      <c r="I7" s="594">
        <v>0.96510362737971489</v>
      </c>
      <c r="J7" s="594">
        <v>0.91300078494638659</v>
      </c>
      <c r="K7" s="593">
        <v>28141.68</v>
      </c>
      <c r="L7" s="594">
        <v>1</v>
      </c>
      <c r="M7" s="594">
        <v>1.3080818269288867</v>
      </c>
      <c r="N7" s="593">
        <v>21513.700000000008</v>
      </c>
      <c r="O7" s="594">
        <v>0.7644781690361061</v>
      </c>
      <c r="P7" s="594">
        <v>1</v>
      </c>
      <c r="Q7" s="593">
        <v>23880.37000000001</v>
      </c>
      <c r="R7" s="594">
        <v>0.84857655975051982</v>
      </c>
      <c r="S7" s="594">
        <v>1.1100075765674895</v>
      </c>
      <c r="T7" s="593"/>
      <c r="U7" s="594"/>
      <c r="V7" s="594"/>
      <c r="W7" s="593"/>
      <c r="X7" s="594"/>
      <c r="Y7" s="594"/>
      <c r="Z7" s="593"/>
      <c r="AA7" s="594"/>
      <c r="AB7" s="595"/>
    </row>
    <row r="8" spans="1:28" ht="14.45" customHeight="1" thickBot="1" x14ac:dyDescent="0.3">
      <c r="A8" s="600" t="s">
        <v>891</v>
      </c>
      <c r="B8" s="596">
        <v>81008</v>
      </c>
      <c r="C8" s="597">
        <v>1</v>
      </c>
      <c r="D8" s="597">
        <v>1.1343434060548352</v>
      </c>
      <c r="E8" s="596">
        <v>71414</v>
      </c>
      <c r="F8" s="597">
        <v>0.88156725261702551</v>
      </c>
      <c r="G8" s="597">
        <v>1</v>
      </c>
      <c r="H8" s="596">
        <v>66084</v>
      </c>
      <c r="I8" s="597">
        <v>0.81577128184870629</v>
      </c>
      <c r="J8" s="597">
        <v>0.92536477441398046</v>
      </c>
      <c r="K8" s="596"/>
      <c r="L8" s="597"/>
      <c r="M8" s="597"/>
      <c r="N8" s="596"/>
      <c r="O8" s="597"/>
      <c r="P8" s="597"/>
      <c r="Q8" s="596"/>
      <c r="R8" s="597"/>
      <c r="S8" s="597"/>
      <c r="T8" s="596"/>
      <c r="U8" s="597"/>
      <c r="V8" s="597"/>
      <c r="W8" s="596"/>
      <c r="X8" s="597"/>
      <c r="Y8" s="597"/>
      <c r="Z8" s="596"/>
      <c r="AA8" s="597"/>
      <c r="AB8" s="598"/>
    </row>
    <row r="9" spans="1:28" ht="14.45" customHeight="1" thickBot="1" x14ac:dyDescent="0.25"/>
    <row r="10" spans="1:28" ht="14.45" customHeight="1" x14ac:dyDescent="0.25">
      <c r="A10" s="589" t="s">
        <v>445</v>
      </c>
      <c r="B10" s="590">
        <v>1590907.67</v>
      </c>
      <c r="C10" s="591">
        <v>1</v>
      </c>
      <c r="D10" s="591">
        <v>0.952815257552586</v>
      </c>
      <c r="E10" s="590">
        <v>1669691.6400000001</v>
      </c>
      <c r="F10" s="591">
        <v>1.0495213968011106</v>
      </c>
      <c r="G10" s="591">
        <v>1</v>
      </c>
      <c r="H10" s="590">
        <v>1525449.6900000004</v>
      </c>
      <c r="I10" s="591">
        <v>0.95885494725159037</v>
      </c>
      <c r="J10" s="592">
        <v>0.91361162352109537</v>
      </c>
    </row>
    <row r="11" spans="1:28" ht="14.45" customHeight="1" x14ac:dyDescent="0.25">
      <c r="A11" s="599" t="s">
        <v>893</v>
      </c>
      <c r="B11" s="593">
        <v>217531.33000000002</v>
      </c>
      <c r="C11" s="594">
        <v>1</v>
      </c>
      <c r="D11" s="594">
        <v>0.81437435893634591</v>
      </c>
      <c r="E11" s="593">
        <v>267114.66000000003</v>
      </c>
      <c r="F11" s="594">
        <v>1.2279364999974947</v>
      </c>
      <c r="G11" s="594">
        <v>1</v>
      </c>
      <c r="H11" s="593">
        <v>298910.11</v>
      </c>
      <c r="I11" s="594">
        <v>1.3741014225399162</v>
      </c>
      <c r="J11" s="595">
        <v>1.1190329650944653</v>
      </c>
    </row>
    <row r="12" spans="1:28" ht="14.45" customHeight="1" x14ac:dyDescent="0.25">
      <c r="A12" s="599" t="s">
        <v>894</v>
      </c>
      <c r="B12" s="593">
        <v>1373376.3399999999</v>
      </c>
      <c r="C12" s="594">
        <v>1</v>
      </c>
      <c r="D12" s="594">
        <v>0.97918072204493178</v>
      </c>
      <c r="E12" s="593">
        <v>1402576.98</v>
      </c>
      <c r="F12" s="594">
        <v>1.0212619361128648</v>
      </c>
      <c r="G12" s="594">
        <v>1</v>
      </c>
      <c r="H12" s="593">
        <v>1226539.5800000005</v>
      </c>
      <c r="I12" s="594">
        <v>0.89308337727734599</v>
      </c>
      <c r="J12" s="595">
        <v>0.87449002620875793</v>
      </c>
    </row>
    <row r="13" spans="1:28" ht="14.45" customHeight="1" x14ac:dyDescent="0.25">
      <c r="A13" s="601" t="s">
        <v>450</v>
      </c>
      <c r="B13" s="602">
        <v>2234</v>
      </c>
      <c r="C13" s="603">
        <v>1</v>
      </c>
      <c r="D13" s="603">
        <v>14.893333333333333</v>
      </c>
      <c r="E13" s="602">
        <v>150</v>
      </c>
      <c r="F13" s="603">
        <v>6.714413607878246E-2</v>
      </c>
      <c r="G13" s="603">
        <v>1</v>
      </c>
      <c r="H13" s="602"/>
      <c r="I13" s="603"/>
      <c r="J13" s="604"/>
    </row>
    <row r="14" spans="1:28" ht="14.45" customHeight="1" x14ac:dyDescent="0.25">
      <c r="A14" s="599" t="s">
        <v>893</v>
      </c>
      <c r="B14" s="593"/>
      <c r="C14" s="594"/>
      <c r="D14" s="594"/>
      <c r="E14" s="593">
        <v>150</v>
      </c>
      <c r="F14" s="594"/>
      <c r="G14" s="594">
        <v>1</v>
      </c>
      <c r="H14" s="593"/>
      <c r="I14" s="594"/>
      <c r="J14" s="595"/>
    </row>
    <row r="15" spans="1:28" ht="14.45" customHeight="1" thickBot="1" x14ac:dyDescent="0.3">
      <c r="A15" s="600" t="s">
        <v>894</v>
      </c>
      <c r="B15" s="596">
        <v>2234</v>
      </c>
      <c r="C15" s="597">
        <v>1</v>
      </c>
      <c r="D15" s="597"/>
      <c r="E15" s="596"/>
      <c r="F15" s="597"/>
      <c r="G15" s="597"/>
      <c r="H15" s="596"/>
      <c r="I15" s="597"/>
      <c r="J15" s="598"/>
    </row>
    <row r="16" spans="1:28" ht="14.45" customHeight="1" x14ac:dyDescent="0.2">
      <c r="A16" s="543" t="s">
        <v>244</v>
      </c>
    </row>
    <row r="17" spans="1:1" ht="14.45" customHeight="1" x14ac:dyDescent="0.2">
      <c r="A17" s="544" t="s">
        <v>533</v>
      </c>
    </row>
    <row r="18" spans="1:1" ht="14.45" customHeight="1" x14ac:dyDescent="0.2">
      <c r="A18" s="543" t="s">
        <v>895</v>
      </c>
    </row>
    <row r="19" spans="1:1" ht="14.45" customHeight="1" x14ac:dyDescent="0.2">
      <c r="A19" s="543" t="s">
        <v>896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4157951-9612-4E5C-8D89-05B79418DF1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900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12132</v>
      </c>
      <c r="C3" s="260">
        <f t="shared" si="0"/>
        <v>12550</v>
      </c>
      <c r="D3" s="272">
        <f t="shared" si="0"/>
        <v>11567</v>
      </c>
      <c r="E3" s="224">
        <f t="shared" si="0"/>
        <v>1593141.6700000002</v>
      </c>
      <c r="F3" s="222">
        <f t="shared" si="0"/>
        <v>1669841.64</v>
      </c>
      <c r="G3" s="261">
        <f t="shared" si="0"/>
        <v>1525449.69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4"/>
      <c r="B5" s="585">
        <v>2018</v>
      </c>
      <c r="C5" s="586">
        <v>2019</v>
      </c>
      <c r="D5" s="605">
        <v>2020</v>
      </c>
      <c r="E5" s="585">
        <v>2018</v>
      </c>
      <c r="F5" s="586">
        <v>2019</v>
      </c>
      <c r="G5" s="605">
        <v>2020</v>
      </c>
    </row>
    <row r="6" spans="1:7" ht="14.45" customHeight="1" x14ac:dyDescent="0.2">
      <c r="A6" s="576" t="s">
        <v>893</v>
      </c>
      <c r="B6" s="116">
        <v>2277</v>
      </c>
      <c r="C6" s="116">
        <v>2694</v>
      </c>
      <c r="D6" s="116">
        <v>2810</v>
      </c>
      <c r="E6" s="606">
        <v>217531.33000000002</v>
      </c>
      <c r="F6" s="606">
        <v>267264.66000000003</v>
      </c>
      <c r="G6" s="607">
        <v>298910.11</v>
      </c>
    </row>
    <row r="7" spans="1:7" ht="14.45" customHeight="1" x14ac:dyDescent="0.2">
      <c r="A7" s="572" t="s">
        <v>535</v>
      </c>
      <c r="B7" s="490">
        <v>5261</v>
      </c>
      <c r="C7" s="490">
        <v>5118</v>
      </c>
      <c r="D7" s="490">
        <v>4851</v>
      </c>
      <c r="E7" s="608">
        <v>590848.34000000008</v>
      </c>
      <c r="F7" s="608">
        <v>611268</v>
      </c>
      <c r="G7" s="609">
        <v>597658.2300000001</v>
      </c>
    </row>
    <row r="8" spans="1:7" ht="14.45" customHeight="1" x14ac:dyDescent="0.2">
      <c r="A8" s="572" t="s">
        <v>536</v>
      </c>
      <c r="B8" s="490">
        <v>1479</v>
      </c>
      <c r="C8" s="490">
        <v>1716</v>
      </c>
      <c r="D8" s="490">
        <v>711</v>
      </c>
      <c r="E8" s="608">
        <v>247847.67</v>
      </c>
      <c r="F8" s="608">
        <v>277119.67000000004</v>
      </c>
      <c r="G8" s="609">
        <v>107954.33</v>
      </c>
    </row>
    <row r="9" spans="1:7" ht="14.45" customHeight="1" x14ac:dyDescent="0.2">
      <c r="A9" s="572" t="s">
        <v>897</v>
      </c>
      <c r="B9" s="490"/>
      <c r="C9" s="490"/>
      <c r="D9" s="490">
        <v>10</v>
      </c>
      <c r="E9" s="608"/>
      <c r="F9" s="608"/>
      <c r="G9" s="609">
        <v>1720</v>
      </c>
    </row>
    <row r="10" spans="1:7" ht="14.45" customHeight="1" x14ac:dyDescent="0.2">
      <c r="A10" s="572" t="s">
        <v>537</v>
      </c>
      <c r="B10" s="490">
        <v>152</v>
      </c>
      <c r="C10" s="490">
        <v>155</v>
      </c>
      <c r="D10" s="490">
        <v>247</v>
      </c>
      <c r="E10" s="608">
        <v>23710.34</v>
      </c>
      <c r="F10" s="608">
        <v>27978.989999999998</v>
      </c>
      <c r="G10" s="609">
        <v>40617.57</v>
      </c>
    </row>
    <row r="11" spans="1:7" ht="14.45" customHeight="1" x14ac:dyDescent="0.2">
      <c r="A11" s="572" t="s">
        <v>898</v>
      </c>
      <c r="B11" s="490">
        <v>2172</v>
      </c>
      <c r="C11" s="490">
        <v>1713</v>
      </c>
      <c r="D11" s="490">
        <v>798</v>
      </c>
      <c r="E11" s="608">
        <v>398915.32999999996</v>
      </c>
      <c r="F11" s="608">
        <v>307009.99000000005</v>
      </c>
      <c r="G11" s="609">
        <v>139270</v>
      </c>
    </row>
    <row r="12" spans="1:7" ht="14.45" customHeight="1" x14ac:dyDescent="0.2">
      <c r="A12" s="572" t="s">
        <v>899</v>
      </c>
      <c r="B12" s="490">
        <v>12</v>
      </c>
      <c r="C12" s="490">
        <v>153</v>
      </c>
      <c r="D12" s="490">
        <v>576</v>
      </c>
      <c r="E12" s="608">
        <v>2475.66</v>
      </c>
      <c r="F12" s="608">
        <v>23858.67</v>
      </c>
      <c r="G12" s="609">
        <v>98560.77</v>
      </c>
    </row>
    <row r="13" spans="1:7" ht="14.45" customHeight="1" thickBot="1" x14ac:dyDescent="0.25">
      <c r="A13" s="612" t="s">
        <v>538</v>
      </c>
      <c r="B13" s="497">
        <v>779</v>
      </c>
      <c r="C13" s="497">
        <v>1001</v>
      </c>
      <c r="D13" s="497">
        <v>1564</v>
      </c>
      <c r="E13" s="610">
        <v>111813</v>
      </c>
      <c r="F13" s="610">
        <v>155341.66</v>
      </c>
      <c r="G13" s="611">
        <v>240758.68</v>
      </c>
    </row>
    <row r="14" spans="1:7" ht="14.45" customHeight="1" x14ac:dyDescent="0.2">
      <c r="A14" s="543" t="s">
        <v>244</v>
      </c>
    </row>
    <row r="15" spans="1:7" ht="14.45" customHeight="1" x14ac:dyDescent="0.2">
      <c r="A15" s="544" t="s">
        <v>533</v>
      </c>
    </row>
    <row r="16" spans="1:7" ht="14.45" customHeight="1" x14ac:dyDescent="0.2">
      <c r="A16" s="543" t="s">
        <v>895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1C88B64-CF28-4B51-B222-3CD6343C73C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970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12653.55</v>
      </c>
      <c r="H3" s="103">
        <f t="shared" si="0"/>
        <v>1621283.35</v>
      </c>
      <c r="I3" s="74"/>
      <c r="J3" s="74"/>
      <c r="K3" s="103">
        <f t="shared" si="0"/>
        <v>12954.35</v>
      </c>
      <c r="L3" s="103">
        <f t="shared" si="0"/>
        <v>1691355.34</v>
      </c>
      <c r="M3" s="74"/>
      <c r="N3" s="74"/>
      <c r="O3" s="103">
        <f t="shared" si="0"/>
        <v>11921.1</v>
      </c>
      <c r="P3" s="103">
        <f t="shared" si="0"/>
        <v>1549330.06</v>
      </c>
      <c r="Q3" s="75">
        <f>IF(L3=0,0,P3/L3)</f>
        <v>0.91602871576353673</v>
      </c>
      <c r="R3" s="104">
        <f>IF(O3=0,0,P3/O3)</f>
        <v>129.96536057914119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3"/>
      <c r="B5" s="613"/>
      <c r="C5" s="614"/>
      <c r="D5" s="615"/>
      <c r="E5" s="616"/>
      <c r="F5" s="617"/>
      <c r="G5" s="618" t="s">
        <v>71</v>
      </c>
      <c r="H5" s="619" t="s">
        <v>14</v>
      </c>
      <c r="I5" s="620"/>
      <c r="J5" s="620"/>
      <c r="K5" s="618" t="s">
        <v>71</v>
      </c>
      <c r="L5" s="619" t="s">
        <v>14</v>
      </c>
      <c r="M5" s="620"/>
      <c r="N5" s="620"/>
      <c r="O5" s="618" t="s">
        <v>71</v>
      </c>
      <c r="P5" s="619" t="s">
        <v>14</v>
      </c>
      <c r="Q5" s="621"/>
      <c r="R5" s="622"/>
    </row>
    <row r="6" spans="1:18" ht="14.45" customHeight="1" x14ac:dyDescent="0.2">
      <c r="A6" s="573" t="s">
        <v>901</v>
      </c>
      <c r="B6" s="579" t="s">
        <v>902</v>
      </c>
      <c r="C6" s="579" t="s">
        <v>445</v>
      </c>
      <c r="D6" s="579" t="s">
        <v>903</v>
      </c>
      <c r="E6" s="579" t="s">
        <v>904</v>
      </c>
      <c r="F6" s="579" t="s">
        <v>905</v>
      </c>
      <c r="G6" s="116">
        <v>335.20000000000005</v>
      </c>
      <c r="H6" s="116">
        <v>18134.32</v>
      </c>
      <c r="I6" s="579">
        <v>1.1402564934493316</v>
      </c>
      <c r="J6" s="579">
        <v>54.099999999999994</v>
      </c>
      <c r="K6" s="116">
        <v>292.8</v>
      </c>
      <c r="L6" s="116">
        <v>15903.719999999998</v>
      </c>
      <c r="M6" s="579">
        <v>1</v>
      </c>
      <c r="N6" s="579">
        <v>54.315983606557367</v>
      </c>
      <c r="O6" s="116">
        <v>47.8</v>
      </c>
      <c r="P6" s="116">
        <v>2600.35</v>
      </c>
      <c r="Q6" s="574">
        <v>0.16350577097685323</v>
      </c>
      <c r="R6" s="575">
        <v>54.40062761506276</v>
      </c>
    </row>
    <row r="7" spans="1:18" ht="14.45" customHeight="1" x14ac:dyDescent="0.2">
      <c r="A7" s="485" t="s">
        <v>901</v>
      </c>
      <c r="B7" s="486" t="s">
        <v>902</v>
      </c>
      <c r="C7" s="486" t="s">
        <v>445</v>
      </c>
      <c r="D7" s="486" t="s">
        <v>903</v>
      </c>
      <c r="E7" s="486" t="s">
        <v>906</v>
      </c>
      <c r="F7" s="486" t="s">
        <v>483</v>
      </c>
      <c r="G7" s="490">
        <v>2.2000000000000002</v>
      </c>
      <c r="H7" s="490">
        <v>303.02</v>
      </c>
      <c r="I7" s="486">
        <v>5.5498168498168496</v>
      </c>
      <c r="J7" s="486">
        <v>137.73636363636362</v>
      </c>
      <c r="K7" s="490">
        <v>0.4</v>
      </c>
      <c r="L7" s="490">
        <v>54.6</v>
      </c>
      <c r="M7" s="486">
        <v>1</v>
      </c>
      <c r="N7" s="486">
        <v>136.5</v>
      </c>
      <c r="O7" s="490">
        <v>3.0000000000000004</v>
      </c>
      <c r="P7" s="490">
        <v>409.2</v>
      </c>
      <c r="Q7" s="512">
        <v>7.4945054945054945</v>
      </c>
      <c r="R7" s="491">
        <v>136.39999999999998</v>
      </c>
    </row>
    <row r="8" spans="1:18" ht="14.45" customHeight="1" x14ac:dyDescent="0.2">
      <c r="A8" s="485" t="s">
        <v>901</v>
      </c>
      <c r="B8" s="486" t="s">
        <v>902</v>
      </c>
      <c r="C8" s="486" t="s">
        <v>445</v>
      </c>
      <c r="D8" s="486" t="s">
        <v>903</v>
      </c>
      <c r="E8" s="486" t="s">
        <v>907</v>
      </c>
      <c r="F8" s="486" t="s">
        <v>488</v>
      </c>
      <c r="G8" s="490">
        <v>24.900000000000002</v>
      </c>
      <c r="H8" s="490">
        <v>1508.44</v>
      </c>
      <c r="I8" s="486">
        <v>1.2463974087784244</v>
      </c>
      <c r="J8" s="486">
        <v>60.579919678714859</v>
      </c>
      <c r="K8" s="490">
        <v>23.900000000000006</v>
      </c>
      <c r="L8" s="490">
        <v>1210.2399999999998</v>
      </c>
      <c r="M8" s="486">
        <v>1</v>
      </c>
      <c r="N8" s="486">
        <v>50.637656903765667</v>
      </c>
      <c r="O8" s="490">
        <v>20.6</v>
      </c>
      <c r="P8" s="490">
        <v>897.54000000000008</v>
      </c>
      <c r="Q8" s="512">
        <v>0.74162149656266541</v>
      </c>
      <c r="R8" s="491">
        <v>43.569902912621359</v>
      </c>
    </row>
    <row r="9" spans="1:18" ht="14.45" customHeight="1" x14ac:dyDescent="0.2">
      <c r="A9" s="485" t="s">
        <v>901</v>
      </c>
      <c r="B9" s="486" t="s">
        <v>902</v>
      </c>
      <c r="C9" s="486" t="s">
        <v>445</v>
      </c>
      <c r="D9" s="486" t="s">
        <v>903</v>
      </c>
      <c r="E9" s="486" t="s">
        <v>908</v>
      </c>
      <c r="F9" s="486" t="s">
        <v>909</v>
      </c>
      <c r="G9" s="490">
        <v>9.3999999999999968</v>
      </c>
      <c r="H9" s="490">
        <v>1663.8000000000004</v>
      </c>
      <c r="I9" s="486">
        <v>1.2207792207792207</v>
      </c>
      <c r="J9" s="486">
        <v>177.00000000000011</v>
      </c>
      <c r="K9" s="490">
        <v>7.6999999999999993</v>
      </c>
      <c r="L9" s="490">
        <v>1362.9000000000003</v>
      </c>
      <c r="M9" s="486">
        <v>1</v>
      </c>
      <c r="N9" s="486">
        <v>177.00000000000006</v>
      </c>
      <c r="O9" s="490">
        <v>5.3999999999999986</v>
      </c>
      <c r="P9" s="490">
        <v>955.80000000000018</v>
      </c>
      <c r="Q9" s="512">
        <v>0.70129870129870131</v>
      </c>
      <c r="R9" s="491">
        <v>177.00000000000009</v>
      </c>
    </row>
    <row r="10" spans="1:18" ht="14.45" customHeight="1" x14ac:dyDescent="0.2">
      <c r="A10" s="485" t="s">
        <v>901</v>
      </c>
      <c r="B10" s="486" t="s">
        <v>902</v>
      </c>
      <c r="C10" s="486" t="s">
        <v>445</v>
      </c>
      <c r="D10" s="486" t="s">
        <v>903</v>
      </c>
      <c r="E10" s="486" t="s">
        <v>910</v>
      </c>
      <c r="F10" s="486"/>
      <c r="G10" s="490">
        <v>4</v>
      </c>
      <c r="H10" s="490">
        <v>24.36</v>
      </c>
      <c r="I10" s="486"/>
      <c r="J10" s="486">
        <v>6.09</v>
      </c>
      <c r="K10" s="490"/>
      <c r="L10" s="490"/>
      <c r="M10" s="486"/>
      <c r="N10" s="486"/>
      <c r="O10" s="490"/>
      <c r="P10" s="490"/>
      <c r="Q10" s="512"/>
      <c r="R10" s="491"/>
    </row>
    <row r="11" spans="1:18" ht="14.45" customHeight="1" x14ac:dyDescent="0.2">
      <c r="A11" s="485" t="s">
        <v>901</v>
      </c>
      <c r="B11" s="486" t="s">
        <v>902</v>
      </c>
      <c r="C11" s="486" t="s">
        <v>445</v>
      </c>
      <c r="D11" s="486" t="s">
        <v>903</v>
      </c>
      <c r="E11" s="486" t="s">
        <v>911</v>
      </c>
      <c r="F11" s="486" t="s">
        <v>467</v>
      </c>
      <c r="G11" s="490">
        <v>85.600000000000009</v>
      </c>
      <c r="H11" s="490">
        <v>410.88000000000005</v>
      </c>
      <c r="I11" s="486">
        <v>1.1226229508196723</v>
      </c>
      <c r="J11" s="486">
        <v>4.8</v>
      </c>
      <c r="K11" s="490">
        <v>76.249999999999986</v>
      </c>
      <c r="L11" s="490">
        <v>366</v>
      </c>
      <c r="M11" s="486">
        <v>1</v>
      </c>
      <c r="N11" s="486">
        <v>4.8000000000000007</v>
      </c>
      <c r="O11" s="490">
        <v>53.09999999999998</v>
      </c>
      <c r="P11" s="490">
        <v>255.01999999999998</v>
      </c>
      <c r="Q11" s="512">
        <v>0.69677595628415301</v>
      </c>
      <c r="R11" s="491">
        <v>4.8026365348399258</v>
      </c>
    </row>
    <row r="12" spans="1:18" ht="14.45" customHeight="1" x14ac:dyDescent="0.2">
      <c r="A12" s="485" t="s">
        <v>901</v>
      </c>
      <c r="B12" s="486" t="s">
        <v>902</v>
      </c>
      <c r="C12" s="486" t="s">
        <v>445</v>
      </c>
      <c r="D12" s="486" t="s">
        <v>903</v>
      </c>
      <c r="E12" s="486" t="s">
        <v>912</v>
      </c>
      <c r="F12" s="486" t="s">
        <v>913</v>
      </c>
      <c r="G12" s="490">
        <v>57</v>
      </c>
      <c r="H12" s="490">
        <v>5953.08</v>
      </c>
      <c r="I12" s="486"/>
      <c r="J12" s="486">
        <v>104.44</v>
      </c>
      <c r="K12" s="490"/>
      <c r="L12" s="490"/>
      <c r="M12" s="486"/>
      <c r="N12" s="486"/>
      <c r="O12" s="490"/>
      <c r="P12" s="490"/>
      <c r="Q12" s="512"/>
      <c r="R12" s="491"/>
    </row>
    <row r="13" spans="1:18" ht="14.45" customHeight="1" x14ac:dyDescent="0.2">
      <c r="A13" s="485" t="s">
        <v>901</v>
      </c>
      <c r="B13" s="486" t="s">
        <v>902</v>
      </c>
      <c r="C13" s="486" t="s">
        <v>445</v>
      </c>
      <c r="D13" s="486" t="s">
        <v>903</v>
      </c>
      <c r="E13" s="486" t="s">
        <v>914</v>
      </c>
      <c r="F13" s="486" t="s">
        <v>913</v>
      </c>
      <c r="G13" s="490"/>
      <c r="H13" s="490"/>
      <c r="I13" s="486"/>
      <c r="J13" s="486"/>
      <c r="K13" s="490">
        <v>3.3</v>
      </c>
      <c r="L13" s="490">
        <v>2616.2399999999998</v>
      </c>
      <c r="M13" s="486">
        <v>1</v>
      </c>
      <c r="N13" s="486">
        <v>792.8</v>
      </c>
      <c r="O13" s="490">
        <v>8.3000000000000007</v>
      </c>
      <c r="P13" s="490">
        <v>6580.2400000000007</v>
      </c>
      <c r="Q13" s="512">
        <v>2.5151515151515156</v>
      </c>
      <c r="R13" s="491">
        <v>792.80000000000007</v>
      </c>
    </row>
    <row r="14" spans="1:18" ht="14.45" customHeight="1" x14ac:dyDescent="0.2">
      <c r="A14" s="485" t="s">
        <v>901</v>
      </c>
      <c r="B14" s="486" t="s">
        <v>902</v>
      </c>
      <c r="C14" s="486" t="s">
        <v>445</v>
      </c>
      <c r="D14" s="486" t="s">
        <v>903</v>
      </c>
      <c r="E14" s="486" t="s">
        <v>915</v>
      </c>
      <c r="F14" s="486" t="s">
        <v>916</v>
      </c>
      <c r="G14" s="490"/>
      <c r="H14" s="490"/>
      <c r="I14" s="486"/>
      <c r="J14" s="486"/>
      <c r="K14" s="490"/>
      <c r="L14" s="490"/>
      <c r="M14" s="486"/>
      <c r="N14" s="486"/>
      <c r="O14" s="490">
        <v>4.05</v>
      </c>
      <c r="P14" s="490">
        <v>391.22999999999996</v>
      </c>
      <c r="Q14" s="512"/>
      <c r="R14" s="491">
        <v>96.6</v>
      </c>
    </row>
    <row r="15" spans="1:18" ht="14.45" customHeight="1" x14ac:dyDescent="0.2">
      <c r="A15" s="485" t="s">
        <v>901</v>
      </c>
      <c r="B15" s="486" t="s">
        <v>902</v>
      </c>
      <c r="C15" s="486" t="s">
        <v>445</v>
      </c>
      <c r="D15" s="486" t="s">
        <v>903</v>
      </c>
      <c r="E15" s="486" t="s">
        <v>917</v>
      </c>
      <c r="F15" s="486" t="s">
        <v>916</v>
      </c>
      <c r="G15" s="490"/>
      <c r="H15" s="490"/>
      <c r="I15" s="486"/>
      <c r="J15" s="486"/>
      <c r="K15" s="490"/>
      <c r="L15" s="490"/>
      <c r="M15" s="486"/>
      <c r="N15" s="486"/>
      <c r="O15" s="490">
        <v>4.05</v>
      </c>
      <c r="P15" s="490">
        <v>486.63999999999993</v>
      </c>
      <c r="Q15" s="512"/>
      <c r="R15" s="491">
        <v>120.15802469135801</v>
      </c>
    </row>
    <row r="16" spans="1:18" ht="14.45" customHeight="1" x14ac:dyDescent="0.2">
      <c r="A16" s="485" t="s">
        <v>901</v>
      </c>
      <c r="B16" s="486" t="s">
        <v>902</v>
      </c>
      <c r="C16" s="486" t="s">
        <v>445</v>
      </c>
      <c r="D16" s="486" t="s">
        <v>903</v>
      </c>
      <c r="E16" s="486" t="s">
        <v>918</v>
      </c>
      <c r="F16" s="486" t="s">
        <v>919</v>
      </c>
      <c r="G16" s="490"/>
      <c r="H16" s="490"/>
      <c r="I16" s="486"/>
      <c r="J16" s="486"/>
      <c r="K16" s="490"/>
      <c r="L16" s="490"/>
      <c r="M16" s="486"/>
      <c r="N16" s="486"/>
      <c r="O16" s="490">
        <v>192.79999999999998</v>
      </c>
      <c r="P16" s="490">
        <v>10488.35</v>
      </c>
      <c r="Q16" s="512"/>
      <c r="R16" s="491">
        <v>54.400155601659755</v>
      </c>
    </row>
    <row r="17" spans="1:18" ht="14.45" customHeight="1" x14ac:dyDescent="0.2">
      <c r="A17" s="485" t="s">
        <v>901</v>
      </c>
      <c r="B17" s="486" t="s">
        <v>902</v>
      </c>
      <c r="C17" s="486" t="s">
        <v>445</v>
      </c>
      <c r="D17" s="486" t="s">
        <v>903</v>
      </c>
      <c r="E17" s="486" t="s">
        <v>920</v>
      </c>
      <c r="F17" s="486" t="s">
        <v>477</v>
      </c>
      <c r="G17" s="490"/>
      <c r="H17" s="490"/>
      <c r="I17" s="486"/>
      <c r="J17" s="486"/>
      <c r="K17" s="490"/>
      <c r="L17" s="490"/>
      <c r="M17" s="486"/>
      <c r="N17" s="486"/>
      <c r="O17" s="490">
        <v>15</v>
      </c>
      <c r="P17" s="490">
        <v>815.99999999999989</v>
      </c>
      <c r="Q17" s="512"/>
      <c r="R17" s="491">
        <v>54.399999999999991</v>
      </c>
    </row>
    <row r="18" spans="1:18" ht="14.45" customHeight="1" x14ac:dyDescent="0.2">
      <c r="A18" s="485" t="s">
        <v>901</v>
      </c>
      <c r="B18" s="486" t="s">
        <v>902</v>
      </c>
      <c r="C18" s="486" t="s">
        <v>445</v>
      </c>
      <c r="D18" s="486" t="s">
        <v>921</v>
      </c>
      <c r="E18" s="486" t="s">
        <v>922</v>
      </c>
      <c r="F18" s="486" t="s">
        <v>923</v>
      </c>
      <c r="G18" s="490">
        <v>81</v>
      </c>
      <c r="H18" s="490">
        <v>14904</v>
      </c>
      <c r="I18" s="486">
        <v>1.8735386549340038</v>
      </c>
      <c r="J18" s="486">
        <v>184</v>
      </c>
      <c r="K18" s="490">
        <v>43</v>
      </c>
      <c r="L18" s="490">
        <v>7955</v>
      </c>
      <c r="M18" s="486">
        <v>1</v>
      </c>
      <c r="N18" s="486">
        <v>185</v>
      </c>
      <c r="O18" s="490">
        <v>30</v>
      </c>
      <c r="P18" s="490">
        <v>5580</v>
      </c>
      <c r="Q18" s="512">
        <v>0.70144563167818985</v>
      </c>
      <c r="R18" s="491">
        <v>186</v>
      </c>
    </row>
    <row r="19" spans="1:18" ht="14.45" customHeight="1" x14ac:dyDescent="0.2">
      <c r="A19" s="485" t="s">
        <v>901</v>
      </c>
      <c r="B19" s="486" t="s">
        <v>902</v>
      </c>
      <c r="C19" s="486" t="s">
        <v>445</v>
      </c>
      <c r="D19" s="486" t="s">
        <v>921</v>
      </c>
      <c r="E19" s="486" t="s">
        <v>924</v>
      </c>
      <c r="F19" s="486" t="s">
        <v>925</v>
      </c>
      <c r="G19" s="490">
        <v>11</v>
      </c>
      <c r="H19" s="490">
        <v>1342</v>
      </c>
      <c r="I19" s="486">
        <v>0.6875</v>
      </c>
      <c r="J19" s="486">
        <v>122</v>
      </c>
      <c r="K19" s="490">
        <v>16</v>
      </c>
      <c r="L19" s="490">
        <v>1952</v>
      </c>
      <c r="M19" s="486">
        <v>1</v>
      </c>
      <c r="N19" s="486">
        <v>122</v>
      </c>
      <c r="O19" s="490">
        <v>223</v>
      </c>
      <c r="P19" s="490">
        <v>27429</v>
      </c>
      <c r="Q19" s="512">
        <v>14.051741803278688</v>
      </c>
      <c r="R19" s="491">
        <v>123</v>
      </c>
    </row>
    <row r="20" spans="1:18" ht="14.45" customHeight="1" x14ac:dyDescent="0.2">
      <c r="A20" s="485" t="s">
        <v>901</v>
      </c>
      <c r="B20" s="486" t="s">
        <v>902</v>
      </c>
      <c r="C20" s="486" t="s">
        <v>445</v>
      </c>
      <c r="D20" s="486" t="s">
        <v>921</v>
      </c>
      <c r="E20" s="486" t="s">
        <v>926</v>
      </c>
      <c r="F20" s="486" t="s">
        <v>927</v>
      </c>
      <c r="G20" s="490">
        <v>2325</v>
      </c>
      <c r="H20" s="490">
        <v>86025</v>
      </c>
      <c r="I20" s="486">
        <v>1.1914819944598338</v>
      </c>
      <c r="J20" s="486">
        <v>37</v>
      </c>
      <c r="K20" s="490">
        <v>1900</v>
      </c>
      <c r="L20" s="490">
        <v>72200</v>
      </c>
      <c r="M20" s="486">
        <v>1</v>
      </c>
      <c r="N20" s="486">
        <v>38</v>
      </c>
      <c r="O20" s="490">
        <v>1511</v>
      </c>
      <c r="P20" s="490">
        <v>57418</v>
      </c>
      <c r="Q20" s="512">
        <v>0.79526315789473689</v>
      </c>
      <c r="R20" s="491">
        <v>38</v>
      </c>
    </row>
    <row r="21" spans="1:18" ht="14.45" customHeight="1" x14ac:dyDescent="0.2">
      <c r="A21" s="485" t="s">
        <v>901</v>
      </c>
      <c r="B21" s="486" t="s">
        <v>902</v>
      </c>
      <c r="C21" s="486" t="s">
        <v>445</v>
      </c>
      <c r="D21" s="486" t="s">
        <v>921</v>
      </c>
      <c r="E21" s="486" t="s">
        <v>928</v>
      </c>
      <c r="F21" s="486" t="s">
        <v>929</v>
      </c>
      <c r="G21" s="490">
        <v>609</v>
      </c>
      <c r="H21" s="490">
        <v>6090</v>
      </c>
      <c r="I21" s="486">
        <v>0.72499999999999998</v>
      </c>
      <c r="J21" s="486">
        <v>10</v>
      </c>
      <c r="K21" s="490">
        <v>840</v>
      </c>
      <c r="L21" s="490">
        <v>8400</v>
      </c>
      <c r="M21" s="486">
        <v>1</v>
      </c>
      <c r="N21" s="486">
        <v>10</v>
      </c>
      <c r="O21" s="490">
        <v>804</v>
      </c>
      <c r="P21" s="490">
        <v>8040</v>
      </c>
      <c r="Q21" s="512">
        <v>0.95714285714285718</v>
      </c>
      <c r="R21" s="491">
        <v>10</v>
      </c>
    </row>
    <row r="22" spans="1:18" ht="14.45" customHeight="1" x14ac:dyDescent="0.2">
      <c r="A22" s="485" t="s">
        <v>901</v>
      </c>
      <c r="B22" s="486" t="s">
        <v>902</v>
      </c>
      <c r="C22" s="486" t="s">
        <v>445</v>
      </c>
      <c r="D22" s="486" t="s">
        <v>921</v>
      </c>
      <c r="E22" s="486" t="s">
        <v>930</v>
      </c>
      <c r="F22" s="486" t="s">
        <v>931</v>
      </c>
      <c r="G22" s="490">
        <v>88</v>
      </c>
      <c r="H22" s="490">
        <v>440</v>
      </c>
      <c r="I22" s="486">
        <v>1.2054794520547945</v>
      </c>
      <c r="J22" s="486">
        <v>5</v>
      </c>
      <c r="K22" s="490">
        <v>73</v>
      </c>
      <c r="L22" s="490">
        <v>365</v>
      </c>
      <c r="M22" s="486">
        <v>1</v>
      </c>
      <c r="N22" s="486">
        <v>5</v>
      </c>
      <c r="O22" s="490">
        <v>65</v>
      </c>
      <c r="P22" s="490">
        <v>325</v>
      </c>
      <c r="Q22" s="512">
        <v>0.8904109589041096</v>
      </c>
      <c r="R22" s="491">
        <v>5</v>
      </c>
    </row>
    <row r="23" spans="1:18" ht="14.45" customHeight="1" x14ac:dyDescent="0.2">
      <c r="A23" s="485" t="s">
        <v>901</v>
      </c>
      <c r="B23" s="486" t="s">
        <v>902</v>
      </c>
      <c r="C23" s="486" t="s">
        <v>445</v>
      </c>
      <c r="D23" s="486" t="s">
        <v>921</v>
      </c>
      <c r="E23" s="486" t="s">
        <v>932</v>
      </c>
      <c r="F23" s="486" t="s">
        <v>933</v>
      </c>
      <c r="G23" s="490">
        <v>29</v>
      </c>
      <c r="H23" s="490">
        <v>145</v>
      </c>
      <c r="I23" s="486">
        <v>1.0740740740740742</v>
      </c>
      <c r="J23" s="486">
        <v>5</v>
      </c>
      <c r="K23" s="490">
        <v>27</v>
      </c>
      <c r="L23" s="490">
        <v>135</v>
      </c>
      <c r="M23" s="486">
        <v>1</v>
      </c>
      <c r="N23" s="486">
        <v>5</v>
      </c>
      <c r="O23" s="490">
        <v>57</v>
      </c>
      <c r="P23" s="490">
        <v>285</v>
      </c>
      <c r="Q23" s="512">
        <v>2.1111111111111112</v>
      </c>
      <c r="R23" s="491">
        <v>5</v>
      </c>
    </row>
    <row r="24" spans="1:18" ht="14.45" customHeight="1" x14ac:dyDescent="0.2">
      <c r="A24" s="485" t="s">
        <v>901</v>
      </c>
      <c r="B24" s="486" t="s">
        <v>902</v>
      </c>
      <c r="C24" s="486" t="s">
        <v>445</v>
      </c>
      <c r="D24" s="486" t="s">
        <v>921</v>
      </c>
      <c r="E24" s="486" t="s">
        <v>934</v>
      </c>
      <c r="F24" s="486" t="s">
        <v>935</v>
      </c>
      <c r="G24" s="490">
        <v>409</v>
      </c>
      <c r="H24" s="490">
        <v>30266</v>
      </c>
      <c r="I24" s="486">
        <v>0.87918663761801019</v>
      </c>
      <c r="J24" s="486">
        <v>74</v>
      </c>
      <c r="K24" s="490">
        <v>459</v>
      </c>
      <c r="L24" s="490">
        <v>34425</v>
      </c>
      <c r="M24" s="486">
        <v>1</v>
      </c>
      <c r="N24" s="486">
        <v>75</v>
      </c>
      <c r="O24" s="490">
        <v>546</v>
      </c>
      <c r="P24" s="490">
        <v>41496</v>
      </c>
      <c r="Q24" s="512">
        <v>1.2054030501089326</v>
      </c>
      <c r="R24" s="491">
        <v>76</v>
      </c>
    </row>
    <row r="25" spans="1:18" ht="14.45" customHeight="1" x14ac:dyDescent="0.2">
      <c r="A25" s="485" t="s">
        <v>901</v>
      </c>
      <c r="B25" s="486" t="s">
        <v>902</v>
      </c>
      <c r="C25" s="486" t="s">
        <v>445</v>
      </c>
      <c r="D25" s="486" t="s">
        <v>921</v>
      </c>
      <c r="E25" s="486" t="s">
        <v>936</v>
      </c>
      <c r="F25" s="486" t="s">
        <v>937</v>
      </c>
      <c r="G25" s="490"/>
      <c r="H25" s="490"/>
      <c r="I25" s="486"/>
      <c r="J25" s="486"/>
      <c r="K25" s="490"/>
      <c r="L25" s="490"/>
      <c r="M25" s="486"/>
      <c r="N25" s="486"/>
      <c r="O25" s="490">
        <v>0</v>
      </c>
      <c r="P25" s="490">
        <v>0</v>
      </c>
      <c r="Q25" s="512"/>
      <c r="R25" s="491"/>
    </row>
    <row r="26" spans="1:18" ht="14.45" customHeight="1" x14ac:dyDescent="0.2">
      <c r="A26" s="485" t="s">
        <v>901</v>
      </c>
      <c r="B26" s="486" t="s">
        <v>902</v>
      </c>
      <c r="C26" s="486" t="s">
        <v>445</v>
      </c>
      <c r="D26" s="486" t="s">
        <v>921</v>
      </c>
      <c r="E26" s="486" t="s">
        <v>938</v>
      </c>
      <c r="F26" s="486" t="s">
        <v>939</v>
      </c>
      <c r="G26" s="490">
        <v>335</v>
      </c>
      <c r="H26" s="490">
        <v>59630</v>
      </c>
      <c r="I26" s="486">
        <v>0.84336326992433353</v>
      </c>
      <c r="J26" s="486">
        <v>178</v>
      </c>
      <c r="K26" s="490">
        <v>395</v>
      </c>
      <c r="L26" s="490">
        <v>70705</v>
      </c>
      <c r="M26" s="486">
        <v>1</v>
      </c>
      <c r="N26" s="486">
        <v>179</v>
      </c>
      <c r="O26" s="490">
        <v>292</v>
      </c>
      <c r="P26" s="490">
        <v>52560</v>
      </c>
      <c r="Q26" s="512">
        <v>0.74337034156000281</v>
      </c>
      <c r="R26" s="491">
        <v>180</v>
      </c>
    </row>
    <row r="27" spans="1:18" ht="14.45" customHeight="1" x14ac:dyDescent="0.2">
      <c r="A27" s="485" t="s">
        <v>901</v>
      </c>
      <c r="B27" s="486" t="s">
        <v>902</v>
      </c>
      <c r="C27" s="486" t="s">
        <v>445</v>
      </c>
      <c r="D27" s="486" t="s">
        <v>921</v>
      </c>
      <c r="E27" s="486" t="s">
        <v>940</v>
      </c>
      <c r="F27" s="486" t="s">
        <v>941</v>
      </c>
      <c r="G27" s="490">
        <v>198</v>
      </c>
      <c r="H27" s="490">
        <v>53856</v>
      </c>
      <c r="I27" s="486">
        <v>0.65300579576593831</v>
      </c>
      <c r="J27" s="486">
        <v>272</v>
      </c>
      <c r="K27" s="490">
        <v>301</v>
      </c>
      <c r="L27" s="490">
        <v>82474</v>
      </c>
      <c r="M27" s="486">
        <v>1</v>
      </c>
      <c r="N27" s="486">
        <v>274</v>
      </c>
      <c r="O27" s="490">
        <v>235</v>
      </c>
      <c r="P27" s="490">
        <v>64860</v>
      </c>
      <c r="Q27" s="512">
        <v>0.78642966268157233</v>
      </c>
      <c r="R27" s="491">
        <v>276</v>
      </c>
    </row>
    <row r="28" spans="1:18" ht="14.45" customHeight="1" x14ac:dyDescent="0.2">
      <c r="A28" s="485" t="s">
        <v>901</v>
      </c>
      <c r="B28" s="486" t="s">
        <v>902</v>
      </c>
      <c r="C28" s="486" t="s">
        <v>445</v>
      </c>
      <c r="D28" s="486" t="s">
        <v>921</v>
      </c>
      <c r="E28" s="486" t="s">
        <v>942</v>
      </c>
      <c r="F28" s="486" t="s">
        <v>943</v>
      </c>
      <c r="G28" s="490">
        <v>1079</v>
      </c>
      <c r="H28" s="490">
        <v>35966.670000000006</v>
      </c>
      <c r="I28" s="486">
        <v>0.85907705992169425</v>
      </c>
      <c r="J28" s="486">
        <v>33.333336422613534</v>
      </c>
      <c r="K28" s="490">
        <v>1256</v>
      </c>
      <c r="L28" s="490">
        <v>41866.640000000007</v>
      </c>
      <c r="M28" s="486">
        <v>1</v>
      </c>
      <c r="N28" s="486">
        <v>33.333312101910835</v>
      </c>
      <c r="O28" s="490">
        <v>1346</v>
      </c>
      <c r="P28" s="490">
        <v>46606.69</v>
      </c>
      <c r="Q28" s="512">
        <v>1.1132178268903354</v>
      </c>
      <c r="R28" s="491">
        <v>34.626069836552752</v>
      </c>
    </row>
    <row r="29" spans="1:18" ht="14.45" customHeight="1" x14ac:dyDescent="0.2">
      <c r="A29" s="485" t="s">
        <v>901</v>
      </c>
      <c r="B29" s="486" t="s">
        <v>902</v>
      </c>
      <c r="C29" s="486" t="s">
        <v>445</v>
      </c>
      <c r="D29" s="486" t="s">
        <v>921</v>
      </c>
      <c r="E29" s="486" t="s">
        <v>944</v>
      </c>
      <c r="F29" s="486" t="s">
        <v>945</v>
      </c>
      <c r="G29" s="490">
        <v>384</v>
      </c>
      <c r="H29" s="490">
        <v>14208</v>
      </c>
      <c r="I29" s="486">
        <v>1.1261889663918834</v>
      </c>
      <c r="J29" s="486">
        <v>37</v>
      </c>
      <c r="K29" s="490">
        <v>332</v>
      </c>
      <c r="L29" s="490">
        <v>12616</v>
      </c>
      <c r="M29" s="486">
        <v>1</v>
      </c>
      <c r="N29" s="486">
        <v>38</v>
      </c>
      <c r="O29" s="490">
        <v>240</v>
      </c>
      <c r="P29" s="490">
        <v>9120</v>
      </c>
      <c r="Q29" s="512">
        <v>0.72289156626506024</v>
      </c>
      <c r="R29" s="491">
        <v>38</v>
      </c>
    </row>
    <row r="30" spans="1:18" ht="14.45" customHeight="1" x14ac:dyDescent="0.2">
      <c r="A30" s="485" t="s">
        <v>901</v>
      </c>
      <c r="B30" s="486" t="s">
        <v>902</v>
      </c>
      <c r="C30" s="486" t="s">
        <v>445</v>
      </c>
      <c r="D30" s="486" t="s">
        <v>921</v>
      </c>
      <c r="E30" s="486" t="s">
        <v>946</v>
      </c>
      <c r="F30" s="486" t="s">
        <v>947</v>
      </c>
      <c r="G30" s="490">
        <v>1817</v>
      </c>
      <c r="H30" s="490">
        <v>239844</v>
      </c>
      <c r="I30" s="486">
        <v>1.1244444444444444</v>
      </c>
      <c r="J30" s="486">
        <v>132</v>
      </c>
      <c r="K30" s="490">
        <v>1580</v>
      </c>
      <c r="L30" s="490">
        <v>213300</v>
      </c>
      <c r="M30" s="486">
        <v>1</v>
      </c>
      <c r="N30" s="486">
        <v>135</v>
      </c>
      <c r="O30" s="490">
        <v>1351</v>
      </c>
      <c r="P30" s="490">
        <v>185087</v>
      </c>
      <c r="Q30" s="512">
        <v>0.86773089545241444</v>
      </c>
      <c r="R30" s="491">
        <v>137</v>
      </c>
    </row>
    <row r="31" spans="1:18" ht="14.45" customHeight="1" x14ac:dyDescent="0.2">
      <c r="A31" s="485" t="s">
        <v>901</v>
      </c>
      <c r="B31" s="486" t="s">
        <v>902</v>
      </c>
      <c r="C31" s="486" t="s">
        <v>445</v>
      </c>
      <c r="D31" s="486" t="s">
        <v>921</v>
      </c>
      <c r="E31" s="486" t="s">
        <v>948</v>
      </c>
      <c r="F31" s="486" t="s">
        <v>949</v>
      </c>
      <c r="G31" s="490">
        <v>687</v>
      </c>
      <c r="H31" s="490">
        <v>50838</v>
      </c>
      <c r="I31" s="486">
        <v>0.63706766917293234</v>
      </c>
      <c r="J31" s="486">
        <v>74</v>
      </c>
      <c r="K31" s="490">
        <v>1064</v>
      </c>
      <c r="L31" s="490">
        <v>79800</v>
      </c>
      <c r="M31" s="486">
        <v>1</v>
      </c>
      <c r="N31" s="486">
        <v>75</v>
      </c>
      <c r="O31" s="490">
        <v>1049</v>
      </c>
      <c r="P31" s="490">
        <v>79724</v>
      </c>
      <c r="Q31" s="512">
        <v>0.99904761904761907</v>
      </c>
      <c r="R31" s="491">
        <v>76</v>
      </c>
    </row>
    <row r="32" spans="1:18" ht="14.45" customHeight="1" x14ac:dyDescent="0.2">
      <c r="A32" s="485" t="s">
        <v>901</v>
      </c>
      <c r="B32" s="486" t="s">
        <v>902</v>
      </c>
      <c r="C32" s="486" t="s">
        <v>445</v>
      </c>
      <c r="D32" s="486" t="s">
        <v>921</v>
      </c>
      <c r="E32" s="486" t="s">
        <v>950</v>
      </c>
      <c r="F32" s="486" t="s">
        <v>951</v>
      </c>
      <c r="G32" s="490">
        <v>646</v>
      </c>
      <c r="H32" s="490">
        <v>229330</v>
      </c>
      <c r="I32" s="486">
        <v>0.7690115152206134</v>
      </c>
      <c r="J32" s="486">
        <v>355</v>
      </c>
      <c r="K32" s="490">
        <v>833</v>
      </c>
      <c r="L32" s="490">
        <v>298214</v>
      </c>
      <c r="M32" s="486">
        <v>1</v>
      </c>
      <c r="N32" s="486">
        <v>358</v>
      </c>
      <c r="O32" s="490">
        <v>918</v>
      </c>
      <c r="P32" s="490">
        <v>330480</v>
      </c>
      <c r="Q32" s="512">
        <v>1.1081974689317067</v>
      </c>
      <c r="R32" s="491">
        <v>360</v>
      </c>
    </row>
    <row r="33" spans="1:18" ht="14.45" customHeight="1" x14ac:dyDescent="0.2">
      <c r="A33" s="485" t="s">
        <v>901</v>
      </c>
      <c r="B33" s="486" t="s">
        <v>902</v>
      </c>
      <c r="C33" s="486" t="s">
        <v>445</v>
      </c>
      <c r="D33" s="486" t="s">
        <v>921</v>
      </c>
      <c r="E33" s="486" t="s">
        <v>952</v>
      </c>
      <c r="F33" s="486" t="s">
        <v>953</v>
      </c>
      <c r="G33" s="490">
        <v>1060</v>
      </c>
      <c r="H33" s="490">
        <v>236380</v>
      </c>
      <c r="I33" s="486">
        <v>0.92806495433879588</v>
      </c>
      <c r="J33" s="486">
        <v>223</v>
      </c>
      <c r="K33" s="490">
        <v>1127</v>
      </c>
      <c r="L33" s="490">
        <v>254702</v>
      </c>
      <c r="M33" s="486">
        <v>1</v>
      </c>
      <c r="N33" s="486">
        <v>226</v>
      </c>
      <c r="O33" s="490">
        <v>952</v>
      </c>
      <c r="P33" s="490">
        <v>217056</v>
      </c>
      <c r="Q33" s="512">
        <v>0.85219589952179409</v>
      </c>
      <c r="R33" s="491">
        <v>228</v>
      </c>
    </row>
    <row r="34" spans="1:18" ht="14.45" customHeight="1" x14ac:dyDescent="0.2">
      <c r="A34" s="485" t="s">
        <v>901</v>
      </c>
      <c r="B34" s="486" t="s">
        <v>902</v>
      </c>
      <c r="C34" s="486" t="s">
        <v>445</v>
      </c>
      <c r="D34" s="486" t="s">
        <v>921</v>
      </c>
      <c r="E34" s="486" t="s">
        <v>954</v>
      </c>
      <c r="F34" s="486" t="s">
        <v>955</v>
      </c>
      <c r="G34" s="490">
        <v>287</v>
      </c>
      <c r="H34" s="490">
        <v>22099</v>
      </c>
      <c r="I34" s="486">
        <v>0.74754752723090456</v>
      </c>
      <c r="J34" s="486">
        <v>77</v>
      </c>
      <c r="K34" s="490">
        <v>379</v>
      </c>
      <c r="L34" s="490">
        <v>29562</v>
      </c>
      <c r="M34" s="486">
        <v>1</v>
      </c>
      <c r="N34" s="486">
        <v>78</v>
      </c>
      <c r="O34" s="490">
        <v>393</v>
      </c>
      <c r="P34" s="490">
        <v>31047</v>
      </c>
      <c r="Q34" s="512">
        <v>1.0502334077531967</v>
      </c>
      <c r="R34" s="491">
        <v>79</v>
      </c>
    </row>
    <row r="35" spans="1:18" ht="14.45" customHeight="1" x14ac:dyDescent="0.2">
      <c r="A35" s="485" t="s">
        <v>901</v>
      </c>
      <c r="B35" s="486" t="s">
        <v>902</v>
      </c>
      <c r="C35" s="486" t="s">
        <v>445</v>
      </c>
      <c r="D35" s="486" t="s">
        <v>921</v>
      </c>
      <c r="E35" s="486" t="s">
        <v>956</v>
      </c>
      <c r="F35" s="486" t="s">
        <v>957</v>
      </c>
      <c r="G35" s="490">
        <v>70</v>
      </c>
      <c r="H35" s="490">
        <v>1960</v>
      </c>
      <c r="I35" s="486">
        <v>1.2068965517241379</v>
      </c>
      <c r="J35" s="486">
        <v>28</v>
      </c>
      <c r="K35" s="490">
        <v>56</v>
      </c>
      <c r="L35" s="490">
        <v>1624</v>
      </c>
      <c r="M35" s="486">
        <v>1</v>
      </c>
      <c r="N35" s="486">
        <v>29</v>
      </c>
      <c r="O35" s="490">
        <v>48</v>
      </c>
      <c r="P35" s="490">
        <v>1392</v>
      </c>
      <c r="Q35" s="512">
        <v>0.8571428571428571</v>
      </c>
      <c r="R35" s="491">
        <v>29</v>
      </c>
    </row>
    <row r="36" spans="1:18" ht="14.45" customHeight="1" x14ac:dyDescent="0.2">
      <c r="A36" s="485" t="s">
        <v>901</v>
      </c>
      <c r="B36" s="486" t="s">
        <v>902</v>
      </c>
      <c r="C36" s="486" t="s">
        <v>445</v>
      </c>
      <c r="D36" s="486" t="s">
        <v>921</v>
      </c>
      <c r="E36" s="486" t="s">
        <v>958</v>
      </c>
      <c r="F36" s="486" t="s">
        <v>959</v>
      </c>
      <c r="G36" s="490">
        <v>90</v>
      </c>
      <c r="H36" s="490">
        <v>5310</v>
      </c>
      <c r="I36" s="486">
        <v>1.1763402747009304</v>
      </c>
      <c r="J36" s="486">
        <v>59</v>
      </c>
      <c r="K36" s="490">
        <v>74</v>
      </c>
      <c r="L36" s="490">
        <v>4514</v>
      </c>
      <c r="M36" s="486">
        <v>1</v>
      </c>
      <c r="N36" s="486">
        <v>61</v>
      </c>
      <c r="O36" s="490">
        <v>47</v>
      </c>
      <c r="P36" s="490">
        <v>2914</v>
      </c>
      <c r="Q36" s="512">
        <v>0.64554718653079313</v>
      </c>
      <c r="R36" s="491">
        <v>62</v>
      </c>
    </row>
    <row r="37" spans="1:18" ht="14.45" customHeight="1" x14ac:dyDescent="0.2">
      <c r="A37" s="485" t="s">
        <v>901</v>
      </c>
      <c r="B37" s="486" t="s">
        <v>902</v>
      </c>
      <c r="C37" s="486" t="s">
        <v>445</v>
      </c>
      <c r="D37" s="486" t="s">
        <v>921</v>
      </c>
      <c r="E37" s="486" t="s">
        <v>960</v>
      </c>
      <c r="F37" s="486" t="s">
        <v>961</v>
      </c>
      <c r="G37" s="490">
        <v>244</v>
      </c>
      <c r="H37" s="490">
        <v>171288</v>
      </c>
      <c r="I37" s="486">
        <v>1.345968882602546</v>
      </c>
      <c r="J37" s="486">
        <v>702</v>
      </c>
      <c r="K37" s="490">
        <v>180</v>
      </c>
      <c r="L37" s="490">
        <v>127260</v>
      </c>
      <c r="M37" s="486">
        <v>1</v>
      </c>
      <c r="N37" s="486">
        <v>707</v>
      </c>
      <c r="O37" s="490">
        <v>149</v>
      </c>
      <c r="P37" s="490">
        <v>105939</v>
      </c>
      <c r="Q37" s="512">
        <v>0.83246110325318246</v>
      </c>
      <c r="R37" s="491">
        <v>711</v>
      </c>
    </row>
    <row r="38" spans="1:18" ht="14.45" customHeight="1" x14ac:dyDescent="0.2">
      <c r="A38" s="485" t="s">
        <v>901</v>
      </c>
      <c r="B38" s="486" t="s">
        <v>902</v>
      </c>
      <c r="C38" s="486" t="s">
        <v>445</v>
      </c>
      <c r="D38" s="486" t="s">
        <v>921</v>
      </c>
      <c r="E38" s="486" t="s">
        <v>962</v>
      </c>
      <c r="F38" s="486" t="s">
        <v>963</v>
      </c>
      <c r="G38" s="490">
        <v>912</v>
      </c>
      <c r="H38" s="490">
        <v>211584</v>
      </c>
      <c r="I38" s="486">
        <v>0.94988058254170638</v>
      </c>
      <c r="J38" s="486">
        <v>232</v>
      </c>
      <c r="K38" s="490">
        <v>956</v>
      </c>
      <c r="L38" s="490">
        <v>222748</v>
      </c>
      <c r="M38" s="486">
        <v>1</v>
      </c>
      <c r="N38" s="486">
        <v>233</v>
      </c>
      <c r="O38" s="490">
        <v>733</v>
      </c>
      <c r="P38" s="490">
        <v>172255</v>
      </c>
      <c r="Q38" s="512">
        <v>0.77331783001418641</v>
      </c>
      <c r="R38" s="491">
        <v>235</v>
      </c>
    </row>
    <row r="39" spans="1:18" ht="14.45" customHeight="1" x14ac:dyDescent="0.2">
      <c r="A39" s="485" t="s">
        <v>901</v>
      </c>
      <c r="B39" s="486" t="s">
        <v>902</v>
      </c>
      <c r="C39" s="486" t="s">
        <v>445</v>
      </c>
      <c r="D39" s="486" t="s">
        <v>921</v>
      </c>
      <c r="E39" s="486" t="s">
        <v>964</v>
      </c>
      <c r="F39" s="486" t="s">
        <v>965</v>
      </c>
      <c r="G39" s="490">
        <v>81</v>
      </c>
      <c r="H39" s="490">
        <v>38394</v>
      </c>
      <c r="I39" s="486">
        <v>1.147459653317394</v>
      </c>
      <c r="J39" s="486">
        <v>474</v>
      </c>
      <c r="K39" s="490">
        <v>70</v>
      </c>
      <c r="L39" s="490">
        <v>33460</v>
      </c>
      <c r="M39" s="486">
        <v>1</v>
      </c>
      <c r="N39" s="486">
        <v>478</v>
      </c>
      <c r="O39" s="490">
        <v>38</v>
      </c>
      <c r="P39" s="490">
        <v>18316</v>
      </c>
      <c r="Q39" s="512">
        <v>0.54739988045427379</v>
      </c>
      <c r="R39" s="491">
        <v>482</v>
      </c>
    </row>
    <row r="40" spans="1:18" ht="14.45" customHeight="1" x14ac:dyDescent="0.2">
      <c r="A40" s="485" t="s">
        <v>901</v>
      </c>
      <c r="B40" s="486" t="s">
        <v>902</v>
      </c>
      <c r="C40" s="486" t="s">
        <v>445</v>
      </c>
      <c r="D40" s="486" t="s">
        <v>921</v>
      </c>
      <c r="E40" s="486" t="s">
        <v>966</v>
      </c>
      <c r="F40" s="486" t="s">
        <v>967</v>
      </c>
      <c r="G40" s="490"/>
      <c r="H40" s="490"/>
      <c r="I40" s="486"/>
      <c r="J40" s="486"/>
      <c r="K40" s="490"/>
      <c r="L40" s="490"/>
      <c r="M40" s="486"/>
      <c r="N40" s="486"/>
      <c r="O40" s="490">
        <v>1</v>
      </c>
      <c r="P40" s="490">
        <v>1436</v>
      </c>
      <c r="Q40" s="512"/>
      <c r="R40" s="491">
        <v>1436</v>
      </c>
    </row>
    <row r="41" spans="1:18" ht="14.45" customHeight="1" x14ac:dyDescent="0.2">
      <c r="A41" s="485" t="s">
        <v>901</v>
      </c>
      <c r="B41" s="486" t="s">
        <v>902</v>
      </c>
      <c r="C41" s="486" t="s">
        <v>450</v>
      </c>
      <c r="D41" s="486" t="s">
        <v>903</v>
      </c>
      <c r="E41" s="486" t="s">
        <v>904</v>
      </c>
      <c r="F41" s="486" t="s">
        <v>905</v>
      </c>
      <c r="G41" s="490">
        <v>2.5999999999999996</v>
      </c>
      <c r="H41" s="490">
        <v>140.66</v>
      </c>
      <c r="I41" s="486"/>
      <c r="J41" s="486">
        <v>54.100000000000009</v>
      </c>
      <c r="K41" s="490"/>
      <c r="L41" s="490"/>
      <c r="M41" s="486"/>
      <c r="N41" s="486"/>
      <c r="O41" s="490"/>
      <c r="P41" s="490"/>
      <c r="Q41" s="512"/>
      <c r="R41" s="491"/>
    </row>
    <row r="42" spans="1:18" ht="14.45" customHeight="1" x14ac:dyDescent="0.2">
      <c r="A42" s="485" t="s">
        <v>901</v>
      </c>
      <c r="B42" s="486" t="s">
        <v>902</v>
      </c>
      <c r="C42" s="486" t="s">
        <v>450</v>
      </c>
      <c r="D42" s="486" t="s">
        <v>903</v>
      </c>
      <c r="E42" s="486" t="s">
        <v>911</v>
      </c>
      <c r="F42" s="486" t="s">
        <v>467</v>
      </c>
      <c r="G42" s="490">
        <v>0.64999999999999991</v>
      </c>
      <c r="H42" s="490">
        <v>3.12</v>
      </c>
      <c r="I42" s="486"/>
      <c r="J42" s="486">
        <v>4.8000000000000007</v>
      </c>
      <c r="K42" s="490"/>
      <c r="L42" s="490"/>
      <c r="M42" s="486"/>
      <c r="N42" s="486"/>
      <c r="O42" s="490"/>
      <c r="P42" s="490"/>
      <c r="Q42" s="512"/>
      <c r="R42" s="491"/>
    </row>
    <row r="43" spans="1:18" ht="14.45" customHeight="1" x14ac:dyDescent="0.2">
      <c r="A43" s="485" t="s">
        <v>901</v>
      </c>
      <c r="B43" s="486" t="s">
        <v>902</v>
      </c>
      <c r="C43" s="486" t="s">
        <v>450</v>
      </c>
      <c r="D43" s="486" t="s">
        <v>921</v>
      </c>
      <c r="E43" s="486" t="s">
        <v>926</v>
      </c>
      <c r="F43" s="486" t="s">
        <v>927</v>
      </c>
      <c r="G43" s="490">
        <v>12</v>
      </c>
      <c r="H43" s="490">
        <v>444</v>
      </c>
      <c r="I43" s="486"/>
      <c r="J43" s="486">
        <v>37</v>
      </c>
      <c r="K43" s="490"/>
      <c r="L43" s="490"/>
      <c r="M43" s="486"/>
      <c r="N43" s="486"/>
      <c r="O43" s="490"/>
      <c r="P43" s="490"/>
      <c r="Q43" s="512"/>
      <c r="R43" s="491"/>
    </row>
    <row r="44" spans="1:18" ht="14.45" customHeight="1" x14ac:dyDescent="0.2">
      <c r="A44" s="485" t="s">
        <v>901</v>
      </c>
      <c r="B44" s="486" t="s">
        <v>902</v>
      </c>
      <c r="C44" s="486" t="s">
        <v>450</v>
      </c>
      <c r="D44" s="486" t="s">
        <v>921</v>
      </c>
      <c r="E44" s="486" t="s">
        <v>946</v>
      </c>
      <c r="F44" s="486" t="s">
        <v>947</v>
      </c>
      <c r="G44" s="490">
        <v>13</v>
      </c>
      <c r="H44" s="490">
        <v>1716</v>
      </c>
      <c r="I44" s="486"/>
      <c r="J44" s="486">
        <v>132</v>
      </c>
      <c r="K44" s="490"/>
      <c r="L44" s="490"/>
      <c r="M44" s="486"/>
      <c r="N44" s="486"/>
      <c r="O44" s="490"/>
      <c r="P44" s="490"/>
      <c r="Q44" s="512"/>
      <c r="R44" s="491"/>
    </row>
    <row r="45" spans="1:18" ht="14.45" customHeight="1" x14ac:dyDescent="0.2">
      <c r="A45" s="485" t="s">
        <v>901</v>
      </c>
      <c r="B45" s="486" t="s">
        <v>902</v>
      </c>
      <c r="C45" s="486" t="s">
        <v>450</v>
      </c>
      <c r="D45" s="486" t="s">
        <v>921</v>
      </c>
      <c r="E45" s="486" t="s">
        <v>948</v>
      </c>
      <c r="F45" s="486" t="s">
        <v>949</v>
      </c>
      <c r="G45" s="490">
        <v>1</v>
      </c>
      <c r="H45" s="490">
        <v>74</v>
      </c>
      <c r="I45" s="486">
        <v>0.49333333333333335</v>
      </c>
      <c r="J45" s="486">
        <v>74</v>
      </c>
      <c r="K45" s="490">
        <v>2</v>
      </c>
      <c r="L45" s="490">
        <v>150</v>
      </c>
      <c r="M45" s="486">
        <v>1</v>
      </c>
      <c r="N45" s="486">
        <v>75</v>
      </c>
      <c r="O45" s="490"/>
      <c r="P45" s="490"/>
      <c r="Q45" s="512"/>
      <c r="R45" s="491"/>
    </row>
    <row r="46" spans="1:18" ht="14.45" customHeight="1" x14ac:dyDescent="0.2">
      <c r="A46" s="485" t="s">
        <v>968</v>
      </c>
      <c r="B46" s="486" t="s">
        <v>969</v>
      </c>
      <c r="C46" s="486" t="s">
        <v>445</v>
      </c>
      <c r="D46" s="486" t="s">
        <v>921</v>
      </c>
      <c r="E46" s="486" t="s">
        <v>926</v>
      </c>
      <c r="F46" s="486" t="s">
        <v>927</v>
      </c>
      <c r="G46" s="490"/>
      <c r="H46" s="490"/>
      <c r="I46" s="486"/>
      <c r="J46" s="486"/>
      <c r="K46" s="490">
        <v>3</v>
      </c>
      <c r="L46" s="490">
        <v>114</v>
      </c>
      <c r="M46" s="486">
        <v>1</v>
      </c>
      <c r="N46" s="486">
        <v>38</v>
      </c>
      <c r="O46" s="490">
        <v>3</v>
      </c>
      <c r="P46" s="490">
        <v>114</v>
      </c>
      <c r="Q46" s="512">
        <v>1</v>
      </c>
      <c r="R46" s="491">
        <v>38</v>
      </c>
    </row>
    <row r="47" spans="1:18" ht="14.45" customHeight="1" x14ac:dyDescent="0.2">
      <c r="A47" s="485" t="s">
        <v>968</v>
      </c>
      <c r="B47" s="486" t="s">
        <v>969</v>
      </c>
      <c r="C47" s="486" t="s">
        <v>445</v>
      </c>
      <c r="D47" s="486" t="s">
        <v>921</v>
      </c>
      <c r="E47" s="486" t="s">
        <v>936</v>
      </c>
      <c r="F47" s="486" t="s">
        <v>937</v>
      </c>
      <c r="G47" s="490">
        <v>664</v>
      </c>
      <c r="H47" s="490">
        <v>81008</v>
      </c>
      <c r="I47" s="486">
        <v>1.1448275862068966</v>
      </c>
      <c r="J47" s="486">
        <v>122</v>
      </c>
      <c r="K47" s="490">
        <v>580</v>
      </c>
      <c r="L47" s="490">
        <v>70760</v>
      </c>
      <c r="M47" s="486">
        <v>1</v>
      </c>
      <c r="N47" s="486">
        <v>122</v>
      </c>
      <c r="O47" s="490">
        <v>533</v>
      </c>
      <c r="P47" s="490">
        <v>65559</v>
      </c>
      <c r="Q47" s="512">
        <v>0.92649802148106275</v>
      </c>
      <c r="R47" s="491">
        <v>123</v>
      </c>
    </row>
    <row r="48" spans="1:18" ht="14.45" customHeight="1" thickBot="1" x14ac:dyDescent="0.25">
      <c r="A48" s="492" t="s">
        <v>968</v>
      </c>
      <c r="B48" s="493" t="s">
        <v>969</v>
      </c>
      <c r="C48" s="493" t="s">
        <v>445</v>
      </c>
      <c r="D48" s="493" t="s">
        <v>921</v>
      </c>
      <c r="E48" s="493" t="s">
        <v>946</v>
      </c>
      <c r="F48" s="493" t="s">
        <v>947</v>
      </c>
      <c r="G48" s="497"/>
      <c r="H48" s="497"/>
      <c r="I48" s="493"/>
      <c r="J48" s="493"/>
      <c r="K48" s="497">
        <v>4</v>
      </c>
      <c r="L48" s="497">
        <v>540</v>
      </c>
      <c r="M48" s="493">
        <v>1</v>
      </c>
      <c r="N48" s="493">
        <v>135</v>
      </c>
      <c r="O48" s="497">
        <v>3</v>
      </c>
      <c r="P48" s="497">
        <v>411</v>
      </c>
      <c r="Q48" s="505">
        <v>0.76111111111111107</v>
      </c>
      <c r="R48" s="498">
        <v>137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99399FA-677C-488F-A7E6-F679AE8B60F8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8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971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12653.550000000001</v>
      </c>
      <c r="I3" s="103">
        <f t="shared" si="0"/>
        <v>1621283.3499999999</v>
      </c>
      <c r="J3" s="74"/>
      <c r="K3" s="74"/>
      <c r="L3" s="103">
        <f t="shared" si="0"/>
        <v>12954.350000000002</v>
      </c>
      <c r="M3" s="103">
        <f t="shared" si="0"/>
        <v>1691355.3399999999</v>
      </c>
      <c r="N3" s="74"/>
      <c r="O3" s="74"/>
      <c r="P3" s="103">
        <f t="shared" si="0"/>
        <v>11921.100000000002</v>
      </c>
      <c r="Q3" s="103">
        <f t="shared" si="0"/>
        <v>1549330.0600000005</v>
      </c>
      <c r="R3" s="75">
        <f>IF(M3=0,0,Q3/M3)</f>
        <v>0.91602871576353706</v>
      </c>
      <c r="S3" s="104">
        <f>IF(P3=0,0,Q3/P3)</f>
        <v>129.96536057914122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3"/>
      <c r="B5" s="613"/>
      <c r="C5" s="614"/>
      <c r="D5" s="623"/>
      <c r="E5" s="615"/>
      <c r="F5" s="616"/>
      <c r="G5" s="617"/>
      <c r="H5" s="618" t="s">
        <v>71</v>
      </c>
      <c r="I5" s="619" t="s">
        <v>14</v>
      </c>
      <c r="J5" s="620"/>
      <c r="K5" s="620"/>
      <c r="L5" s="618" t="s">
        <v>71</v>
      </c>
      <c r="M5" s="619" t="s">
        <v>14</v>
      </c>
      <c r="N5" s="620"/>
      <c r="O5" s="620"/>
      <c r="P5" s="618" t="s">
        <v>71</v>
      </c>
      <c r="Q5" s="619" t="s">
        <v>14</v>
      </c>
      <c r="R5" s="621"/>
      <c r="S5" s="622"/>
    </row>
    <row r="6" spans="1:19" ht="14.45" customHeight="1" x14ac:dyDescent="0.2">
      <c r="A6" s="573" t="s">
        <v>901</v>
      </c>
      <c r="B6" s="579" t="s">
        <v>902</v>
      </c>
      <c r="C6" s="579" t="s">
        <v>445</v>
      </c>
      <c r="D6" s="579" t="s">
        <v>893</v>
      </c>
      <c r="E6" s="579" t="s">
        <v>903</v>
      </c>
      <c r="F6" s="579" t="s">
        <v>904</v>
      </c>
      <c r="G6" s="579" t="s">
        <v>905</v>
      </c>
      <c r="H6" s="116">
        <v>6.6000000000000005</v>
      </c>
      <c r="I6" s="116">
        <v>357.06</v>
      </c>
      <c r="J6" s="579">
        <v>0.96570563098393469</v>
      </c>
      <c r="K6" s="579">
        <v>54.099999999999994</v>
      </c>
      <c r="L6" s="116">
        <v>6.8000000000000007</v>
      </c>
      <c r="M6" s="116">
        <v>369.74</v>
      </c>
      <c r="N6" s="579">
        <v>1</v>
      </c>
      <c r="O6" s="579">
        <v>54.3735294117647</v>
      </c>
      <c r="P6" s="116">
        <v>1.4</v>
      </c>
      <c r="Q6" s="116">
        <v>76.19</v>
      </c>
      <c r="R6" s="574">
        <v>0.20606372045220964</v>
      </c>
      <c r="S6" s="575">
        <v>54.421428571428571</v>
      </c>
    </row>
    <row r="7" spans="1:19" ht="14.45" customHeight="1" x14ac:dyDescent="0.2">
      <c r="A7" s="485" t="s">
        <v>901</v>
      </c>
      <c r="B7" s="486" t="s">
        <v>902</v>
      </c>
      <c r="C7" s="486" t="s">
        <v>445</v>
      </c>
      <c r="D7" s="486" t="s">
        <v>893</v>
      </c>
      <c r="E7" s="486" t="s">
        <v>903</v>
      </c>
      <c r="F7" s="486" t="s">
        <v>906</v>
      </c>
      <c r="G7" s="486" t="s">
        <v>483</v>
      </c>
      <c r="H7" s="490">
        <v>0.1</v>
      </c>
      <c r="I7" s="490">
        <v>13.65</v>
      </c>
      <c r="J7" s="486"/>
      <c r="K7" s="486">
        <v>136.5</v>
      </c>
      <c r="L7" s="490"/>
      <c r="M7" s="490"/>
      <c r="N7" s="486"/>
      <c r="O7" s="486"/>
      <c r="P7" s="490">
        <v>0.2</v>
      </c>
      <c r="Q7" s="490">
        <v>27.28</v>
      </c>
      <c r="R7" s="512"/>
      <c r="S7" s="491">
        <v>136.4</v>
      </c>
    </row>
    <row r="8" spans="1:19" ht="14.45" customHeight="1" x14ac:dyDescent="0.2">
      <c r="A8" s="485" t="s">
        <v>901</v>
      </c>
      <c r="B8" s="486" t="s">
        <v>902</v>
      </c>
      <c r="C8" s="486" t="s">
        <v>445</v>
      </c>
      <c r="D8" s="486" t="s">
        <v>893</v>
      </c>
      <c r="E8" s="486" t="s">
        <v>903</v>
      </c>
      <c r="F8" s="486" t="s">
        <v>907</v>
      </c>
      <c r="G8" s="486" t="s">
        <v>488</v>
      </c>
      <c r="H8" s="490">
        <v>0.70000000000000007</v>
      </c>
      <c r="I8" s="490">
        <v>42.980000000000004</v>
      </c>
      <c r="J8" s="486">
        <v>1.415678524374177</v>
      </c>
      <c r="K8" s="486">
        <v>61.4</v>
      </c>
      <c r="L8" s="490">
        <v>0.6</v>
      </c>
      <c r="M8" s="490">
        <v>30.359999999999996</v>
      </c>
      <c r="N8" s="486">
        <v>1</v>
      </c>
      <c r="O8" s="486">
        <v>50.599999999999994</v>
      </c>
      <c r="P8" s="490">
        <v>2.5000000000000004</v>
      </c>
      <c r="Q8" s="490">
        <v>108.61999999999999</v>
      </c>
      <c r="R8" s="512">
        <v>3.5777338603425561</v>
      </c>
      <c r="S8" s="491">
        <v>43.447999999999986</v>
      </c>
    </row>
    <row r="9" spans="1:19" ht="14.45" customHeight="1" x14ac:dyDescent="0.2">
      <c r="A9" s="485" t="s">
        <v>901</v>
      </c>
      <c r="B9" s="486" t="s">
        <v>902</v>
      </c>
      <c r="C9" s="486" t="s">
        <v>445</v>
      </c>
      <c r="D9" s="486" t="s">
        <v>893</v>
      </c>
      <c r="E9" s="486" t="s">
        <v>903</v>
      </c>
      <c r="F9" s="486" t="s">
        <v>908</v>
      </c>
      <c r="G9" s="486" t="s">
        <v>909</v>
      </c>
      <c r="H9" s="490">
        <v>0.2</v>
      </c>
      <c r="I9" s="490">
        <v>35.4</v>
      </c>
      <c r="J9" s="486">
        <v>2</v>
      </c>
      <c r="K9" s="486">
        <v>176.99999999999997</v>
      </c>
      <c r="L9" s="490">
        <v>0.1</v>
      </c>
      <c r="M9" s="490">
        <v>17.7</v>
      </c>
      <c r="N9" s="486">
        <v>1</v>
      </c>
      <c r="O9" s="486">
        <v>176.99999999999997</v>
      </c>
      <c r="P9" s="490">
        <v>0.2</v>
      </c>
      <c r="Q9" s="490">
        <v>35.4</v>
      </c>
      <c r="R9" s="512">
        <v>2</v>
      </c>
      <c r="S9" s="491">
        <v>176.99999999999997</v>
      </c>
    </row>
    <row r="10" spans="1:19" ht="14.45" customHeight="1" x14ac:dyDescent="0.2">
      <c r="A10" s="485" t="s">
        <v>901</v>
      </c>
      <c r="B10" s="486" t="s">
        <v>902</v>
      </c>
      <c r="C10" s="486" t="s">
        <v>445</v>
      </c>
      <c r="D10" s="486" t="s">
        <v>893</v>
      </c>
      <c r="E10" s="486" t="s">
        <v>903</v>
      </c>
      <c r="F10" s="486" t="s">
        <v>911</v>
      </c>
      <c r="G10" s="486" t="s">
        <v>467</v>
      </c>
      <c r="H10" s="490">
        <v>1.6500000000000001</v>
      </c>
      <c r="I10" s="490">
        <v>7.92</v>
      </c>
      <c r="J10" s="486">
        <v>0.97058823529411764</v>
      </c>
      <c r="K10" s="486">
        <v>4.8</v>
      </c>
      <c r="L10" s="490">
        <v>1.7</v>
      </c>
      <c r="M10" s="490">
        <v>8.16</v>
      </c>
      <c r="N10" s="486">
        <v>1</v>
      </c>
      <c r="O10" s="486">
        <v>4.8</v>
      </c>
      <c r="P10" s="490">
        <v>2.8499999999999996</v>
      </c>
      <c r="Q10" s="490">
        <v>13.68</v>
      </c>
      <c r="R10" s="512">
        <v>1.6764705882352942</v>
      </c>
      <c r="S10" s="491">
        <v>4.8000000000000007</v>
      </c>
    </row>
    <row r="11" spans="1:19" ht="14.45" customHeight="1" x14ac:dyDescent="0.2">
      <c r="A11" s="485" t="s">
        <v>901</v>
      </c>
      <c r="B11" s="486" t="s">
        <v>902</v>
      </c>
      <c r="C11" s="486" t="s">
        <v>445</v>
      </c>
      <c r="D11" s="486" t="s">
        <v>893</v>
      </c>
      <c r="E11" s="486" t="s">
        <v>903</v>
      </c>
      <c r="F11" s="486" t="s">
        <v>914</v>
      </c>
      <c r="G11" s="486" t="s">
        <v>913</v>
      </c>
      <c r="H11" s="490"/>
      <c r="I11" s="490"/>
      <c r="J11" s="486"/>
      <c r="K11" s="486"/>
      <c r="L11" s="490"/>
      <c r="M11" s="490"/>
      <c r="N11" s="486"/>
      <c r="O11" s="486"/>
      <c r="P11" s="490">
        <v>0.7</v>
      </c>
      <c r="Q11" s="490">
        <v>554.96</v>
      </c>
      <c r="R11" s="512"/>
      <c r="S11" s="491">
        <v>792.80000000000007</v>
      </c>
    </row>
    <row r="12" spans="1:19" ht="14.45" customHeight="1" x14ac:dyDescent="0.2">
      <c r="A12" s="485" t="s">
        <v>901</v>
      </c>
      <c r="B12" s="486" t="s">
        <v>902</v>
      </c>
      <c r="C12" s="486" t="s">
        <v>445</v>
      </c>
      <c r="D12" s="486" t="s">
        <v>893</v>
      </c>
      <c r="E12" s="486" t="s">
        <v>903</v>
      </c>
      <c r="F12" s="486" t="s">
        <v>917</v>
      </c>
      <c r="G12" s="486" t="s">
        <v>916</v>
      </c>
      <c r="H12" s="490"/>
      <c r="I12" s="490"/>
      <c r="J12" s="486"/>
      <c r="K12" s="486"/>
      <c r="L12" s="490"/>
      <c r="M12" s="490"/>
      <c r="N12" s="486"/>
      <c r="O12" s="486"/>
      <c r="P12" s="490">
        <v>0.5</v>
      </c>
      <c r="Q12" s="490">
        <v>54.96</v>
      </c>
      <c r="R12" s="512"/>
      <c r="S12" s="491">
        <v>109.92</v>
      </c>
    </row>
    <row r="13" spans="1:19" ht="14.45" customHeight="1" x14ac:dyDescent="0.2">
      <c r="A13" s="485" t="s">
        <v>901</v>
      </c>
      <c r="B13" s="486" t="s">
        <v>902</v>
      </c>
      <c r="C13" s="486" t="s">
        <v>445</v>
      </c>
      <c r="D13" s="486" t="s">
        <v>893</v>
      </c>
      <c r="E13" s="486" t="s">
        <v>903</v>
      </c>
      <c r="F13" s="486" t="s">
        <v>918</v>
      </c>
      <c r="G13" s="486" t="s">
        <v>919</v>
      </c>
      <c r="H13" s="490"/>
      <c r="I13" s="490"/>
      <c r="J13" s="486"/>
      <c r="K13" s="486"/>
      <c r="L13" s="490"/>
      <c r="M13" s="490"/>
      <c r="N13" s="486"/>
      <c r="O13" s="486"/>
      <c r="P13" s="490">
        <v>12.2</v>
      </c>
      <c r="Q13" s="490">
        <v>663.68000000000006</v>
      </c>
      <c r="R13" s="512"/>
      <c r="S13" s="491">
        <v>54.400000000000006</v>
      </c>
    </row>
    <row r="14" spans="1:19" ht="14.45" customHeight="1" x14ac:dyDescent="0.2">
      <c r="A14" s="485" t="s">
        <v>901</v>
      </c>
      <c r="B14" s="486" t="s">
        <v>902</v>
      </c>
      <c r="C14" s="486" t="s">
        <v>445</v>
      </c>
      <c r="D14" s="486" t="s">
        <v>893</v>
      </c>
      <c r="E14" s="486" t="s">
        <v>921</v>
      </c>
      <c r="F14" s="486" t="s">
        <v>922</v>
      </c>
      <c r="G14" s="486" t="s">
        <v>923</v>
      </c>
      <c r="H14" s="490">
        <v>81</v>
      </c>
      <c r="I14" s="490">
        <v>14904</v>
      </c>
      <c r="J14" s="486">
        <v>1.8735386549340038</v>
      </c>
      <c r="K14" s="486">
        <v>184</v>
      </c>
      <c r="L14" s="490">
        <v>43</v>
      </c>
      <c r="M14" s="490">
        <v>7955</v>
      </c>
      <c r="N14" s="486">
        <v>1</v>
      </c>
      <c r="O14" s="486">
        <v>185</v>
      </c>
      <c r="P14" s="490">
        <v>29</v>
      </c>
      <c r="Q14" s="490">
        <v>5394</v>
      </c>
      <c r="R14" s="512">
        <v>0.67806411062225014</v>
      </c>
      <c r="S14" s="491">
        <v>186</v>
      </c>
    </row>
    <row r="15" spans="1:19" ht="14.45" customHeight="1" x14ac:dyDescent="0.2">
      <c r="A15" s="485" t="s">
        <v>901</v>
      </c>
      <c r="B15" s="486" t="s">
        <v>902</v>
      </c>
      <c r="C15" s="486" t="s">
        <v>445</v>
      </c>
      <c r="D15" s="486" t="s">
        <v>893</v>
      </c>
      <c r="E15" s="486" t="s">
        <v>921</v>
      </c>
      <c r="F15" s="486" t="s">
        <v>924</v>
      </c>
      <c r="G15" s="486" t="s">
        <v>925</v>
      </c>
      <c r="H15" s="490">
        <v>9</v>
      </c>
      <c r="I15" s="490">
        <v>1098</v>
      </c>
      <c r="J15" s="486">
        <v>0.6428571428571429</v>
      </c>
      <c r="K15" s="486">
        <v>122</v>
      </c>
      <c r="L15" s="490">
        <v>14</v>
      </c>
      <c r="M15" s="490">
        <v>1708</v>
      </c>
      <c r="N15" s="486">
        <v>1</v>
      </c>
      <c r="O15" s="486">
        <v>122</v>
      </c>
      <c r="P15" s="490">
        <v>195</v>
      </c>
      <c r="Q15" s="490">
        <v>23985</v>
      </c>
      <c r="R15" s="512">
        <v>14.042740046838407</v>
      </c>
      <c r="S15" s="491">
        <v>123</v>
      </c>
    </row>
    <row r="16" spans="1:19" ht="14.45" customHeight="1" x14ac:dyDescent="0.2">
      <c r="A16" s="485" t="s">
        <v>901</v>
      </c>
      <c r="B16" s="486" t="s">
        <v>902</v>
      </c>
      <c r="C16" s="486" t="s">
        <v>445</v>
      </c>
      <c r="D16" s="486" t="s">
        <v>893</v>
      </c>
      <c r="E16" s="486" t="s">
        <v>921</v>
      </c>
      <c r="F16" s="486" t="s">
        <v>926</v>
      </c>
      <c r="G16" s="486" t="s">
        <v>927</v>
      </c>
      <c r="H16" s="490">
        <v>428</v>
      </c>
      <c r="I16" s="490">
        <v>15836</v>
      </c>
      <c r="J16" s="486">
        <v>1.0658231255889083</v>
      </c>
      <c r="K16" s="486">
        <v>37</v>
      </c>
      <c r="L16" s="490">
        <v>391</v>
      </c>
      <c r="M16" s="490">
        <v>14858</v>
      </c>
      <c r="N16" s="486">
        <v>1</v>
      </c>
      <c r="O16" s="486">
        <v>38</v>
      </c>
      <c r="P16" s="490">
        <v>291</v>
      </c>
      <c r="Q16" s="490">
        <v>11058</v>
      </c>
      <c r="R16" s="512">
        <v>0.74424552429667523</v>
      </c>
      <c r="S16" s="491">
        <v>38</v>
      </c>
    </row>
    <row r="17" spans="1:19" ht="14.45" customHeight="1" x14ac:dyDescent="0.2">
      <c r="A17" s="485" t="s">
        <v>901</v>
      </c>
      <c r="B17" s="486" t="s">
        <v>902</v>
      </c>
      <c r="C17" s="486" t="s">
        <v>445</v>
      </c>
      <c r="D17" s="486" t="s">
        <v>893</v>
      </c>
      <c r="E17" s="486" t="s">
        <v>921</v>
      </c>
      <c r="F17" s="486" t="s">
        <v>928</v>
      </c>
      <c r="G17" s="486" t="s">
        <v>929</v>
      </c>
      <c r="H17" s="490"/>
      <c r="I17" s="490"/>
      <c r="J17" s="486"/>
      <c r="K17" s="486"/>
      <c r="L17" s="490"/>
      <c r="M17" s="490"/>
      <c r="N17" s="486"/>
      <c r="O17" s="486"/>
      <c r="P17" s="490">
        <v>3</v>
      </c>
      <c r="Q17" s="490">
        <v>30</v>
      </c>
      <c r="R17" s="512"/>
      <c r="S17" s="491">
        <v>10</v>
      </c>
    </row>
    <row r="18" spans="1:19" ht="14.45" customHeight="1" x14ac:dyDescent="0.2">
      <c r="A18" s="485" t="s">
        <v>901</v>
      </c>
      <c r="B18" s="486" t="s">
        <v>902</v>
      </c>
      <c r="C18" s="486" t="s">
        <v>445</v>
      </c>
      <c r="D18" s="486" t="s">
        <v>893</v>
      </c>
      <c r="E18" s="486" t="s">
        <v>921</v>
      </c>
      <c r="F18" s="486" t="s">
        <v>930</v>
      </c>
      <c r="G18" s="486" t="s">
        <v>931</v>
      </c>
      <c r="H18" s="490">
        <v>21</v>
      </c>
      <c r="I18" s="490">
        <v>105</v>
      </c>
      <c r="J18" s="486">
        <v>0.65625</v>
      </c>
      <c r="K18" s="486">
        <v>5</v>
      </c>
      <c r="L18" s="490">
        <v>32</v>
      </c>
      <c r="M18" s="490">
        <v>160</v>
      </c>
      <c r="N18" s="486">
        <v>1</v>
      </c>
      <c r="O18" s="486">
        <v>5</v>
      </c>
      <c r="P18" s="490">
        <v>37</v>
      </c>
      <c r="Q18" s="490">
        <v>185</v>
      </c>
      <c r="R18" s="512">
        <v>1.15625</v>
      </c>
      <c r="S18" s="491">
        <v>5</v>
      </c>
    </row>
    <row r="19" spans="1:19" ht="14.45" customHeight="1" x14ac:dyDescent="0.2">
      <c r="A19" s="485" t="s">
        <v>901</v>
      </c>
      <c r="B19" s="486" t="s">
        <v>902</v>
      </c>
      <c r="C19" s="486" t="s">
        <v>445</v>
      </c>
      <c r="D19" s="486" t="s">
        <v>893</v>
      </c>
      <c r="E19" s="486" t="s">
        <v>921</v>
      </c>
      <c r="F19" s="486" t="s">
        <v>932</v>
      </c>
      <c r="G19" s="486" t="s">
        <v>933</v>
      </c>
      <c r="H19" s="490">
        <v>3</v>
      </c>
      <c r="I19" s="490">
        <v>15</v>
      </c>
      <c r="J19" s="486">
        <v>1.5</v>
      </c>
      <c r="K19" s="486">
        <v>5</v>
      </c>
      <c r="L19" s="490">
        <v>2</v>
      </c>
      <c r="M19" s="490">
        <v>10</v>
      </c>
      <c r="N19" s="486">
        <v>1</v>
      </c>
      <c r="O19" s="486">
        <v>5</v>
      </c>
      <c r="P19" s="490">
        <v>27</v>
      </c>
      <c r="Q19" s="490">
        <v>135</v>
      </c>
      <c r="R19" s="512">
        <v>13.5</v>
      </c>
      <c r="S19" s="491">
        <v>5</v>
      </c>
    </row>
    <row r="20" spans="1:19" ht="14.45" customHeight="1" x14ac:dyDescent="0.2">
      <c r="A20" s="485" t="s">
        <v>901</v>
      </c>
      <c r="B20" s="486" t="s">
        <v>902</v>
      </c>
      <c r="C20" s="486" t="s">
        <v>445</v>
      </c>
      <c r="D20" s="486" t="s">
        <v>893</v>
      </c>
      <c r="E20" s="486" t="s">
        <v>921</v>
      </c>
      <c r="F20" s="486" t="s">
        <v>934</v>
      </c>
      <c r="G20" s="486" t="s">
        <v>935</v>
      </c>
      <c r="H20" s="490"/>
      <c r="I20" s="490"/>
      <c r="J20" s="486"/>
      <c r="K20" s="486"/>
      <c r="L20" s="490">
        <v>2</v>
      </c>
      <c r="M20" s="490">
        <v>150</v>
      </c>
      <c r="N20" s="486">
        <v>1</v>
      </c>
      <c r="O20" s="486">
        <v>75</v>
      </c>
      <c r="P20" s="490">
        <v>3</v>
      </c>
      <c r="Q20" s="490">
        <v>228</v>
      </c>
      <c r="R20" s="512">
        <v>1.52</v>
      </c>
      <c r="S20" s="491">
        <v>76</v>
      </c>
    </row>
    <row r="21" spans="1:19" ht="14.45" customHeight="1" x14ac:dyDescent="0.2">
      <c r="A21" s="485" t="s">
        <v>901</v>
      </c>
      <c r="B21" s="486" t="s">
        <v>902</v>
      </c>
      <c r="C21" s="486" t="s">
        <v>445</v>
      </c>
      <c r="D21" s="486" t="s">
        <v>893</v>
      </c>
      <c r="E21" s="486" t="s">
        <v>921</v>
      </c>
      <c r="F21" s="486" t="s">
        <v>938</v>
      </c>
      <c r="G21" s="486" t="s">
        <v>939</v>
      </c>
      <c r="H21" s="490"/>
      <c r="I21" s="490"/>
      <c r="J21" s="486"/>
      <c r="K21" s="486"/>
      <c r="L21" s="490"/>
      <c r="M21" s="490"/>
      <c r="N21" s="486"/>
      <c r="O21" s="486"/>
      <c r="P21" s="490">
        <v>1</v>
      </c>
      <c r="Q21" s="490">
        <v>180</v>
      </c>
      <c r="R21" s="512"/>
      <c r="S21" s="491">
        <v>180</v>
      </c>
    </row>
    <row r="22" spans="1:19" ht="14.45" customHeight="1" x14ac:dyDescent="0.2">
      <c r="A22" s="485" t="s">
        <v>901</v>
      </c>
      <c r="B22" s="486" t="s">
        <v>902</v>
      </c>
      <c r="C22" s="486" t="s">
        <v>445</v>
      </c>
      <c r="D22" s="486" t="s">
        <v>893</v>
      </c>
      <c r="E22" s="486" t="s">
        <v>921</v>
      </c>
      <c r="F22" s="486" t="s">
        <v>940</v>
      </c>
      <c r="G22" s="486" t="s">
        <v>941</v>
      </c>
      <c r="H22" s="490">
        <v>197</v>
      </c>
      <c r="I22" s="490">
        <v>53584</v>
      </c>
      <c r="J22" s="486">
        <v>0.64970778669641338</v>
      </c>
      <c r="K22" s="486">
        <v>272</v>
      </c>
      <c r="L22" s="490">
        <v>301</v>
      </c>
      <c r="M22" s="490">
        <v>82474</v>
      </c>
      <c r="N22" s="486">
        <v>1</v>
      </c>
      <c r="O22" s="486">
        <v>274</v>
      </c>
      <c r="P22" s="490">
        <v>226</v>
      </c>
      <c r="Q22" s="490">
        <v>62376</v>
      </c>
      <c r="R22" s="512">
        <v>0.75631107985546964</v>
      </c>
      <c r="S22" s="491">
        <v>276</v>
      </c>
    </row>
    <row r="23" spans="1:19" ht="14.45" customHeight="1" x14ac:dyDescent="0.2">
      <c r="A23" s="485" t="s">
        <v>901</v>
      </c>
      <c r="B23" s="486" t="s">
        <v>902</v>
      </c>
      <c r="C23" s="486" t="s">
        <v>445</v>
      </c>
      <c r="D23" s="486" t="s">
        <v>893</v>
      </c>
      <c r="E23" s="486" t="s">
        <v>921</v>
      </c>
      <c r="F23" s="486" t="s">
        <v>942</v>
      </c>
      <c r="G23" s="486" t="s">
        <v>943</v>
      </c>
      <c r="H23" s="490">
        <v>1</v>
      </c>
      <c r="I23" s="490">
        <v>33.33</v>
      </c>
      <c r="J23" s="486">
        <v>0.5</v>
      </c>
      <c r="K23" s="486">
        <v>33.33</v>
      </c>
      <c r="L23" s="490">
        <v>2</v>
      </c>
      <c r="M23" s="490">
        <v>66.66</v>
      </c>
      <c r="N23" s="486">
        <v>1</v>
      </c>
      <c r="O23" s="486">
        <v>33.33</v>
      </c>
      <c r="P23" s="490">
        <v>131</v>
      </c>
      <c r="Q23" s="490">
        <v>4391.1099999999997</v>
      </c>
      <c r="R23" s="512">
        <v>65.873237323732369</v>
      </c>
      <c r="S23" s="491">
        <v>33.519923664122132</v>
      </c>
    </row>
    <row r="24" spans="1:19" ht="14.45" customHeight="1" x14ac:dyDescent="0.2">
      <c r="A24" s="485" t="s">
        <v>901</v>
      </c>
      <c r="B24" s="486" t="s">
        <v>902</v>
      </c>
      <c r="C24" s="486" t="s">
        <v>445</v>
      </c>
      <c r="D24" s="486" t="s">
        <v>893</v>
      </c>
      <c r="E24" s="486" t="s">
        <v>921</v>
      </c>
      <c r="F24" s="486" t="s">
        <v>944</v>
      </c>
      <c r="G24" s="486" t="s">
        <v>945</v>
      </c>
      <c r="H24" s="490">
        <v>375</v>
      </c>
      <c r="I24" s="490">
        <v>13875</v>
      </c>
      <c r="J24" s="486">
        <v>1.0997939124920735</v>
      </c>
      <c r="K24" s="486">
        <v>37</v>
      </c>
      <c r="L24" s="490">
        <v>332</v>
      </c>
      <c r="M24" s="490">
        <v>12616</v>
      </c>
      <c r="N24" s="486">
        <v>1</v>
      </c>
      <c r="O24" s="486">
        <v>38</v>
      </c>
      <c r="P24" s="490">
        <v>238</v>
      </c>
      <c r="Q24" s="490">
        <v>9044</v>
      </c>
      <c r="R24" s="512">
        <v>0.7168674698795181</v>
      </c>
      <c r="S24" s="491">
        <v>38</v>
      </c>
    </row>
    <row r="25" spans="1:19" ht="14.45" customHeight="1" x14ac:dyDescent="0.2">
      <c r="A25" s="485" t="s">
        <v>901</v>
      </c>
      <c r="B25" s="486" t="s">
        <v>902</v>
      </c>
      <c r="C25" s="486" t="s">
        <v>445</v>
      </c>
      <c r="D25" s="486" t="s">
        <v>893</v>
      </c>
      <c r="E25" s="486" t="s">
        <v>921</v>
      </c>
      <c r="F25" s="486" t="s">
        <v>946</v>
      </c>
      <c r="G25" s="486" t="s">
        <v>947</v>
      </c>
      <c r="H25" s="490">
        <v>29</v>
      </c>
      <c r="I25" s="490">
        <v>3828</v>
      </c>
      <c r="J25" s="486">
        <v>1.6679738562091504</v>
      </c>
      <c r="K25" s="486">
        <v>132</v>
      </c>
      <c r="L25" s="490">
        <v>17</v>
      </c>
      <c r="M25" s="490">
        <v>2295</v>
      </c>
      <c r="N25" s="486">
        <v>1</v>
      </c>
      <c r="O25" s="486">
        <v>135</v>
      </c>
      <c r="P25" s="490">
        <v>71</v>
      </c>
      <c r="Q25" s="490">
        <v>9727</v>
      </c>
      <c r="R25" s="512">
        <v>4.238344226579521</v>
      </c>
      <c r="S25" s="491">
        <v>137</v>
      </c>
    </row>
    <row r="26" spans="1:19" ht="14.45" customHeight="1" x14ac:dyDescent="0.2">
      <c r="A26" s="485" t="s">
        <v>901</v>
      </c>
      <c r="B26" s="486" t="s">
        <v>902</v>
      </c>
      <c r="C26" s="486" t="s">
        <v>445</v>
      </c>
      <c r="D26" s="486" t="s">
        <v>893</v>
      </c>
      <c r="E26" s="486" t="s">
        <v>921</v>
      </c>
      <c r="F26" s="486" t="s">
        <v>948</v>
      </c>
      <c r="G26" s="486" t="s">
        <v>949</v>
      </c>
      <c r="H26" s="490">
        <v>598</v>
      </c>
      <c r="I26" s="490">
        <v>44252</v>
      </c>
      <c r="J26" s="486">
        <v>0.60953168044077133</v>
      </c>
      <c r="K26" s="486">
        <v>74</v>
      </c>
      <c r="L26" s="490">
        <v>968</v>
      </c>
      <c r="M26" s="490">
        <v>72600</v>
      </c>
      <c r="N26" s="486">
        <v>1</v>
      </c>
      <c r="O26" s="486">
        <v>75</v>
      </c>
      <c r="P26" s="490">
        <v>900</v>
      </c>
      <c r="Q26" s="490">
        <v>68400</v>
      </c>
      <c r="R26" s="512">
        <v>0.94214876033057848</v>
      </c>
      <c r="S26" s="491">
        <v>76</v>
      </c>
    </row>
    <row r="27" spans="1:19" ht="14.45" customHeight="1" x14ac:dyDescent="0.2">
      <c r="A27" s="485" t="s">
        <v>901</v>
      </c>
      <c r="B27" s="486" t="s">
        <v>902</v>
      </c>
      <c r="C27" s="486" t="s">
        <v>445</v>
      </c>
      <c r="D27" s="486" t="s">
        <v>893</v>
      </c>
      <c r="E27" s="486" t="s">
        <v>921</v>
      </c>
      <c r="F27" s="486" t="s">
        <v>950</v>
      </c>
      <c r="G27" s="486" t="s">
        <v>951</v>
      </c>
      <c r="H27" s="490"/>
      <c r="I27" s="490"/>
      <c r="J27" s="486"/>
      <c r="K27" s="486"/>
      <c r="L27" s="490"/>
      <c r="M27" s="490"/>
      <c r="N27" s="486"/>
      <c r="O27" s="486"/>
      <c r="P27" s="490">
        <v>127</v>
      </c>
      <c r="Q27" s="490">
        <v>45720</v>
      </c>
      <c r="R27" s="512"/>
      <c r="S27" s="491">
        <v>360</v>
      </c>
    </row>
    <row r="28" spans="1:19" ht="14.45" customHeight="1" x14ac:dyDescent="0.2">
      <c r="A28" s="485" t="s">
        <v>901</v>
      </c>
      <c r="B28" s="486" t="s">
        <v>902</v>
      </c>
      <c r="C28" s="486" t="s">
        <v>445</v>
      </c>
      <c r="D28" s="486" t="s">
        <v>893</v>
      </c>
      <c r="E28" s="486" t="s">
        <v>921</v>
      </c>
      <c r="F28" s="486" t="s">
        <v>952</v>
      </c>
      <c r="G28" s="486" t="s">
        <v>953</v>
      </c>
      <c r="H28" s="490">
        <v>4</v>
      </c>
      <c r="I28" s="490">
        <v>892</v>
      </c>
      <c r="J28" s="486">
        <v>1.3156342182890854</v>
      </c>
      <c r="K28" s="486">
        <v>223</v>
      </c>
      <c r="L28" s="490">
        <v>3</v>
      </c>
      <c r="M28" s="490">
        <v>678</v>
      </c>
      <c r="N28" s="486">
        <v>1</v>
      </c>
      <c r="O28" s="486">
        <v>226</v>
      </c>
      <c r="P28" s="490">
        <v>7</v>
      </c>
      <c r="Q28" s="490">
        <v>1596</v>
      </c>
      <c r="R28" s="512">
        <v>2.3539823008849559</v>
      </c>
      <c r="S28" s="491">
        <v>228</v>
      </c>
    </row>
    <row r="29" spans="1:19" ht="14.45" customHeight="1" x14ac:dyDescent="0.2">
      <c r="A29" s="485" t="s">
        <v>901</v>
      </c>
      <c r="B29" s="486" t="s">
        <v>902</v>
      </c>
      <c r="C29" s="486" t="s">
        <v>445</v>
      </c>
      <c r="D29" s="486" t="s">
        <v>893</v>
      </c>
      <c r="E29" s="486" t="s">
        <v>921</v>
      </c>
      <c r="F29" s="486" t="s">
        <v>954</v>
      </c>
      <c r="G29" s="486" t="s">
        <v>955</v>
      </c>
      <c r="H29" s="490">
        <v>283</v>
      </c>
      <c r="I29" s="490">
        <v>21791</v>
      </c>
      <c r="J29" s="486">
        <v>0.74103924369176355</v>
      </c>
      <c r="K29" s="486">
        <v>77</v>
      </c>
      <c r="L29" s="490">
        <v>377</v>
      </c>
      <c r="M29" s="490">
        <v>29406</v>
      </c>
      <c r="N29" s="486">
        <v>1</v>
      </c>
      <c r="O29" s="486">
        <v>78</v>
      </c>
      <c r="P29" s="490">
        <v>363</v>
      </c>
      <c r="Q29" s="490">
        <v>28677</v>
      </c>
      <c r="R29" s="512">
        <v>0.97520914099163436</v>
      </c>
      <c r="S29" s="491">
        <v>79</v>
      </c>
    </row>
    <row r="30" spans="1:19" ht="14.45" customHeight="1" x14ac:dyDescent="0.2">
      <c r="A30" s="485" t="s">
        <v>901</v>
      </c>
      <c r="B30" s="486" t="s">
        <v>902</v>
      </c>
      <c r="C30" s="486" t="s">
        <v>445</v>
      </c>
      <c r="D30" s="486" t="s">
        <v>893</v>
      </c>
      <c r="E30" s="486" t="s">
        <v>921</v>
      </c>
      <c r="F30" s="486" t="s">
        <v>956</v>
      </c>
      <c r="G30" s="486" t="s">
        <v>957</v>
      </c>
      <c r="H30" s="490">
        <v>70</v>
      </c>
      <c r="I30" s="490">
        <v>1960</v>
      </c>
      <c r="J30" s="486">
        <v>1.2068965517241379</v>
      </c>
      <c r="K30" s="486">
        <v>28</v>
      </c>
      <c r="L30" s="490">
        <v>56</v>
      </c>
      <c r="M30" s="490">
        <v>1624</v>
      </c>
      <c r="N30" s="486">
        <v>1</v>
      </c>
      <c r="O30" s="486">
        <v>29</v>
      </c>
      <c r="P30" s="490">
        <v>48</v>
      </c>
      <c r="Q30" s="490">
        <v>1392</v>
      </c>
      <c r="R30" s="512">
        <v>0.8571428571428571</v>
      </c>
      <c r="S30" s="491">
        <v>29</v>
      </c>
    </row>
    <row r="31" spans="1:19" ht="14.45" customHeight="1" x14ac:dyDescent="0.2">
      <c r="A31" s="485" t="s">
        <v>901</v>
      </c>
      <c r="B31" s="486" t="s">
        <v>902</v>
      </c>
      <c r="C31" s="486" t="s">
        <v>445</v>
      </c>
      <c r="D31" s="486" t="s">
        <v>893</v>
      </c>
      <c r="E31" s="486" t="s">
        <v>921</v>
      </c>
      <c r="F31" s="486" t="s">
        <v>958</v>
      </c>
      <c r="G31" s="486" t="s">
        <v>959</v>
      </c>
      <c r="H31" s="490">
        <v>90</v>
      </c>
      <c r="I31" s="490">
        <v>5310</v>
      </c>
      <c r="J31" s="486">
        <v>1.1924545250392993</v>
      </c>
      <c r="K31" s="486">
        <v>59</v>
      </c>
      <c r="L31" s="490">
        <v>73</v>
      </c>
      <c r="M31" s="490">
        <v>4453</v>
      </c>
      <c r="N31" s="486">
        <v>1</v>
      </c>
      <c r="O31" s="486">
        <v>61</v>
      </c>
      <c r="P31" s="490">
        <v>47</v>
      </c>
      <c r="Q31" s="490">
        <v>2914</v>
      </c>
      <c r="R31" s="512">
        <v>0.6543902986750505</v>
      </c>
      <c r="S31" s="491">
        <v>62</v>
      </c>
    </row>
    <row r="32" spans="1:19" ht="14.45" customHeight="1" x14ac:dyDescent="0.2">
      <c r="A32" s="485" t="s">
        <v>901</v>
      </c>
      <c r="B32" s="486" t="s">
        <v>902</v>
      </c>
      <c r="C32" s="486" t="s">
        <v>445</v>
      </c>
      <c r="D32" s="486" t="s">
        <v>893</v>
      </c>
      <c r="E32" s="486" t="s">
        <v>921</v>
      </c>
      <c r="F32" s="486" t="s">
        <v>960</v>
      </c>
      <c r="G32" s="486" t="s">
        <v>961</v>
      </c>
      <c r="H32" s="490">
        <v>1</v>
      </c>
      <c r="I32" s="490">
        <v>702</v>
      </c>
      <c r="J32" s="486">
        <v>0.49646393210749645</v>
      </c>
      <c r="K32" s="486">
        <v>702</v>
      </c>
      <c r="L32" s="490">
        <v>2</v>
      </c>
      <c r="M32" s="490">
        <v>1414</v>
      </c>
      <c r="N32" s="486">
        <v>1</v>
      </c>
      <c r="O32" s="486">
        <v>707</v>
      </c>
      <c r="P32" s="490">
        <v>3</v>
      </c>
      <c r="Q32" s="490">
        <v>2133</v>
      </c>
      <c r="R32" s="512">
        <v>1.5084865629420086</v>
      </c>
      <c r="S32" s="491">
        <v>711</v>
      </c>
    </row>
    <row r="33" spans="1:19" ht="14.45" customHeight="1" x14ac:dyDescent="0.2">
      <c r="A33" s="485" t="s">
        <v>901</v>
      </c>
      <c r="B33" s="486" t="s">
        <v>902</v>
      </c>
      <c r="C33" s="486" t="s">
        <v>445</v>
      </c>
      <c r="D33" s="486" t="s">
        <v>893</v>
      </c>
      <c r="E33" s="486" t="s">
        <v>921</v>
      </c>
      <c r="F33" s="486" t="s">
        <v>962</v>
      </c>
      <c r="G33" s="486" t="s">
        <v>963</v>
      </c>
      <c r="H33" s="490">
        <v>2</v>
      </c>
      <c r="I33" s="490">
        <v>464</v>
      </c>
      <c r="J33" s="486">
        <v>0.66380543633762523</v>
      </c>
      <c r="K33" s="486">
        <v>232</v>
      </c>
      <c r="L33" s="490">
        <v>3</v>
      </c>
      <c r="M33" s="490">
        <v>699</v>
      </c>
      <c r="N33" s="486">
        <v>1</v>
      </c>
      <c r="O33" s="486">
        <v>233</v>
      </c>
      <c r="P33" s="490">
        <v>6</v>
      </c>
      <c r="Q33" s="490">
        <v>1410</v>
      </c>
      <c r="R33" s="512">
        <v>2.0171673819742488</v>
      </c>
      <c r="S33" s="491">
        <v>235</v>
      </c>
    </row>
    <row r="34" spans="1:19" ht="14.45" customHeight="1" x14ac:dyDescent="0.2">
      <c r="A34" s="485" t="s">
        <v>901</v>
      </c>
      <c r="B34" s="486" t="s">
        <v>902</v>
      </c>
      <c r="C34" s="486" t="s">
        <v>445</v>
      </c>
      <c r="D34" s="486" t="s">
        <v>893</v>
      </c>
      <c r="E34" s="486" t="s">
        <v>921</v>
      </c>
      <c r="F34" s="486" t="s">
        <v>964</v>
      </c>
      <c r="G34" s="486" t="s">
        <v>965</v>
      </c>
      <c r="H34" s="490">
        <v>81</v>
      </c>
      <c r="I34" s="490">
        <v>38394</v>
      </c>
      <c r="J34" s="486">
        <v>1.147459653317394</v>
      </c>
      <c r="K34" s="486">
        <v>474</v>
      </c>
      <c r="L34" s="490">
        <v>70</v>
      </c>
      <c r="M34" s="490">
        <v>33460</v>
      </c>
      <c r="N34" s="486">
        <v>1</v>
      </c>
      <c r="O34" s="486">
        <v>478</v>
      </c>
      <c r="P34" s="490">
        <v>36</v>
      </c>
      <c r="Q34" s="490">
        <v>17352</v>
      </c>
      <c r="R34" s="512">
        <v>0.51858936043036463</v>
      </c>
      <c r="S34" s="491">
        <v>482</v>
      </c>
    </row>
    <row r="35" spans="1:19" ht="14.45" customHeight="1" x14ac:dyDescent="0.2">
      <c r="A35" s="485" t="s">
        <v>901</v>
      </c>
      <c r="B35" s="486" t="s">
        <v>902</v>
      </c>
      <c r="C35" s="486" t="s">
        <v>445</v>
      </c>
      <c r="D35" s="486" t="s">
        <v>535</v>
      </c>
      <c r="E35" s="486" t="s">
        <v>903</v>
      </c>
      <c r="F35" s="486" t="s">
        <v>904</v>
      </c>
      <c r="G35" s="486" t="s">
        <v>905</v>
      </c>
      <c r="H35" s="490">
        <v>292</v>
      </c>
      <c r="I35" s="490">
        <v>15797.199999999999</v>
      </c>
      <c r="J35" s="486">
        <v>1.1254564962461509</v>
      </c>
      <c r="K35" s="486">
        <v>54.099999999999994</v>
      </c>
      <c r="L35" s="490">
        <v>258.39999999999998</v>
      </c>
      <c r="M35" s="490">
        <v>14036.260000000002</v>
      </c>
      <c r="N35" s="486">
        <v>1</v>
      </c>
      <c r="O35" s="486">
        <v>54.319891640866885</v>
      </c>
      <c r="P35" s="490">
        <v>43</v>
      </c>
      <c r="Q35" s="490">
        <v>2339.1999999999998</v>
      </c>
      <c r="R35" s="512">
        <v>0.16665408021794975</v>
      </c>
      <c r="S35" s="491">
        <v>54.4</v>
      </c>
    </row>
    <row r="36" spans="1:19" ht="14.45" customHeight="1" x14ac:dyDescent="0.2">
      <c r="A36" s="485" t="s">
        <v>901</v>
      </c>
      <c r="B36" s="486" t="s">
        <v>902</v>
      </c>
      <c r="C36" s="486" t="s">
        <v>445</v>
      </c>
      <c r="D36" s="486" t="s">
        <v>535</v>
      </c>
      <c r="E36" s="486" t="s">
        <v>903</v>
      </c>
      <c r="F36" s="486" t="s">
        <v>906</v>
      </c>
      <c r="G36" s="486" t="s">
        <v>483</v>
      </c>
      <c r="H36" s="490">
        <v>1.9</v>
      </c>
      <c r="I36" s="490">
        <v>261.73</v>
      </c>
      <c r="J36" s="486">
        <v>4.7935897435897434</v>
      </c>
      <c r="K36" s="486">
        <v>137.75263157894739</v>
      </c>
      <c r="L36" s="490">
        <v>0.4</v>
      </c>
      <c r="M36" s="490">
        <v>54.6</v>
      </c>
      <c r="N36" s="486">
        <v>1</v>
      </c>
      <c r="O36" s="486">
        <v>136.5</v>
      </c>
      <c r="P36" s="490">
        <v>2.1</v>
      </c>
      <c r="Q36" s="490">
        <v>286.44</v>
      </c>
      <c r="R36" s="512">
        <v>5.2461538461538462</v>
      </c>
      <c r="S36" s="491">
        <v>136.4</v>
      </c>
    </row>
    <row r="37" spans="1:19" ht="14.45" customHeight="1" x14ac:dyDescent="0.2">
      <c r="A37" s="485" t="s">
        <v>901</v>
      </c>
      <c r="B37" s="486" t="s">
        <v>902</v>
      </c>
      <c r="C37" s="486" t="s">
        <v>445</v>
      </c>
      <c r="D37" s="486" t="s">
        <v>535</v>
      </c>
      <c r="E37" s="486" t="s">
        <v>903</v>
      </c>
      <c r="F37" s="486" t="s">
        <v>907</v>
      </c>
      <c r="G37" s="486" t="s">
        <v>488</v>
      </c>
      <c r="H37" s="490">
        <v>21.3</v>
      </c>
      <c r="I37" s="490">
        <v>1292.75</v>
      </c>
      <c r="J37" s="486">
        <v>1.1874580910652446</v>
      </c>
      <c r="K37" s="486">
        <v>60.692488262910793</v>
      </c>
      <c r="L37" s="490">
        <v>21.5</v>
      </c>
      <c r="M37" s="490">
        <v>1088.67</v>
      </c>
      <c r="N37" s="486">
        <v>1</v>
      </c>
      <c r="O37" s="486">
        <v>50.635813953488373</v>
      </c>
      <c r="P37" s="490">
        <v>15.5</v>
      </c>
      <c r="Q37" s="490">
        <v>678.14</v>
      </c>
      <c r="R37" s="512">
        <v>0.62290684964222398</v>
      </c>
      <c r="S37" s="491">
        <v>43.750967741935483</v>
      </c>
    </row>
    <row r="38" spans="1:19" ht="14.45" customHeight="1" x14ac:dyDescent="0.2">
      <c r="A38" s="485" t="s">
        <v>901</v>
      </c>
      <c r="B38" s="486" t="s">
        <v>902</v>
      </c>
      <c r="C38" s="486" t="s">
        <v>445</v>
      </c>
      <c r="D38" s="486" t="s">
        <v>535</v>
      </c>
      <c r="E38" s="486" t="s">
        <v>903</v>
      </c>
      <c r="F38" s="486" t="s">
        <v>908</v>
      </c>
      <c r="G38" s="486" t="s">
        <v>909</v>
      </c>
      <c r="H38" s="490">
        <v>8.5</v>
      </c>
      <c r="I38" s="490">
        <v>1504.5</v>
      </c>
      <c r="J38" s="486">
        <v>1.1643835616438356</v>
      </c>
      <c r="K38" s="486">
        <v>177</v>
      </c>
      <c r="L38" s="490">
        <v>7.3000000000000007</v>
      </c>
      <c r="M38" s="490">
        <v>1292.0999999999999</v>
      </c>
      <c r="N38" s="486">
        <v>1</v>
      </c>
      <c r="O38" s="486">
        <v>176.99999999999997</v>
      </c>
      <c r="P38" s="490">
        <v>4.5999999999999996</v>
      </c>
      <c r="Q38" s="490">
        <v>814.2</v>
      </c>
      <c r="R38" s="512">
        <v>0.63013698630136994</v>
      </c>
      <c r="S38" s="491">
        <v>177.00000000000003</v>
      </c>
    </row>
    <row r="39" spans="1:19" ht="14.45" customHeight="1" x14ac:dyDescent="0.2">
      <c r="A39" s="485" t="s">
        <v>901</v>
      </c>
      <c r="B39" s="486" t="s">
        <v>902</v>
      </c>
      <c r="C39" s="486" t="s">
        <v>445</v>
      </c>
      <c r="D39" s="486" t="s">
        <v>535</v>
      </c>
      <c r="E39" s="486" t="s">
        <v>903</v>
      </c>
      <c r="F39" s="486" t="s">
        <v>910</v>
      </c>
      <c r="G39" s="486"/>
      <c r="H39" s="490">
        <v>4</v>
      </c>
      <c r="I39" s="490">
        <v>24.36</v>
      </c>
      <c r="J39" s="486"/>
      <c r="K39" s="486">
        <v>6.09</v>
      </c>
      <c r="L39" s="490"/>
      <c r="M39" s="490"/>
      <c r="N39" s="486"/>
      <c r="O39" s="486"/>
      <c r="P39" s="490"/>
      <c r="Q39" s="490"/>
      <c r="R39" s="512"/>
      <c r="S39" s="491"/>
    </row>
    <row r="40" spans="1:19" ht="14.45" customHeight="1" x14ac:dyDescent="0.2">
      <c r="A40" s="485" t="s">
        <v>901</v>
      </c>
      <c r="B40" s="486" t="s">
        <v>902</v>
      </c>
      <c r="C40" s="486" t="s">
        <v>445</v>
      </c>
      <c r="D40" s="486" t="s">
        <v>535</v>
      </c>
      <c r="E40" s="486" t="s">
        <v>903</v>
      </c>
      <c r="F40" s="486" t="s">
        <v>911</v>
      </c>
      <c r="G40" s="486" t="s">
        <v>467</v>
      </c>
      <c r="H40" s="490">
        <v>74.900000000000006</v>
      </c>
      <c r="I40" s="490">
        <v>359.52</v>
      </c>
      <c r="J40" s="486">
        <v>1.1162444113263785</v>
      </c>
      <c r="K40" s="486">
        <v>4.8</v>
      </c>
      <c r="L40" s="490">
        <v>67.099999999999994</v>
      </c>
      <c r="M40" s="490">
        <v>322.08</v>
      </c>
      <c r="N40" s="486">
        <v>1</v>
      </c>
      <c r="O40" s="486">
        <v>4.8</v>
      </c>
      <c r="P40" s="490">
        <v>44.25</v>
      </c>
      <c r="Q40" s="490">
        <v>212.40000000000003</v>
      </c>
      <c r="R40" s="512">
        <v>0.65946348733233995</v>
      </c>
      <c r="S40" s="491">
        <v>4.8000000000000007</v>
      </c>
    </row>
    <row r="41" spans="1:19" ht="14.45" customHeight="1" x14ac:dyDescent="0.2">
      <c r="A41" s="485" t="s">
        <v>901</v>
      </c>
      <c r="B41" s="486" t="s">
        <v>902</v>
      </c>
      <c r="C41" s="486" t="s">
        <v>445</v>
      </c>
      <c r="D41" s="486" t="s">
        <v>535</v>
      </c>
      <c r="E41" s="486" t="s">
        <v>903</v>
      </c>
      <c r="F41" s="486" t="s">
        <v>912</v>
      </c>
      <c r="G41" s="486" t="s">
        <v>913</v>
      </c>
      <c r="H41" s="490">
        <v>48</v>
      </c>
      <c r="I41" s="490">
        <v>5013.12</v>
      </c>
      <c r="J41" s="486"/>
      <c r="K41" s="486">
        <v>104.44</v>
      </c>
      <c r="L41" s="490"/>
      <c r="M41" s="490"/>
      <c r="N41" s="486"/>
      <c r="O41" s="486"/>
      <c r="P41" s="490"/>
      <c r="Q41" s="490"/>
      <c r="R41" s="512"/>
      <c r="S41" s="491"/>
    </row>
    <row r="42" spans="1:19" ht="14.45" customHeight="1" x14ac:dyDescent="0.2">
      <c r="A42" s="485" t="s">
        <v>901</v>
      </c>
      <c r="B42" s="486" t="s">
        <v>902</v>
      </c>
      <c r="C42" s="486" t="s">
        <v>445</v>
      </c>
      <c r="D42" s="486" t="s">
        <v>535</v>
      </c>
      <c r="E42" s="486" t="s">
        <v>903</v>
      </c>
      <c r="F42" s="486" t="s">
        <v>914</v>
      </c>
      <c r="G42" s="486" t="s">
        <v>913</v>
      </c>
      <c r="H42" s="490"/>
      <c r="I42" s="490"/>
      <c r="J42" s="486"/>
      <c r="K42" s="486"/>
      <c r="L42" s="490">
        <v>3.2</v>
      </c>
      <c r="M42" s="490">
        <v>2536.96</v>
      </c>
      <c r="N42" s="486">
        <v>1</v>
      </c>
      <c r="O42" s="486">
        <v>792.8</v>
      </c>
      <c r="P42" s="490">
        <v>6.3</v>
      </c>
      <c r="Q42" s="490">
        <v>4994.6399999999994</v>
      </c>
      <c r="R42" s="512">
        <v>1.9687499999999998</v>
      </c>
      <c r="S42" s="491">
        <v>792.8</v>
      </c>
    </row>
    <row r="43" spans="1:19" ht="14.45" customHeight="1" x14ac:dyDescent="0.2">
      <c r="A43" s="485" t="s">
        <v>901</v>
      </c>
      <c r="B43" s="486" t="s">
        <v>902</v>
      </c>
      <c r="C43" s="486" t="s">
        <v>445</v>
      </c>
      <c r="D43" s="486" t="s">
        <v>535</v>
      </c>
      <c r="E43" s="486" t="s">
        <v>903</v>
      </c>
      <c r="F43" s="486" t="s">
        <v>915</v>
      </c>
      <c r="G43" s="486" t="s">
        <v>916</v>
      </c>
      <c r="H43" s="490"/>
      <c r="I43" s="490"/>
      <c r="J43" s="486"/>
      <c r="K43" s="486"/>
      <c r="L43" s="490"/>
      <c r="M43" s="490"/>
      <c r="N43" s="486"/>
      <c r="O43" s="486"/>
      <c r="P43" s="490">
        <v>3.0100000000000002</v>
      </c>
      <c r="Q43" s="490">
        <v>291.59999999999997</v>
      </c>
      <c r="R43" s="512"/>
      <c r="S43" s="491">
        <v>96.877076411960118</v>
      </c>
    </row>
    <row r="44" spans="1:19" ht="14.45" customHeight="1" x14ac:dyDescent="0.2">
      <c r="A44" s="485" t="s">
        <v>901</v>
      </c>
      <c r="B44" s="486" t="s">
        <v>902</v>
      </c>
      <c r="C44" s="486" t="s">
        <v>445</v>
      </c>
      <c r="D44" s="486" t="s">
        <v>535</v>
      </c>
      <c r="E44" s="486" t="s">
        <v>903</v>
      </c>
      <c r="F44" s="486" t="s">
        <v>917</v>
      </c>
      <c r="G44" s="486" t="s">
        <v>916</v>
      </c>
      <c r="H44" s="490"/>
      <c r="I44" s="490"/>
      <c r="J44" s="486"/>
      <c r="K44" s="486"/>
      <c r="L44" s="490"/>
      <c r="M44" s="490"/>
      <c r="N44" s="486"/>
      <c r="O44" s="486"/>
      <c r="P44" s="490">
        <v>3.4000000000000004</v>
      </c>
      <c r="Q44" s="490">
        <v>413.44000000000005</v>
      </c>
      <c r="R44" s="512"/>
      <c r="S44" s="491">
        <v>121.60000000000001</v>
      </c>
    </row>
    <row r="45" spans="1:19" ht="14.45" customHeight="1" x14ac:dyDescent="0.2">
      <c r="A45" s="485" t="s">
        <v>901</v>
      </c>
      <c r="B45" s="486" t="s">
        <v>902</v>
      </c>
      <c r="C45" s="486" t="s">
        <v>445</v>
      </c>
      <c r="D45" s="486" t="s">
        <v>535</v>
      </c>
      <c r="E45" s="486" t="s">
        <v>903</v>
      </c>
      <c r="F45" s="486" t="s">
        <v>918</v>
      </c>
      <c r="G45" s="486" t="s">
        <v>919</v>
      </c>
      <c r="H45" s="490"/>
      <c r="I45" s="490"/>
      <c r="J45" s="486"/>
      <c r="K45" s="486"/>
      <c r="L45" s="490"/>
      <c r="M45" s="490"/>
      <c r="N45" s="486"/>
      <c r="O45" s="486"/>
      <c r="P45" s="490">
        <v>166.4</v>
      </c>
      <c r="Q45" s="490">
        <v>9052.1899999999987</v>
      </c>
      <c r="R45" s="512"/>
      <c r="S45" s="491">
        <v>54.400180288461527</v>
      </c>
    </row>
    <row r="46" spans="1:19" ht="14.45" customHeight="1" x14ac:dyDescent="0.2">
      <c r="A46" s="485" t="s">
        <v>901</v>
      </c>
      <c r="B46" s="486" t="s">
        <v>902</v>
      </c>
      <c r="C46" s="486" t="s">
        <v>445</v>
      </c>
      <c r="D46" s="486" t="s">
        <v>535</v>
      </c>
      <c r="E46" s="486" t="s">
        <v>903</v>
      </c>
      <c r="F46" s="486" t="s">
        <v>920</v>
      </c>
      <c r="G46" s="486" t="s">
        <v>477</v>
      </c>
      <c r="H46" s="490"/>
      <c r="I46" s="490"/>
      <c r="J46" s="486"/>
      <c r="K46" s="486"/>
      <c r="L46" s="490"/>
      <c r="M46" s="490"/>
      <c r="N46" s="486"/>
      <c r="O46" s="486"/>
      <c r="P46" s="490">
        <v>5.8</v>
      </c>
      <c r="Q46" s="490">
        <v>315.52</v>
      </c>
      <c r="R46" s="512"/>
      <c r="S46" s="491">
        <v>54.4</v>
      </c>
    </row>
    <row r="47" spans="1:19" ht="14.45" customHeight="1" x14ac:dyDescent="0.2">
      <c r="A47" s="485" t="s">
        <v>901</v>
      </c>
      <c r="B47" s="486" t="s">
        <v>902</v>
      </c>
      <c r="C47" s="486" t="s">
        <v>445</v>
      </c>
      <c r="D47" s="486" t="s">
        <v>535</v>
      </c>
      <c r="E47" s="486" t="s">
        <v>921</v>
      </c>
      <c r="F47" s="486" t="s">
        <v>924</v>
      </c>
      <c r="G47" s="486" t="s">
        <v>925</v>
      </c>
      <c r="H47" s="490">
        <v>2</v>
      </c>
      <c r="I47" s="490">
        <v>244</v>
      </c>
      <c r="J47" s="486">
        <v>1</v>
      </c>
      <c r="K47" s="486">
        <v>122</v>
      </c>
      <c r="L47" s="490">
        <v>2</v>
      </c>
      <c r="M47" s="490">
        <v>244</v>
      </c>
      <c r="N47" s="486">
        <v>1</v>
      </c>
      <c r="O47" s="486">
        <v>122</v>
      </c>
      <c r="P47" s="490">
        <v>23</v>
      </c>
      <c r="Q47" s="490">
        <v>2829</v>
      </c>
      <c r="R47" s="512">
        <v>11.594262295081966</v>
      </c>
      <c r="S47" s="491">
        <v>123</v>
      </c>
    </row>
    <row r="48" spans="1:19" ht="14.45" customHeight="1" x14ac:dyDescent="0.2">
      <c r="A48" s="485" t="s">
        <v>901</v>
      </c>
      <c r="B48" s="486" t="s">
        <v>902</v>
      </c>
      <c r="C48" s="486" t="s">
        <v>445</v>
      </c>
      <c r="D48" s="486" t="s">
        <v>535</v>
      </c>
      <c r="E48" s="486" t="s">
        <v>921</v>
      </c>
      <c r="F48" s="486" t="s">
        <v>926</v>
      </c>
      <c r="G48" s="486" t="s">
        <v>927</v>
      </c>
      <c r="H48" s="490">
        <v>1440</v>
      </c>
      <c r="I48" s="490">
        <v>53280</v>
      </c>
      <c r="J48" s="486">
        <v>1.141779530258872</v>
      </c>
      <c r="K48" s="486">
        <v>37</v>
      </c>
      <c r="L48" s="490">
        <v>1228</v>
      </c>
      <c r="M48" s="490">
        <v>46664</v>
      </c>
      <c r="N48" s="486">
        <v>1</v>
      </c>
      <c r="O48" s="486">
        <v>38</v>
      </c>
      <c r="P48" s="490">
        <v>1029</v>
      </c>
      <c r="Q48" s="490">
        <v>39102</v>
      </c>
      <c r="R48" s="512">
        <v>0.83794788273615639</v>
      </c>
      <c r="S48" s="491">
        <v>38</v>
      </c>
    </row>
    <row r="49" spans="1:19" ht="14.45" customHeight="1" x14ac:dyDescent="0.2">
      <c r="A49" s="485" t="s">
        <v>901</v>
      </c>
      <c r="B49" s="486" t="s">
        <v>902</v>
      </c>
      <c r="C49" s="486" t="s">
        <v>445</v>
      </c>
      <c r="D49" s="486" t="s">
        <v>535</v>
      </c>
      <c r="E49" s="486" t="s">
        <v>921</v>
      </c>
      <c r="F49" s="486" t="s">
        <v>928</v>
      </c>
      <c r="G49" s="486" t="s">
        <v>929</v>
      </c>
      <c r="H49" s="490">
        <v>107</v>
      </c>
      <c r="I49" s="490">
        <v>1070</v>
      </c>
      <c r="J49" s="486">
        <v>0.64071856287425155</v>
      </c>
      <c r="K49" s="486">
        <v>10</v>
      </c>
      <c r="L49" s="490">
        <v>167</v>
      </c>
      <c r="M49" s="490">
        <v>1670</v>
      </c>
      <c r="N49" s="486">
        <v>1</v>
      </c>
      <c r="O49" s="486">
        <v>10</v>
      </c>
      <c r="P49" s="490">
        <v>248</v>
      </c>
      <c r="Q49" s="490">
        <v>2480</v>
      </c>
      <c r="R49" s="512">
        <v>1.4850299401197604</v>
      </c>
      <c r="S49" s="491">
        <v>10</v>
      </c>
    </row>
    <row r="50" spans="1:19" ht="14.45" customHeight="1" x14ac:dyDescent="0.2">
      <c r="A50" s="485" t="s">
        <v>901</v>
      </c>
      <c r="B50" s="486" t="s">
        <v>902</v>
      </c>
      <c r="C50" s="486" t="s">
        <v>445</v>
      </c>
      <c r="D50" s="486" t="s">
        <v>535</v>
      </c>
      <c r="E50" s="486" t="s">
        <v>921</v>
      </c>
      <c r="F50" s="486" t="s">
        <v>930</v>
      </c>
      <c r="G50" s="486" t="s">
        <v>931</v>
      </c>
      <c r="H50" s="490">
        <v>23</v>
      </c>
      <c r="I50" s="490">
        <v>115</v>
      </c>
      <c r="J50" s="486">
        <v>1.3529411764705883</v>
      </c>
      <c r="K50" s="486">
        <v>5</v>
      </c>
      <c r="L50" s="490">
        <v>17</v>
      </c>
      <c r="M50" s="490">
        <v>85</v>
      </c>
      <c r="N50" s="486">
        <v>1</v>
      </c>
      <c r="O50" s="486">
        <v>5</v>
      </c>
      <c r="P50" s="490">
        <v>7</v>
      </c>
      <c r="Q50" s="490">
        <v>35</v>
      </c>
      <c r="R50" s="512">
        <v>0.41176470588235292</v>
      </c>
      <c r="S50" s="491">
        <v>5</v>
      </c>
    </row>
    <row r="51" spans="1:19" ht="14.45" customHeight="1" x14ac:dyDescent="0.2">
      <c r="A51" s="485" t="s">
        <v>901</v>
      </c>
      <c r="B51" s="486" t="s">
        <v>902</v>
      </c>
      <c r="C51" s="486" t="s">
        <v>445</v>
      </c>
      <c r="D51" s="486" t="s">
        <v>535</v>
      </c>
      <c r="E51" s="486" t="s">
        <v>921</v>
      </c>
      <c r="F51" s="486" t="s">
        <v>932</v>
      </c>
      <c r="G51" s="486" t="s">
        <v>933</v>
      </c>
      <c r="H51" s="490">
        <v>25</v>
      </c>
      <c r="I51" s="490">
        <v>125</v>
      </c>
      <c r="J51" s="486">
        <v>1</v>
      </c>
      <c r="K51" s="486">
        <v>5</v>
      </c>
      <c r="L51" s="490">
        <v>25</v>
      </c>
      <c r="M51" s="490">
        <v>125</v>
      </c>
      <c r="N51" s="486">
        <v>1</v>
      </c>
      <c r="O51" s="486">
        <v>5</v>
      </c>
      <c r="P51" s="490">
        <v>26</v>
      </c>
      <c r="Q51" s="490">
        <v>130</v>
      </c>
      <c r="R51" s="512">
        <v>1.04</v>
      </c>
      <c r="S51" s="491">
        <v>5</v>
      </c>
    </row>
    <row r="52" spans="1:19" ht="14.45" customHeight="1" x14ac:dyDescent="0.2">
      <c r="A52" s="485" t="s">
        <v>901</v>
      </c>
      <c r="B52" s="486" t="s">
        <v>902</v>
      </c>
      <c r="C52" s="486" t="s">
        <v>445</v>
      </c>
      <c r="D52" s="486" t="s">
        <v>535</v>
      </c>
      <c r="E52" s="486" t="s">
        <v>921</v>
      </c>
      <c r="F52" s="486" t="s">
        <v>934</v>
      </c>
      <c r="G52" s="486" t="s">
        <v>935</v>
      </c>
      <c r="H52" s="490">
        <v>188</v>
      </c>
      <c r="I52" s="490">
        <v>13912</v>
      </c>
      <c r="J52" s="486">
        <v>0.63092970521541947</v>
      </c>
      <c r="K52" s="486">
        <v>74</v>
      </c>
      <c r="L52" s="490">
        <v>294</v>
      </c>
      <c r="M52" s="490">
        <v>22050</v>
      </c>
      <c r="N52" s="486">
        <v>1</v>
      </c>
      <c r="O52" s="486">
        <v>75</v>
      </c>
      <c r="P52" s="490">
        <v>332</v>
      </c>
      <c r="Q52" s="490">
        <v>25232</v>
      </c>
      <c r="R52" s="512">
        <v>1.1443083900226758</v>
      </c>
      <c r="S52" s="491">
        <v>76</v>
      </c>
    </row>
    <row r="53" spans="1:19" ht="14.45" customHeight="1" x14ac:dyDescent="0.2">
      <c r="A53" s="485" t="s">
        <v>901</v>
      </c>
      <c r="B53" s="486" t="s">
        <v>902</v>
      </c>
      <c r="C53" s="486" t="s">
        <v>445</v>
      </c>
      <c r="D53" s="486" t="s">
        <v>535</v>
      </c>
      <c r="E53" s="486" t="s">
        <v>921</v>
      </c>
      <c r="F53" s="486" t="s">
        <v>936</v>
      </c>
      <c r="G53" s="486" t="s">
        <v>937</v>
      </c>
      <c r="H53" s="490"/>
      <c r="I53" s="490"/>
      <c r="J53" s="486"/>
      <c r="K53" s="486"/>
      <c r="L53" s="490"/>
      <c r="M53" s="490"/>
      <c r="N53" s="486"/>
      <c r="O53" s="486"/>
      <c r="P53" s="490">
        <v>0</v>
      </c>
      <c r="Q53" s="490">
        <v>0</v>
      </c>
      <c r="R53" s="512"/>
      <c r="S53" s="491"/>
    </row>
    <row r="54" spans="1:19" ht="14.45" customHeight="1" x14ac:dyDescent="0.2">
      <c r="A54" s="485" t="s">
        <v>901</v>
      </c>
      <c r="B54" s="486" t="s">
        <v>902</v>
      </c>
      <c r="C54" s="486" t="s">
        <v>445</v>
      </c>
      <c r="D54" s="486" t="s">
        <v>535</v>
      </c>
      <c r="E54" s="486" t="s">
        <v>921</v>
      </c>
      <c r="F54" s="486" t="s">
        <v>938</v>
      </c>
      <c r="G54" s="486" t="s">
        <v>939</v>
      </c>
      <c r="H54" s="490">
        <v>226</v>
      </c>
      <c r="I54" s="490">
        <v>40228</v>
      </c>
      <c r="J54" s="486">
        <v>0.97288930808483887</v>
      </c>
      <c r="K54" s="486">
        <v>178</v>
      </c>
      <c r="L54" s="490">
        <v>231</v>
      </c>
      <c r="M54" s="490">
        <v>41349</v>
      </c>
      <c r="N54" s="486">
        <v>1</v>
      </c>
      <c r="O54" s="486">
        <v>179</v>
      </c>
      <c r="P54" s="490">
        <v>176</v>
      </c>
      <c r="Q54" s="490">
        <v>31680</v>
      </c>
      <c r="R54" s="512">
        <v>0.76616121308858742</v>
      </c>
      <c r="S54" s="491">
        <v>180</v>
      </c>
    </row>
    <row r="55" spans="1:19" ht="14.45" customHeight="1" x14ac:dyDescent="0.2">
      <c r="A55" s="485" t="s">
        <v>901</v>
      </c>
      <c r="B55" s="486" t="s">
        <v>902</v>
      </c>
      <c r="C55" s="486" t="s">
        <v>445</v>
      </c>
      <c r="D55" s="486" t="s">
        <v>535</v>
      </c>
      <c r="E55" s="486" t="s">
        <v>921</v>
      </c>
      <c r="F55" s="486" t="s">
        <v>940</v>
      </c>
      <c r="G55" s="486" t="s">
        <v>941</v>
      </c>
      <c r="H55" s="490"/>
      <c r="I55" s="490"/>
      <c r="J55" s="486"/>
      <c r="K55" s="486"/>
      <c r="L55" s="490"/>
      <c r="M55" s="490"/>
      <c r="N55" s="486"/>
      <c r="O55" s="486"/>
      <c r="P55" s="490">
        <v>5</v>
      </c>
      <c r="Q55" s="490">
        <v>1380</v>
      </c>
      <c r="R55" s="512"/>
      <c r="S55" s="491">
        <v>276</v>
      </c>
    </row>
    <row r="56" spans="1:19" ht="14.45" customHeight="1" x14ac:dyDescent="0.2">
      <c r="A56" s="485" t="s">
        <v>901</v>
      </c>
      <c r="B56" s="486" t="s">
        <v>902</v>
      </c>
      <c r="C56" s="486" t="s">
        <v>445</v>
      </c>
      <c r="D56" s="486" t="s">
        <v>535</v>
      </c>
      <c r="E56" s="486" t="s">
        <v>921</v>
      </c>
      <c r="F56" s="486" t="s">
        <v>942</v>
      </c>
      <c r="G56" s="486" t="s">
        <v>943</v>
      </c>
      <c r="H56" s="490">
        <v>316</v>
      </c>
      <c r="I56" s="490">
        <v>10533.34</v>
      </c>
      <c r="J56" s="486">
        <v>0.87052396694214873</v>
      </c>
      <c r="K56" s="486">
        <v>33.33335443037975</v>
      </c>
      <c r="L56" s="490">
        <v>363</v>
      </c>
      <c r="M56" s="490">
        <v>12100</v>
      </c>
      <c r="N56" s="486">
        <v>1</v>
      </c>
      <c r="O56" s="486">
        <v>33.333333333333336</v>
      </c>
      <c r="P56" s="490">
        <v>459</v>
      </c>
      <c r="Q56" s="490">
        <v>16172.23</v>
      </c>
      <c r="R56" s="512">
        <v>1.3365479338842974</v>
      </c>
      <c r="S56" s="491">
        <v>35.233616557734202</v>
      </c>
    </row>
    <row r="57" spans="1:19" ht="14.45" customHeight="1" x14ac:dyDescent="0.2">
      <c r="A57" s="485" t="s">
        <v>901</v>
      </c>
      <c r="B57" s="486" t="s">
        <v>902</v>
      </c>
      <c r="C57" s="486" t="s">
        <v>445</v>
      </c>
      <c r="D57" s="486" t="s">
        <v>535</v>
      </c>
      <c r="E57" s="486" t="s">
        <v>921</v>
      </c>
      <c r="F57" s="486" t="s">
        <v>946</v>
      </c>
      <c r="G57" s="486" t="s">
        <v>947</v>
      </c>
      <c r="H57" s="490">
        <v>1592</v>
      </c>
      <c r="I57" s="490">
        <v>210144</v>
      </c>
      <c r="J57" s="486">
        <v>1.1079161724001583</v>
      </c>
      <c r="K57" s="486">
        <v>132</v>
      </c>
      <c r="L57" s="490">
        <v>1405</v>
      </c>
      <c r="M57" s="490">
        <v>189675</v>
      </c>
      <c r="N57" s="486">
        <v>1</v>
      </c>
      <c r="O57" s="486">
        <v>135</v>
      </c>
      <c r="P57" s="490">
        <v>1132</v>
      </c>
      <c r="Q57" s="490">
        <v>155084</v>
      </c>
      <c r="R57" s="512">
        <v>0.81763015684723872</v>
      </c>
      <c r="S57" s="491">
        <v>137</v>
      </c>
    </row>
    <row r="58" spans="1:19" ht="14.45" customHeight="1" x14ac:dyDescent="0.2">
      <c r="A58" s="485" t="s">
        <v>901</v>
      </c>
      <c r="B58" s="486" t="s">
        <v>902</v>
      </c>
      <c r="C58" s="486" t="s">
        <v>445</v>
      </c>
      <c r="D58" s="486" t="s">
        <v>535</v>
      </c>
      <c r="E58" s="486" t="s">
        <v>921</v>
      </c>
      <c r="F58" s="486" t="s">
        <v>948</v>
      </c>
      <c r="G58" s="486" t="s">
        <v>949</v>
      </c>
      <c r="H58" s="490">
        <v>35</v>
      </c>
      <c r="I58" s="490">
        <v>2590</v>
      </c>
      <c r="J58" s="486">
        <v>1.1511111111111112</v>
      </c>
      <c r="K58" s="486">
        <v>74</v>
      </c>
      <c r="L58" s="490">
        <v>30</v>
      </c>
      <c r="M58" s="490">
        <v>2250</v>
      </c>
      <c r="N58" s="486">
        <v>1</v>
      </c>
      <c r="O58" s="486">
        <v>75</v>
      </c>
      <c r="P58" s="490">
        <v>42</v>
      </c>
      <c r="Q58" s="490">
        <v>3192</v>
      </c>
      <c r="R58" s="512">
        <v>1.4186666666666667</v>
      </c>
      <c r="S58" s="491">
        <v>76</v>
      </c>
    </row>
    <row r="59" spans="1:19" ht="14.45" customHeight="1" x14ac:dyDescent="0.2">
      <c r="A59" s="485" t="s">
        <v>901</v>
      </c>
      <c r="B59" s="486" t="s">
        <v>902</v>
      </c>
      <c r="C59" s="486" t="s">
        <v>445</v>
      </c>
      <c r="D59" s="486" t="s">
        <v>535</v>
      </c>
      <c r="E59" s="486" t="s">
        <v>921</v>
      </c>
      <c r="F59" s="486" t="s">
        <v>950</v>
      </c>
      <c r="G59" s="486" t="s">
        <v>951</v>
      </c>
      <c r="H59" s="490">
        <v>103</v>
      </c>
      <c r="I59" s="490">
        <v>36565</v>
      </c>
      <c r="J59" s="486">
        <v>0.71424385670195722</v>
      </c>
      <c r="K59" s="486">
        <v>355</v>
      </c>
      <c r="L59" s="490">
        <v>143</v>
      </c>
      <c r="M59" s="490">
        <v>51194</v>
      </c>
      <c r="N59" s="486">
        <v>1</v>
      </c>
      <c r="O59" s="486">
        <v>358</v>
      </c>
      <c r="P59" s="490">
        <v>227</v>
      </c>
      <c r="Q59" s="490">
        <v>81720</v>
      </c>
      <c r="R59" s="512">
        <v>1.5962808141579092</v>
      </c>
      <c r="S59" s="491">
        <v>360</v>
      </c>
    </row>
    <row r="60" spans="1:19" ht="14.45" customHeight="1" x14ac:dyDescent="0.2">
      <c r="A60" s="485" t="s">
        <v>901</v>
      </c>
      <c r="B60" s="486" t="s">
        <v>902</v>
      </c>
      <c r="C60" s="486" t="s">
        <v>445</v>
      </c>
      <c r="D60" s="486" t="s">
        <v>535</v>
      </c>
      <c r="E60" s="486" t="s">
        <v>921</v>
      </c>
      <c r="F60" s="486" t="s">
        <v>952</v>
      </c>
      <c r="G60" s="486" t="s">
        <v>953</v>
      </c>
      <c r="H60" s="490">
        <v>382</v>
      </c>
      <c r="I60" s="490">
        <v>85186</v>
      </c>
      <c r="J60" s="486">
        <v>0.83576320075348787</v>
      </c>
      <c r="K60" s="486">
        <v>223</v>
      </c>
      <c r="L60" s="490">
        <v>451</v>
      </c>
      <c r="M60" s="490">
        <v>101926</v>
      </c>
      <c r="N60" s="486">
        <v>1</v>
      </c>
      <c r="O60" s="486">
        <v>226</v>
      </c>
      <c r="P60" s="490">
        <v>359</v>
      </c>
      <c r="Q60" s="490">
        <v>81852</v>
      </c>
      <c r="R60" s="512">
        <v>0.80305319545552656</v>
      </c>
      <c r="S60" s="491">
        <v>228</v>
      </c>
    </row>
    <row r="61" spans="1:19" ht="14.45" customHeight="1" x14ac:dyDescent="0.2">
      <c r="A61" s="485" t="s">
        <v>901</v>
      </c>
      <c r="B61" s="486" t="s">
        <v>902</v>
      </c>
      <c r="C61" s="486" t="s">
        <v>445</v>
      </c>
      <c r="D61" s="486" t="s">
        <v>535</v>
      </c>
      <c r="E61" s="486" t="s">
        <v>921</v>
      </c>
      <c r="F61" s="486" t="s">
        <v>954</v>
      </c>
      <c r="G61" s="486" t="s">
        <v>955</v>
      </c>
      <c r="H61" s="490">
        <v>2</v>
      </c>
      <c r="I61" s="490">
        <v>154</v>
      </c>
      <c r="J61" s="486">
        <v>0.98717948717948723</v>
      </c>
      <c r="K61" s="486">
        <v>77</v>
      </c>
      <c r="L61" s="490">
        <v>2</v>
      </c>
      <c r="M61" s="490">
        <v>156</v>
      </c>
      <c r="N61" s="486">
        <v>1</v>
      </c>
      <c r="O61" s="486">
        <v>78</v>
      </c>
      <c r="P61" s="490">
        <v>23</v>
      </c>
      <c r="Q61" s="490">
        <v>1817</v>
      </c>
      <c r="R61" s="512">
        <v>11.647435897435898</v>
      </c>
      <c r="S61" s="491">
        <v>79</v>
      </c>
    </row>
    <row r="62" spans="1:19" ht="14.45" customHeight="1" x14ac:dyDescent="0.2">
      <c r="A62" s="485" t="s">
        <v>901</v>
      </c>
      <c r="B62" s="486" t="s">
        <v>902</v>
      </c>
      <c r="C62" s="486" t="s">
        <v>445</v>
      </c>
      <c r="D62" s="486" t="s">
        <v>535</v>
      </c>
      <c r="E62" s="486" t="s">
        <v>921</v>
      </c>
      <c r="F62" s="486" t="s">
        <v>960</v>
      </c>
      <c r="G62" s="486" t="s">
        <v>961</v>
      </c>
      <c r="H62" s="490">
        <v>36</v>
      </c>
      <c r="I62" s="490">
        <v>25272</v>
      </c>
      <c r="J62" s="486">
        <v>0.70089025709293618</v>
      </c>
      <c r="K62" s="486">
        <v>702</v>
      </c>
      <c r="L62" s="490">
        <v>51</v>
      </c>
      <c r="M62" s="490">
        <v>36057</v>
      </c>
      <c r="N62" s="486">
        <v>1</v>
      </c>
      <c r="O62" s="486">
        <v>707</v>
      </c>
      <c r="P62" s="490">
        <v>59</v>
      </c>
      <c r="Q62" s="490">
        <v>41949</v>
      </c>
      <c r="R62" s="512">
        <v>1.1634079374323987</v>
      </c>
      <c r="S62" s="491">
        <v>711</v>
      </c>
    </row>
    <row r="63" spans="1:19" ht="14.45" customHeight="1" x14ac:dyDescent="0.2">
      <c r="A63" s="485" t="s">
        <v>901</v>
      </c>
      <c r="B63" s="486" t="s">
        <v>902</v>
      </c>
      <c r="C63" s="486" t="s">
        <v>445</v>
      </c>
      <c r="D63" s="486" t="s">
        <v>535</v>
      </c>
      <c r="E63" s="486" t="s">
        <v>921</v>
      </c>
      <c r="F63" s="486" t="s">
        <v>962</v>
      </c>
      <c r="G63" s="486" t="s">
        <v>963</v>
      </c>
      <c r="H63" s="490">
        <v>152</v>
      </c>
      <c r="I63" s="490">
        <v>35264</v>
      </c>
      <c r="J63" s="486">
        <v>0.86484365419987741</v>
      </c>
      <c r="K63" s="486">
        <v>232</v>
      </c>
      <c r="L63" s="490">
        <v>175</v>
      </c>
      <c r="M63" s="490">
        <v>40775</v>
      </c>
      <c r="N63" s="486">
        <v>1</v>
      </c>
      <c r="O63" s="486">
        <v>233</v>
      </c>
      <c r="P63" s="490">
        <v>226</v>
      </c>
      <c r="Q63" s="490">
        <v>53110</v>
      </c>
      <c r="R63" s="512">
        <v>1.302513795217658</v>
      </c>
      <c r="S63" s="491">
        <v>235</v>
      </c>
    </row>
    <row r="64" spans="1:19" ht="14.45" customHeight="1" x14ac:dyDescent="0.2">
      <c r="A64" s="485" t="s">
        <v>901</v>
      </c>
      <c r="B64" s="486" t="s">
        <v>902</v>
      </c>
      <c r="C64" s="486" t="s">
        <v>445</v>
      </c>
      <c r="D64" s="486" t="s">
        <v>535</v>
      </c>
      <c r="E64" s="486" t="s">
        <v>921</v>
      </c>
      <c r="F64" s="486" t="s">
        <v>966</v>
      </c>
      <c r="G64" s="486" t="s">
        <v>967</v>
      </c>
      <c r="H64" s="490"/>
      <c r="I64" s="490"/>
      <c r="J64" s="486"/>
      <c r="K64" s="486"/>
      <c r="L64" s="490"/>
      <c r="M64" s="490"/>
      <c r="N64" s="486"/>
      <c r="O64" s="486"/>
      <c r="P64" s="490">
        <v>1</v>
      </c>
      <c r="Q64" s="490">
        <v>1436</v>
      </c>
      <c r="R64" s="512"/>
      <c r="S64" s="491">
        <v>1436</v>
      </c>
    </row>
    <row r="65" spans="1:19" ht="14.45" customHeight="1" x14ac:dyDescent="0.2">
      <c r="A65" s="485" t="s">
        <v>901</v>
      </c>
      <c r="B65" s="486" t="s">
        <v>902</v>
      </c>
      <c r="C65" s="486" t="s">
        <v>445</v>
      </c>
      <c r="D65" s="486" t="s">
        <v>536</v>
      </c>
      <c r="E65" s="486" t="s">
        <v>903</v>
      </c>
      <c r="F65" s="486" t="s">
        <v>904</v>
      </c>
      <c r="G65" s="486" t="s">
        <v>905</v>
      </c>
      <c r="H65" s="490">
        <v>10.6</v>
      </c>
      <c r="I65" s="490">
        <v>573.46</v>
      </c>
      <c r="J65" s="486">
        <v>1.5097409435551814</v>
      </c>
      <c r="K65" s="486">
        <v>54.100000000000009</v>
      </c>
      <c r="L65" s="490">
        <v>7</v>
      </c>
      <c r="M65" s="490">
        <v>379.84</v>
      </c>
      <c r="N65" s="486">
        <v>1</v>
      </c>
      <c r="O65" s="486">
        <v>54.262857142857136</v>
      </c>
      <c r="P65" s="490">
        <v>2</v>
      </c>
      <c r="Q65" s="490">
        <v>108.8</v>
      </c>
      <c r="R65" s="512">
        <v>0.2864363942712721</v>
      </c>
      <c r="S65" s="491">
        <v>54.4</v>
      </c>
    </row>
    <row r="66" spans="1:19" ht="14.45" customHeight="1" x14ac:dyDescent="0.2">
      <c r="A66" s="485" t="s">
        <v>901</v>
      </c>
      <c r="B66" s="486" t="s">
        <v>902</v>
      </c>
      <c r="C66" s="486" t="s">
        <v>445</v>
      </c>
      <c r="D66" s="486" t="s">
        <v>536</v>
      </c>
      <c r="E66" s="486" t="s">
        <v>903</v>
      </c>
      <c r="F66" s="486" t="s">
        <v>906</v>
      </c>
      <c r="G66" s="486" t="s">
        <v>483</v>
      </c>
      <c r="H66" s="490">
        <v>0.2</v>
      </c>
      <c r="I66" s="490">
        <v>27.64</v>
      </c>
      <c r="J66" s="486"/>
      <c r="K66" s="486">
        <v>138.19999999999999</v>
      </c>
      <c r="L66" s="490"/>
      <c r="M66" s="490"/>
      <c r="N66" s="486"/>
      <c r="O66" s="486"/>
      <c r="P66" s="490"/>
      <c r="Q66" s="490"/>
      <c r="R66" s="512"/>
      <c r="S66" s="491"/>
    </row>
    <row r="67" spans="1:19" ht="14.45" customHeight="1" x14ac:dyDescent="0.2">
      <c r="A67" s="485" t="s">
        <v>901</v>
      </c>
      <c r="B67" s="486" t="s">
        <v>902</v>
      </c>
      <c r="C67" s="486" t="s">
        <v>445</v>
      </c>
      <c r="D67" s="486" t="s">
        <v>536</v>
      </c>
      <c r="E67" s="486" t="s">
        <v>903</v>
      </c>
      <c r="F67" s="486" t="s">
        <v>907</v>
      </c>
      <c r="G67" s="486" t="s">
        <v>488</v>
      </c>
      <c r="H67" s="490">
        <v>1.2999999999999998</v>
      </c>
      <c r="I67" s="490">
        <v>79.820000000000007</v>
      </c>
      <c r="J67" s="486">
        <v>3.9397828232971381</v>
      </c>
      <c r="K67" s="486">
        <v>61.400000000000013</v>
      </c>
      <c r="L67" s="490">
        <v>0.4</v>
      </c>
      <c r="M67" s="490">
        <v>20.259999999999998</v>
      </c>
      <c r="N67" s="486">
        <v>1</v>
      </c>
      <c r="O67" s="486">
        <v>50.649999999999991</v>
      </c>
      <c r="P67" s="490">
        <v>0.1</v>
      </c>
      <c r="Q67" s="490">
        <v>5.07</v>
      </c>
      <c r="R67" s="512">
        <v>0.25024679170779868</v>
      </c>
      <c r="S67" s="491">
        <v>50.7</v>
      </c>
    </row>
    <row r="68" spans="1:19" ht="14.45" customHeight="1" x14ac:dyDescent="0.2">
      <c r="A68" s="485" t="s">
        <v>901</v>
      </c>
      <c r="B68" s="486" t="s">
        <v>902</v>
      </c>
      <c r="C68" s="486" t="s">
        <v>445</v>
      </c>
      <c r="D68" s="486" t="s">
        <v>536</v>
      </c>
      <c r="E68" s="486" t="s">
        <v>903</v>
      </c>
      <c r="F68" s="486" t="s">
        <v>908</v>
      </c>
      <c r="G68" s="486" t="s">
        <v>909</v>
      </c>
      <c r="H68" s="490">
        <v>0.4</v>
      </c>
      <c r="I68" s="490">
        <v>70.8</v>
      </c>
      <c r="J68" s="486">
        <v>4</v>
      </c>
      <c r="K68" s="486">
        <v>176.99999999999997</v>
      </c>
      <c r="L68" s="490">
        <v>0.1</v>
      </c>
      <c r="M68" s="490">
        <v>17.7</v>
      </c>
      <c r="N68" s="486">
        <v>1</v>
      </c>
      <c r="O68" s="486">
        <v>176.99999999999997</v>
      </c>
      <c r="P68" s="490"/>
      <c r="Q68" s="490"/>
      <c r="R68" s="512"/>
      <c r="S68" s="491"/>
    </row>
    <row r="69" spans="1:19" ht="14.45" customHeight="1" x14ac:dyDescent="0.2">
      <c r="A69" s="485" t="s">
        <v>901</v>
      </c>
      <c r="B69" s="486" t="s">
        <v>902</v>
      </c>
      <c r="C69" s="486" t="s">
        <v>445</v>
      </c>
      <c r="D69" s="486" t="s">
        <v>536</v>
      </c>
      <c r="E69" s="486" t="s">
        <v>903</v>
      </c>
      <c r="F69" s="486" t="s">
        <v>911</v>
      </c>
      <c r="G69" s="486" t="s">
        <v>467</v>
      </c>
      <c r="H69" s="490">
        <v>2.8</v>
      </c>
      <c r="I69" s="490">
        <v>13.44</v>
      </c>
      <c r="J69" s="486">
        <v>1.5135135135135136</v>
      </c>
      <c r="K69" s="486">
        <v>4.8</v>
      </c>
      <c r="L69" s="490">
        <v>1.85</v>
      </c>
      <c r="M69" s="490">
        <v>8.879999999999999</v>
      </c>
      <c r="N69" s="486">
        <v>1</v>
      </c>
      <c r="O69" s="486">
        <v>4.7999999999999989</v>
      </c>
      <c r="P69" s="490">
        <v>1.95</v>
      </c>
      <c r="Q69" s="490">
        <v>9.43</v>
      </c>
      <c r="R69" s="512">
        <v>1.0619369369369369</v>
      </c>
      <c r="S69" s="491">
        <v>4.8358974358974356</v>
      </c>
    </row>
    <row r="70" spans="1:19" ht="14.45" customHeight="1" x14ac:dyDescent="0.2">
      <c r="A70" s="485" t="s">
        <v>901</v>
      </c>
      <c r="B70" s="486" t="s">
        <v>902</v>
      </c>
      <c r="C70" s="486" t="s">
        <v>445</v>
      </c>
      <c r="D70" s="486" t="s">
        <v>536</v>
      </c>
      <c r="E70" s="486" t="s">
        <v>903</v>
      </c>
      <c r="F70" s="486" t="s">
        <v>912</v>
      </c>
      <c r="G70" s="486" t="s">
        <v>913</v>
      </c>
      <c r="H70" s="490">
        <v>3</v>
      </c>
      <c r="I70" s="490">
        <v>313.32</v>
      </c>
      <c r="J70" s="486"/>
      <c r="K70" s="486">
        <v>104.44</v>
      </c>
      <c r="L70" s="490"/>
      <c r="M70" s="490"/>
      <c r="N70" s="486"/>
      <c r="O70" s="486"/>
      <c r="P70" s="490"/>
      <c r="Q70" s="490"/>
      <c r="R70" s="512"/>
      <c r="S70" s="491"/>
    </row>
    <row r="71" spans="1:19" ht="14.45" customHeight="1" x14ac:dyDescent="0.2">
      <c r="A71" s="485" t="s">
        <v>901</v>
      </c>
      <c r="B71" s="486" t="s">
        <v>902</v>
      </c>
      <c r="C71" s="486" t="s">
        <v>445</v>
      </c>
      <c r="D71" s="486" t="s">
        <v>536</v>
      </c>
      <c r="E71" s="486" t="s">
        <v>903</v>
      </c>
      <c r="F71" s="486" t="s">
        <v>914</v>
      </c>
      <c r="G71" s="486" t="s">
        <v>913</v>
      </c>
      <c r="H71" s="490"/>
      <c r="I71" s="490"/>
      <c r="J71" s="486"/>
      <c r="K71" s="486"/>
      <c r="L71" s="490">
        <v>0.1</v>
      </c>
      <c r="M71" s="490">
        <v>79.28</v>
      </c>
      <c r="N71" s="486">
        <v>1</v>
      </c>
      <c r="O71" s="486">
        <v>792.8</v>
      </c>
      <c r="P71" s="490">
        <v>0.2</v>
      </c>
      <c r="Q71" s="490">
        <v>158.56</v>
      </c>
      <c r="R71" s="512">
        <v>2</v>
      </c>
      <c r="S71" s="491">
        <v>792.8</v>
      </c>
    </row>
    <row r="72" spans="1:19" ht="14.45" customHeight="1" x14ac:dyDescent="0.2">
      <c r="A72" s="485" t="s">
        <v>901</v>
      </c>
      <c r="B72" s="486" t="s">
        <v>902</v>
      </c>
      <c r="C72" s="486" t="s">
        <v>445</v>
      </c>
      <c r="D72" s="486" t="s">
        <v>536</v>
      </c>
      <c r="E72" s="486" t="s">
        <v>903</v>
      </c>
      <c r="F72" s="486" t="s">
        <v>917</v>
      </c>
      <c r="G72" s="486" t="s">
        <v>916</v>
      </c>
      <c r="H72" s="490"/>
      <c r="I72" s="490"/>
      <c r="J72" s="486"/>
      <c r="K72" s="486"/>
      <c r="L72" s="490"/>
      <c r="M72" s="490"/>
      <c r="N72" s="486"/>
      <c r="O72" s="486"/>
      <c r="P72" s="490">
        <v>0.1</v>
      </c>
      <c r="Q72" s="490">
        <v>12.16</v>
      </c>
      <c r="R72" s="512"/>
      <c r="S72" s="491">
        <v>121.6</v>
      </c>
    </row>
    <row r="73" spans="1:19" ht="14.45" customHeight="1" x14ac:dyDescent="0.2">
      <c r="A73" s="485" t="s">
        <v>901</v>
      </c>
      <c r="B73" s="486" t="s">
        <v>902</v>
      </c>
      <c r="C73" s="486" t="s">
        <v>445</v>
      </c>
      <c r="D73" s="486" t="s">
        <v>536</v>
      </c>
      <c r="E73" s="486" t="s">
        <v>903</v>
      </c>
      <c r="F73" s="486" t="s">
        <v>918</v>
      </c>
      <c r="G73" s="486" t="s">
        <v>919</v>
      </c>
      <c r="H73" s="490"/>
      <c r="I73" s="490"/>
      <c r="J73" s="486"/>
      <c r="K73" s="486"/>
      <c r="L73" s="490"/>
      <c r="M73" s="490"/>
      <c r="N73" s="486"/>
      <c r="O73" s="486"/>
      <c r="P73" s="490">
        <v>2</v>
      </c>
      <c r="Q73" s="490">
        <v>108.8</v>
      </c>
      <c r="R73" s="512"/>
      <c r="S73" s="491">
        <v>54.4</v>
      </c>
    </row>
    <row r="74" spans="1:19" ht="14.45" customHeight="1" x14ac:dyDescent="0.2">
      <c r="A74" s="485" t="s">
        <v>901</v>
      </c>
      <c r="B74" s="486" t="s">
        <v>902</v>
      </c>
      <c r="C74" s="486" t="s">
        <v>445</v>
      </c>
      <c r="D74" s="486" t="s">
        <v>536</v>
      </c>
      <c r="E74" s="486" t="s">
        <v>921</v>
      </c>
      <c r="F74" s="486" t="s">
        <v>924</v>
      </c>
      <c r="G74" s="486" t="s">
        <v>925</v>
      </c>
      <c r="H74" s="490"/>
      <c r="I74" s="490"/>
      <c r="J74" s="486"/>
      <c r="K74" s="486"/>
      <c r="L74" s="490"/>
      <c r="M74" s="490"/>
      <c r="N74" s="486"/>
      <c r="O74" s="486"/>
      <c r="P74" s="490">
        <v>3</v>
      </c>
      <c r="Q74" s="490">
        <v>369</v>
      </c>
      <c r="R74" s="512"/>
      <c r="S74" s="491">
        <v>123</v>
      </c>
    </row>
    <row r="75" spans="1:19" ht="14.45" customHeight="1" x14ac:dyDescent="0.2">
      <c r="A75" s="485" t="s">
        <v>901</v>
      </c>
      <c r="B75" s="486" t="s">
        <v>902</v>
      </c>
      <c r="C75" s="486" t="s">
        <v>445</v>
      </c>
      <c r="D75" s="486" t="s">
        <v>536</v>
      </c>
      <c r="E75" s="486" t="s">
        <v>921</v>
      </c>
      <c r="F75" s="486" t="s">
        <v>926</v>
      </c>
      <c r="G75" s="486" t="s">
        <v>927</v>
      </c>
      <c r="H75" s="490">
        <v>140</v>
      </c>
      <c r="I75" s="490">
        <v>5180</v>
      </c>
      <c r="J75" s="486">
        <v>2.1299342105263159</v>
      </c>
      <c r="K75" s="486">
        <v>37</v>
      </c>
      <c r="L75" s="490">
        <v>64</v>
      </c>
      <c r="M75" s="490">
        <v>2432</v>
      </c>
      <c r="N75" s="486">
        <v>1</v>
      </c>
      <c r="O75" s="486">
        <v>38</v>
      </c>
      <c r="P75" s="490">
        <v>12</v>
      </c>
      <c r="Q75" s="490">
        <v>456</v>
      </c>
      <c r="R75" s="512">
        <v>0.1875</v>
      </c>
      <c r="S75" s="491">
        <v>38</v>
      </c>
    </row>
    <row r="76" spans="1:19" ht="14.45" customHeight="1" x14ac:dyDescent="0.2">
      <c r="A76" s="485" t="s">
        <v>901</v>
      </c>
      <c r="B76" s="486" t="s">
        <v>902</v>
      </c>
      <c r="C76" s="486" t="s">
        <v>445</v>
      </c>
      <c r="D76" s="486" t="s">
        <v>536</v>
      </c>
      <c r="E76" s="486" t="s">
        <v>921</v>
      </c>
      <c r="F76" s="486" t="s">
        <v>928</v>
      </c>
      <c r="G76" s="486" t="s">
        <v>929</v>
      </c>
      <c r="H76" s="490">
        <v>181</v>
      </c>
      <c r="I76" s="490">
        <v>1810</v>
      </c>
      <c r="J76" s="486">
        <v>0.67537313432835822</v>
      </c>
      <c r="K76" s="486">
        <v>10</v>
      </c>
      <c r="L76" s="490">
        <v>268</v>
      </c>
      <c r="M76" s="490">
        <v>2680</v>
      </c>
      <c r="N76" s="486">
        <v>1</v>
      </c>
      <c r="O76" s="486">
        <v>10</v>
      </c>
      <c r="P76" s="490">
        <v>117</v>
      </c>
      <c r="Q76" s="490">
        <v>1170</v>
      </c>
      <c r="R76" s="512">
        <v>0.43656716417910446</v>
      </c>
      <c r="S76" s="491">
        <v>10</v>
      </c>
    </row>
    <row r="77" spans="1:19" ht="14.45" customHeight="1" x14ac:dyDescent="0.2">
      <c r="A77" s="485" t="s">
        <v>901</v>
      </c>
      <c r="B77" s="486" t="s">
        <v>902</v>
      </c>
      <c r="C77" s="486" t="s">
        <v>445</v>
      </c>
      <c r="D77" s="486" t="s">
        <v>536</v>
      </c>
      <c r="E77" s="486" t="s">
        <v>921</v>
      </c>
      <c r="F77" s="486" t="s">
        <v>930</v>
      </c>
      <c r="G77" s="486" t="s">
        <v>931</v>
      </c>
      <c r="H77" s="490">
        <v>21</v>
      </c>
      <c r="I77" s="490">
        <v>105</v>
      </c>
      <c r="J77" s="486">
        <v>2.3333333333333335</v>
      </c>
      <c r="K77" s="486">
        <v>5</v>
      </c>
      <c r="L77" s="490">
        <v>9</v>
      </c>
      <c r="M77" s="490">
        <v>45</v>
      </c>
      <c r="N77" s="486">
        <v>1</v>
      </c>
      <c r="O77" s="486">
        <v>5</v>
      </c>
      <c r="P77" s="490">
        <v>5</v>
      </c>
      <c r="Q77" s="490">
        <v>25</v>
      </c>
      <c r="R77" s="512">
        <v>0.55555555555555558</v>
      </c>
      <c r="S77" s="491">
        <v>5</v>
      </c>
    </row>
    <row r="78" spans="1:19" ht="14.45" customHeight="1" x14ac:dyDescent="0.2">
      <c r="A78" s="485" t="s">
        <v>901</v>
      </c>
      <c r="B78" s="486" t="s">
        <v>902</v>
      </c>
      <c r="C78" s="486" t="s">
        <v>445</v>
      </c>
      <c r="D78" s="486" t="s">
        <v>536</v>
      </c>
      <c r="E78" s="486" t="s">
        <v>921</v>
      </c>
      <c r="F78" s="486" t="s">
        <v>932</v>
      </c>
      <c r="G78" s="486" t="s">
        <v>933</v>
      </c>
      <c r="H78" s="490">
        <v>1</v>
      </c>
      <c r="I78" s="490">
        <v>5</v>
      </c>
      <c r="J78" s="486"/>
      <c r="K78" s="486">
        <v>5</v>
      </c>
      <c r="L78" s="490"/>
      <c r="M78" s="490"/>
      <c r="N78" s="486"/>
      <c r="O78" s="486"/>
      <c r="P78" s="490"/>
      <c r="Q78" s="490"/>
      <c r="R78" s="512"/>
      <c r="S78" s="491"/>
    </row>
    <row r="79" spans="1:19" ht="14.45" customHeight="1" x14ac:dyDescent="0.2">
      <c r="A79" s="485" t="s">
        <v>901</v>
      </c>
      <c r="B79" s="486" t="s">
        <v>902</v>
      </c>
      <c r="C79" s="486" t="s">
        <v>445</v>
      </c>
      <c r="D79" s="486" t="s">
        <v>536</v>
      </c>
      <c r="E79" s="486" t="s">
        <v>921</v>
      </c>
      <c r="F79" s="486" t="s">
        <v>934</v>
      </c>
      <c r="G79" s="486" t="s">
        <v>935</v>
      </c>
      <c r="H79" s="490">
        <v>4</v>
      </c>
      <c r="I79" s="490">
        <v>296</v>
      </c>
      <c r="J79" s="486">
        <v>0.98666666666666669</v>
      </c>
      <c r="K79" s="486">
        <v>74</v>
      </c>
      <c r="L79" s="490">
        <v>4</v>
      </c>
      <c r="M79" s="490">
        <v>300</v>
      </c>
      <c r="N79" s="486">
        <v>1</v>
      </c>
      <c r="O79" s="486">
        <v>75</v>
      </c>
      <c r="P79" s="490">
        <v>3</v>
      </c>
      <c r="Q79" s="490">
        <v>228</v>
      </c>
      <c r="R79" s="512">
        <v>0.76</v>
      </c>
      <c r="S79" s="491">
        <v>76</v>
      </c>
    </row>
    <row r="80" spans="1:19" ht="14.45" customHeight="1" x14ac:dyDescent="0.2">
      <c r="A80" s="485" t="s">
        <v>901</v>
      </c>
      <c r="B80" s="486" t="s">
        <v>902</v>
      </c>
      <c r="C80" s="486" t="s">
        <v>445</v>
      </c>
      <c r="D80" s="486" t="s">
        <v>536</v>
      </c>
      <c r="E80" s="486" t="s">
        <v>921</v>
      </c>
      <c r="F80" s="486" t="s">
        <v>938</v>
      </c>
      <c r="G80" s="486" t="s">
        <v>939</v>
      </c>
      <c r="H80" s="490">
        <v>91</v>
      </c>
      <c r="I80" s="490">
        <v>16198</v>
      </c>
      <c r="J80" s="486">
        <v>0.64178453979951666</v>
      </c>
      <c r="K80" s="486">
        <v>178</v>
      </c>
      <c r="L80" s="490">
        <v>141</v>
      </c>
      <c r="M80" s="490">
        <v>25239</v>
      </c>
      <c r="N80" s="486">
        <v>1</v>
      </c>
      <c r="O80" s="486">
        <v>179</v>
      </c>
      <c r="P80" s="490">
        <v>53</v>
      </c>
      <c r="Q80" s="490">
        <v>9540</v>
      </c>
      <c r="R80" s="512">
        <v>0.37798644954237487</v>
      </c>
      <c r="S80" s="491">
        <v>180</v>
      </c>
    </row>
    <row r="81" spans="1:19" ht="14.45" customHeight="1" x14ac:dyDescent="0.2">
      <c r="A81" s="485" t="s">
        <v>901</v>
      </c>
      <c r="B81" s="486" t="s">
        <v>902</v>
      </c>
      <c r="C81" s="486" t="s">
        <v>445</v>
      </c>
      <c r="D81" s="486" t="s">
        <v>536</v>
      </c>
      <c r="E81" s="486" t="s">
        <v>921</v>
      </c>
      <c r="F81" s="486" t="s">
        <v>940</v>
      </c>
      <c r="G81" s="486" t="s">
        <v>941</v>
      </c>
      <c r="H81" s="490"/>
      <c r="I81" s="490"/>
      <c r="J81" s="486"/>
      <c r="K81" s="486"/>
      <c r="L81" s="490"/>
      <c r="M81" s="490"/>
      <c r="N81" s="486"/>
      <c r="O81" s="486"/>
      <c r="P81" s="490">
        <v>2</v>
      </c>
      <c r="Q81" s="490">
        <v>552</v>
      </c>
      <c r="R81" s="512"/>
      <c r="S81" s="491">
        <v>276</v>
      </c>
    </row>
    <row r="82" spans="1:19" ht="14.45" customHeight="1" x14ac:dyDescent="0.2">
      <c r="A82" s="485" t="s">
        <v>901</v>
      </c>
      <c r="B82" s="486" t="s">
        <v>902</v>
      </c>
      <c r="C82" s="486" t="s">
        <v>445</v>
      </c>
      <c r="D82" s="486" t="s">
        <v>536</v>
      </c>
      <c r="E82" s="486" t="s">
        <v>921</v>
      </c>
      <c r="F82" s="486" t="s">
        <v>942</v>
      </c>
      <c r="G82" s="486" t="s">
        <v>943</v>
      </c>
      <c r="H82" s="490">
        <v>329</v>
      </c>
      <c r="I82" s="490">
        <v>10966.67</v>
      </c>
      <c r="J82" s="486">
        <v>0.75286046845298205</v>
      </c>
      <c r="K82" s="486">
        <v>33.333343465045594</v>
      </c>
      <c r="L82" s="490">
        <v>437</v>
      </c>
      <c r="M82" s="490">
        <v>14566.67</v>
      </c>
      <c r="N82" s="486">
        <v>1</v>
      </c>
      <c r="O82" s="486">
        <v>33.333340961098401</v>
      </c>
      <c r="P82" s="490">
        <v>187</v>
      </c>
      <c r="Q82" s="490">
        <v>6233.33</v>
      </c>
      <c r="R82" s="512">
        <v>0.4279172933827704</v>
      </c>
      <c r="S82" s="491">
        <v>33.333315508021393</v>
      </c>
    </row>
    <row r="83" spans="1:19" ht="14.45" customHeight="1" x14ac:dyDescent="0.2">
      <c r="A83" s="485" t="s">
        <v>901</v>
      </c>
      <c r="B83" s="486" t="s">
        <v>902</v>
      </c>
      <c r="C83" s="486" t="s">
        <v>445</v>
      </c>
      <c r="D83" s="486" t="s">
        <v>536</v>
      </c>
      <c r="E83" s="486" t="s">
        <v>921</v>
      </c>
      <c r="F83" s="486" t="s">
        <v>944</v>
      </c>
      <c r="G83" s="486" t="s">
        <v>945</v>
      </c>
      <c r="H83" s="490">
        <v>4</v>
      </c>
      <c r="I83" s="490">
        <v>148</v>
      </c>
      <c r="J83" s="486"/>
      <c r="K83" s="486">
        <v>37</v>
      </c>
      <c r="L83" s="490"/>
      <c r="M83" s="490"/>
      <c r="N83" s="486"/>
      <c r="O83" s="486"/>
      <c r="P83" s="490">
        <v>1</v>
      </c>
      <c r="Q83" s="490">
        <v>38</v>
      </c>
      <c r="R83" s="512"/>
      <c r="S83" s="491">
        <v>38</v>
      </c>
    </row>
    <row r="84" spans="1:19" ht="14.45" customHeight="1" x14ac:dyDescent="0.2">
      <c r="A84" s="485" t="s">
        <v>901</v>
      </c>
      <c r="B84" s="486" t="s">
        <v>902</v>
      </c>
      <c r="C84" s="486" t="s">
        <v>445</v>
      </c>
      <c r="D84" s="486" t="s">
        <v>536</v>
      </c>
      <c r="E84" s="486" t="s">
        <v>921</v>
      </c>
      <c r="F84" s="486" t="s">
        <v>946</v>
      </c>
      <c r="G84" s="486" t="s">
        <v>947</v>
      </c>
      <c r="H84" s="490">
        <v>60</v>
      </c>
      <c r="I84" s="490">
        <v>7920</v>
      </c>
      <c r="J84" s="486">
        <v>1.3968253968253967</v>
      </c>
      <c r="K84" s="486">
        <v>132</v>
      </c>
      <c r="L84" s="490">
        <v>42</v>
      </c>
      <c r="M84" s="490">
        <v>5670</v>
      </c>
      <c r="N84" s="486">
        <v>1</v>
      </c>
      <c r="O84" s="486">
        <v>135</v>
      </c>
      <c r="P84" s="490">
        <v>22</v>
      </c>
      <c r="Q84" s="490">
        <v>3014</v>
      </c>
      <c r="R84" s="512">
        <v>0.53156966490299828</v>
      </c>
      <c r="S84" s="491">
        <v>137</v>
      </c>
    </row>
    <row r="85" spans="1:19" ht="14.45" customHeight="1" x14ac:dyDescent="0.2">
      <c r="A85" s="485" t="s">
        <v>901</v>
      </c>
      <c r="B85" s="486" t="s">
        <v>902</v>
      </c>
      <c r="C85" s="486" t="s">
        <v>445</v>
      </c>
      <c r="D85" s="486" t="s">
        <v>536</v>
      </c>
      <c r="E85" s="486" t="s">
        <v>921</v>
      </c>
      <c r="F85" s="486" t="s">
        <v>948</v>
      </c>
      <c r="G85" s="486" t="s">
        <v>949</v>
      </c>
      <c r="H85" s="490">
        <v>16</v>
      </c>
      <c r="I85" s="490">
        <v>1184</v>
      </c>
      <c r="J85" s="486">
        <v>0.78933333333333333</v>
      </c>
      <c r="K85" s="486">
        <v>74</v>
      </c>
      <c r="L85" s="490">
        <v>20</v>
      </c>
      <c r="M85" s="490">
        <v>1500</v>
      </c>
      <c r="N85" s="486">
        <v>1</v>
      </c>
      <c r="O85" s="486">
        <v>75</v>
      </c>
      <c r="P85" s="490">
        <v>11</v>
      </c>
      <c r="Q85" s="490">
        <v>836</v>
      </c>
      <c r="R85" s="512">
        <v>0.55733333333333335</v>
      </c>
      <c r="S85" s="491">
        <v>76</v>
      </c>
    </row>
    <row r="86" spans="1:19" ht="14.45" customHeight="1" x14ac:dyDescent="0.2">
      <c r="A86" s="485" t="s">
        <v>901</v>
      </c>
      <c r="B86" s="486" t="s">
        <v>902</v>
      </c>
      <c r="C86" s="486" t="s">
        <v>445</v>
      </c>
      <c r="D86" s="486" t="s">
        <v>536</v>
      </c>
      <c r="E86" s="486" t="s">
        <v>921</v>
      </c>
      <c r="F86" s="486" t="s">
        <v>950</v>
      </c>
      <c r="G86" s="486" t="s">
        <v>951</v>
      </c>
      <c r="H86" s="490">
        <v>202</v>
      </c>
      <c r="I86" s="490">
        <v>71710</v>
      </c>
      <c r="J86" s="486">
        <v>0.71030944173699428</v>
      </c>
      <c r="K86" s="486">
        <v>355</v>
      </c>
      <c r="L86" s="490">
        <v>282</v>
      </c>
      <c r="M86" s="490">
        <v>100956</v>
      </c>
      <c r="N86" s="486">
        <v>1</v>
      </c>
      <c r="O86" s="486">
        <v>358</v>
      </c>
      <c r="P86" s="490">
        <v>131</v>
      </c>
      <c r="Q86" s="490">
        <v>47160</v>
      </c>
      <c r="R86" s="512">
        <v>0.46713419707595388</v>
      </c>
      <c r="S86" s="491">
        <v>360</v>
      </c>
    </row>
    <row r="87" spans="1:19" ht="14.45" customHeight="1" x14ac:dyDescent="0.2">
      <c r="A87" s="485" t="s">
        <v>901</v>
      </c>
      <c r="B87" s="486" t="s">
        <v>902</v>
      </c>
      <c r="C87" s="486" t="s">
        <v>445</v>
      </c>
      <c r="D87" s="486" t="s">
        <v>536</v>
      </c>
      <c r="E87" s="486" t="s">
        <v>921</v>
      </c>
      <c r="F87" s="486" t="s">
        <v>952</v>
      </c>
      <c r="G87" s="486" t="s">
        <v>953</v>
      </c>
      <c r="H87" s="490">
        <v>75</v>
      </c>
      <c r="I87" s="490">
        <v>16725</v>
      </c>
      <c r="J87" s="486">
        <v>1.0572060682680151</v>
      </c>
      <c r="K87" s="486">
        <v>223</v>
      </c>
      <c r="L87" s="490">
        <v>70</v>
      </c>
      <c r="M87" s="490">
        <v>15820</v>
      </c>
      <c r="N87" s="486">
        <v>1</v>
      </c>
      <c r="O87" s="486">
        <v>226</v>
      </c>
      <c r="P87" s="490">
        <v>74</v>
      </c>
      <c r="Q87" s="490">
        <v>16872</v>
      </c>
      <c r="R87" s="512">
        <v>1.0664981036662453</v>
      </c>
      <c r="S87" s="491">
        <v>228</v>
      </c>
    </row>
    <row r="88" spans="1:19" ht="14.45" customHeight="1" x14ac:dyDescent="0.2">
      <c r="A88" s="485" t="s">
        <v>901</v>
      </c>
      <c r="B88" s="486" t="s">
        <v>902</v>
      </c>
      <c r="C88" s="486" t="s">
        <v>445</v>
      </c>
      <c r="D88" s="486" t="s">
        <v>536</v>
      </c>
      <c r="E88" s="486" t="s">
        <v>921</v>
      </c>
      <c r="F88" s="486" t="s">
        <v>954</v>
      </c>
      <c r="G88" s="486" t="s">
        <v>955</v>
      </c>
      <c r="H88" s="490"/>
      <c r="I88" s="490"/>
      <c r="J88" s="486"/>
      <c r="K88" s="486"/>
      <c r="L88" s="490"/>
      <c r="M88" s="490"/>
      <c r="N88" s="486"/>
      <c r="O88" s="486"/>
      <c r="P88" s="490">
        <v>3</v>
      </c>
      <c r="Q88" s="490">
        <v>237</v>
      </c>
      <c r="R88" s="512"/>
      <c r="S88" s="491">
        <v>79</v>
      </c>
    </row>
    <row r="89" spans="1:19" ht="14.45" customHeight="1" x14ac:dyDescent="0.2">
      <c r="A89" s="485" t="s">
        <v>901</v>
      </c>
      <c r="B89" s="486" t="s">
        <v>902</v>
      </c>
      <c r="C89" s="486" t="s">
        <v>445</v>
      </c>
      <c r="D89" s="486" t="s">
        <v>536</v>
      </c>
      <c r="E89" s="486" t="s">
        <v>921</v>
      </c>
      <c r="F89" s="486" t="s">
        <v>958</v>
      </c>
      <c r="G89" s="486" t="s">
        <v>959</v>
      </c>
      <c r="H89" s="490"/>
      <c r="I89" s="490"/>
      <c r="J89" s="486"/>
      <c r="K89" s="486"/>
      <c r="L89" s="490">
        <v>1</v>
      </c>
      <c r="M89" s="490">
        <v>61</v>
      </c>
      <c r="N89" s="486">
        <v>1</v>
      </c>
      <c r="O89" s="486">
        <v>61</v>
      </c>
      <c r="P89" s="490"/>
      <c r="Q89" s="490"/>
      <c r="R89" s="512"/>
      <c r="S89" s="491"/>
    </row>
    <row r="90" spans="1:19" ht="14.45" customHeight="1" x14ac:dyDescent="0.2">
      <c r="A90" s="485" t="s">
        <v>901</v>
      </c>
      <c r="B90" s="486" t="s">
        <v>902</v>
      </c>
      <c r="C90" s="486" t="s">
        <v>445</v>
      </c>
      <c r="D90" s="486" t="s">
        <v>536</v>
      </c>
      <c r="E90" s="486" t="s">
        <v>921</v>
      </c>
      <c r="F90" s="486" t="s">
        <v>960</v>
      </c>
      <c r="G90" s="486" t="s">
        <v>961</v>
      </c>
      <c r="H90" s="490">
        <v>74</v>
      </c>
      <c r="I90" s="490">
        <v>51948</v>
      </c>
      <c r="J90" s="486">
        <v>1.6328147100424328</v>
      </c>
      <c r="K90" s="486">
        <v>702</v>
      </c>
      <c r="L90" s="490">
        <v>45</v>
      </c>
      <c r="M90" s="490">
        <v>31815</v>
      </c>
      <c r="N90" s="486">
        <v>1</v>
      </c>
      <c r="O90" s="486">
        <v>707</v>
      </c>
      <c r="P90" s="490">
        <v>3</v>
      </c>
      <c r="Q90" s="490">
        <v>2133</v>
      </c>
      <c r="R90" s="512">
        <v>6.7043847241867044E-2</v>
      </c>
      <c r="S90" s="491">
        <v>711</v>
      </c>
    </row>
    <row r="91" spans="1:19" ht="14.45" customHeight="1" x14ac:dyDescent="0.2">
      <c r="A91" s="485" t="s">
        <v>901</v>
      </c>
      <c r="B91" s="486" t="s">
        <v>902</v>
      </c>
      <c r="C91" s="486" t="s">
        <v>445</v>
      </c>
      <c r="D91" s="486" t="s">
        <v>536</v>
      </c>
      <c r="E91" s="486" t="s">
        <v>921</v>
      </c>
      <c r="F91" s="486" t="s">
        <v>962</v>
      </c>
      <c r="G91" s="486" t="s">
        <v>963</v>
      </c>
      <c r="H91" s="490">
        <v>267</v>
      </c>
      <c r="I91" s="490">
        <v>61944</v>
      </c>
      <c r="J91" s="486">
        <v>0.83339836129535705</v>
      </c>
      <c r="K91" s="486">
        <v>232</v>
      </c>
      <c r="L91" s="490">
        <v>319</v>
      </c>
      <c r="M91" s="490">
        <v>74327</v>
      </c>
      <c r="N91" s="486">
        <v>1</v>
      </c>
      <c r="O91" s="486">
        <v>233</v>
      </c>
      <c r="P91" s="490">
        <v>75</v>
      </c>
      <c r="Q91" s="490">
        <v>17625</v>
      </c>
      <c r="R91" s="512">
        <v>0.2371278270345904</v>
      </c>
      <c r="S91" s="491">
        <v>235</v>
      </c>
    </row>
    <row r="92" spans="1:19" ht="14.45" customHeight="1" x14ac:dyDescent="0.2">
      <c r="A92" s="485" t="s">
        <v>901</v>
      </c>
      <c r="B92" s="486" t="s">
        <v>902</v>
      </c>
      <c r="C92" s="486" t="s">
        <v>445</v>
      </c>
      <c r="D92" s="486" t="s">
        <v>536</v>
      </c>
      <c r="E92" s="486" t="s">
        <v>921</v>
      </c>
      <c r="F92" s="486" t="s">
        <v>964</v>
      </c>
      <c r="G92" s="486" t="s">
        <v>965</v>
      </c>
      <c r="H92" s="490"/>
      <c r="I92" s="490"/>
      <c r="J92" s="486"/>
      <c r="K92" s="486"/>
      <c r="L92" s="490"/>
      <c r="M92" s="490"/>
      <c r="N92" s="486"/>
      <c r="O92" s="486"/>
      <c r="P92" s="490">
        <v>1</v>
      </c>
      <c r="Q92" s="490">
        <v>482</v>
      </c>
      <c r="R92" s="512"/>
      <c r="S92" s="491">
        <v>482</v>
      </c>
    </row>
    <row r="93" spans="1:19" ht="14.45" customHeight="1" x14ac:dyDescent="0.2">
      <c r="A93" s="485" t="s">
        <v>901</v>
      </c>
      <c r="B93" s="486" t="s">
        <v>902</v>
      </c>
      <c r="C93" s="486" t="s">
        <v>445</v>
      </c>
      <c r="D93" s="486" t="s">
        <v>537</v>
      </c>
      <c r="E93" s="486" t="s">
        <v>903</v>
      </c>
      <c r="F93" s="486" t="s">
        <v>914</v>
      </c>
      <c r="G93" s="486" t="s">
        <v>913</v>
      </c>
      <c r="H93" s="490"/>
      <c r="I93" s="490"/>
      <c r="J93" s="486"/>
      <c r="K93" s="486"/>
      <c r="L93" s="490"/>
      <c r="M93" s="490"/>
      <c r="N93" s="486"/>
      <c r="O93" s="486"/>
      <c r="P93" s="490">
        <v>0.2</v>
      </c>
      <c r="Q93" s="490">
        <v>158.56</v>
      </c>
      <c r="R93" s="512"/>
      <c r="S93" s="491">
        <v>792.8</v>
      </c>
    </row>
    <row r="94" spans="1:19" ht="14.45" customHeight="1" x14ac:dyDescent="0.2">
      <c r="A94" s="485" t="s">
        <v>901</v>
      </c>
      <c r="B94" s="486" t="s">
        <v>902</v>
      </c>
      <c r="C94" s="486" t="s">
        <v>445</v>
      </c>
      <c r="D94" s="486" t="s">
        <v>537</v>
      </c>
      <c r="E94" s="486" t="s">
        <v>903</v>
      </c>
      <c r="F94" s="486" t="s">
        <v>918</v>
      </c>
      <c r="G94" s="486" t="s">
        <v>919</v>
      </c>
      <c r="H94" s="490"/>
      <c r="I94" s="490"/>
      <c r="J94" s="486"/>
      <c r="K94" s="486"/>
      <c r="L94" s="490"/>
      <c r="M94" s="490"/>
      <c r="N94" s="486"/>
      <c r="O94" s="486"/>
      <c r="P94" s="490">
        <v>0.6</v>
      </c>
      <c r="Q94" s="490">
        <v>32.64</v>
      </c>
      <c r="R94" s="512"/>
      <c r="S94" s="491">
        <v>54.400000000000006</v>
      </c>
    </row>
    <row r="95" spans="1:19" ht="14.45" customHeight="1" x14ac:dyDescent="0.2">
      <c r="A95" s="485" t="s">
        <v>901</v>
      </c>
      <c r="B95" s="486" t="s">
        <v>902</v>
      </c>
      <c r="C95" s="486" t="s">
        <v>445</v>
      </c>
      <c r="D95" s="486" t="s">
        <v>537</v>
      </c>
      <c r="E95" s="486" t="s">
        <v>903</v>
      </c>
      <c r="F95" s="486" t="s">
        <v>920</v>
      </c>
      <c r="G95" s="486" t="s">
        <v>477</v>
      </c>
      <c r="H95" s="490"/>
      <c r="I95" s="490"/>
      <c r="J95" s="486"/>
      <c r="K95" s="486"/>
      <c r="L95" s="490"/>
      <c r="M95" s="490"/>
      <c r="N95" s="486"/>
      <c r="O95" s="486"/>
      <c r="P95" s="490">
        <v>0.2</v>
      </c>
      <c r="Q95" s="490">
        <v>10.88</v>
      </c>
      <c r="R95" s="512"/>
      <c r="S95" s="491">
        <v>54.4</v>
      </c>
    </row>
    <row r="96" spans="1:19" ht="14.45" customHeight="1" x14ac:dyDescent="0.2">
      <c r="A96" s="485" t="s">
        <v>901</v>
      </c>
      <c r="B96" s="486" t="s">
        <v>902</v>
      </c>
      <c r="C96" s="486" t="s">
        <v>445</v>
      </c>
      <c r="D96" s="486" t="s">
        <v>537</v>
      </c>
      <c r="E96" s="486" t="s">
        <v>921</v>
      </c>
      <c r="F96" s="486" t="s">
        <v>926</v>
      </c>
      <c r="G96" s="486" t="s">
        <v>927</v>
      </c>
      <c r="H96" s="490">
        <v>23</v>
      </c>
      <c r="I96" s="490">
        <v>851</v>
      </c>
      <c r="J96" s="486">
        <v>2.2394736842105263</v>
      </c>
      <c r="K96" s="486">
        <v>37</v>
      </c>
      <c r="L96" s="490">
        <v>10</v>
      </c>
      <c r="M96" s="490">
        <v>380</v>
      </c>
      <c r="N96" s="486">
        <v>1</v>
      </c>
      <c r="O96" s="486">
        <v>38</v>
      </c>
      <c r="P96" s="490">
        <v>20</v>
      </c>
      <c r="Q96" s="490">
        <v>760</v>
      </c>
      <c r="R96" s="512">
        <v>2</v>
      </c>
      <c r="S96" s="491">
        <v>38</v>
      </c>
    </row>
    <row r="97" spans="1:19" ht="14.45" customHeight="1" x14ac:dyDescent="0.2">
      <c r="A97" s="485" t="s">
        <v>901</v>
      </c>
      <c r="B97" s="486" t="s">
        <v>902</v>
      </c>
      <c r="C97" s="486" t="s">
        <v>445</v>
      </c>
      <c r="D97" s="486" t="s">
        <v>537</v>
      </c>
      <c r="E97" s="486" t="s">
        <v>921</v>
      </c>
      <c r="F97" s="486" t="s">
        <v>928</v>
      </c>
      <c r="G97" s="486" t="s">
        <v>929</v>
      </c>
      <c r="H97" s="490">
        <v>4</v>
      </c>
      <c r="I97" s="490">
        <v>40</v>
      </c>
      <c r="J97" s="486">
        <v>0.8</v>
      </c>
      <c r="K97" s="486">
        <v>10</v>
      </c>
      <c r="L97" s="490">
        <v>5</v>
      </c>
      <c r="M97" s="490">
        <v>50</v>
      </c>
      <c r="N97" s="486">
        <v>1</v>
      </c>
      <c r="O97" s="486">
        <v>10</v>
      </c>
      <c r="P97" s="490">
        <v>13</v>
      </c>
      <c r="Q97" s="490">
        <v>130</v>
      </c>
      <c r="R97" s="512">
        <v>2.6</v>
      </c>
      <c r="S97" s="491">
        <v>10</v>
      </c>
    </row>
    <row r="98" spans="1:19" ht="14.45" customHeight="1" x14ac:dyDescent="0.2">
      <c r="A98" s="485" t="s">
        <v>901</v>
      </c>
      <c r="B98" s="486" t="s">
        <v>902</v>
      </c>
      <c r="C98" s="486" t="s">
        <v>445</v>
      </c>
      <c r="D98" s="486" t="s">
        <v>537</v>
      </c>
      <c r="E98" s="486" t="s">
        <v>921</v>
      </c>
      <c r="F98" s="486" t="s">
        <v>934</v>
      </c>
      <c r="G98" s="486" t="s">
        <v>935</v>
      </c>
      <c r="H98" s="490">
        <v>8</v>
      </c>
      <c r="I98" s="490">
        <v>592</v>
      </c>
      <c r="J98" s="486">
        <v>3.9466666666666668</v>
      </c>
      <c r="K98" s="486">
        <v>74</v>
      </c>
      <c r="L98" s="490">
        <v>2</v>
      </c>
      <c r="M98" s="490">
        <v>150</v>
      </c>
      <c r="N98" s="486">
        <v>1</v>
      </c>
      <c r="O98" s="486">
        <v>75</v>
      </c>
      <c r="P98" s="490">
        <v>12</v>
      </c>
      <c r="Q98" s="490">
        <v>912</v>
      </c>
      <c r="R98" s="512">
        <v>6.08</v>
      </c>
      <c r="S98" s="491">
        <v>76</v>
      </c>
    </row>
    <row r="99" spans="1:19" ht="14.45" customHeight="1" x14ac:dyDescent="0.2">
      <c r="A99" s="485" t="s">
        <v>901</v>
      </c>
      <c r="B99" s="486" t="s">
        <v>902</v>
      </c>
      <c r="C99" s="486" t="s">
        <v>445</v>
      </c>
      <c r="D99" s="486" t="s">
        <v>537</v>
      </c>
      <c r="E99" s="486" t="s">
        <v>921</v>
      </c>
      <c r="F99" s="486" t="s">
        <v>938</v>
      </c>
      <c r="G99" s="486" t="s">
        <v>939</v>
      </c>
      <c r="H99" s="490">
        <v>3</v>
      </c>
      <c r="I99" s="490">
        <v>534</v>
      </c>
      <c r="J99" s="486">
        <v>0.74581005586592175</v>
      </c>
      <c r="K99" s="486">
        <v>178</v>
      </c>
      <c r="L99" s="490">
        <v>4</v>
      </c>
      <c r="M99" s="490">
        <v>716</v>
      </c>
      <c r="N99" s="486">
        <v>1</v>
      </c>
      <c r="O99" s="486">
        <v>179</v>
      </c>
      <c r="P99" s="490">
        <v>5</v>
      </c>
      <c r="Q99" s="490">
        <v>900</v>
      </c>
      <c r="R99" s="512">
        <v>1.2569832402234637</v>
      </c>
      <c r="S99" s="491">
        <v>180</v>
      </c>
    </row>
    <row r="100" spans="1:19" ht="14.45" customHeight="1" x14ac:dyDescent="0.2">
      <c r="A100" s="485" t="s">
        <v>901</v>
      </c>
      <c r="B100" s="486" t="s">
        <v>902</v>
      </c>
      <c r="C100" s="486" t="s">
        <v>445</v>
      </c>
      <c r="D100" s="486" t="s">
        <v>537</v>
      </c>
      <c r="E100" s="486" t="s">
        <v>921</v>
      </c>
      <c r="F100" s="486" t="s">
        <v>942</v>
      </c>
      <c r="G100" s="486" t="s">
        <v>943</v>
      </c>
      <c r="H100" s="490">
        <v>7</v>
      </c>
      <c r="I100" s="490">
        <v>233.34000000000003</v>
      </c>
      <c r="J100" s="486">
        <v>2.3336333633363342</v>
      </c>
      <c r="K100" s="486">
        <v>33.33428571428572</v>
      </c>
      <c r="L100" s="490">
        <v>3</v>
      </c>
      <c r="M100" s="490">
        <v>99.99</v>
      </c>
      <c r="N100" s="486">
        <v>1</v>
      </c>
      <c r="O100" s="486">
        <v>33.33</v>
      </c>
      <c r="P100" s="490">
        <v>29</v>
      </c>
      <c r="Q100" s="490">
        <v>1015.5699999999999</v>
      </c>
      <c r="R100" s="512">
        <v>10.156715671567156</v>
      </c>
      <c r="S100" s="491">
        <v>35.019655172413792</v>
      </c>
    </row>
    <row r="101" spans="1:19" ht="14.45" customHeight="1" x14ac:dyDescent="0.2">
      <c r="A101" s="485" t="s">
        <v>901</v>
      </c>
      <c r="B101" s="486" t="s">
        <v>902</v>
      </c>
      <c r="C101" s="486" t="s">
        <v>445</v>
      </c>
      <c r="D101" s="486" t="s">
        <v>537</v>
      </c>
      <c r="E101" s="486" t="s">
        <v>921</v>
      </c>
      <c r="F101" s="486" t="s">
        <v>944</v>
      </c>
      <c r="G101" s="486" t="s">
        <v>945</v>
      </c>
      <c r="H101" s="490"/>
      <c r="I101" s="490"/>
      <c r="J101" s="486"/>
      <c r="K101" s="486"/>
      <c r="L101" s="490"/>
      <c r="M101" s="490"/>
      <c r="N101" s="486"/>
      <c r="O101" s="486"/>
      <c r="P101" s="490">
        <v>1</v>
      </c>
      <c r="Q101" s="490">
        <v>38</v>
      </c>
      <c r="R101" s="512"/>
      <c r="S101" s="491">
        <v>38</v>
      </c>
    </row>
    <row r="102" spans="1:19" ht="14.45" customHeight="1" x14ac:dyDescent="0.2">
      <c r="A102" s="485" t="s">
        <v>901</v>
      </c>
      <c r="B102" s="486" t="s">
        <v>902</v>
      </c>
      <c r="C102" s="486" t="s">
        <v>445</v>
      </c>
      <c r="D102" s="486" t="s">
        <v>537</v>
      </c>
      <c r="E102" s="486" t="s">
        <v>921</v>
      </c>
      <c r="F102" s="486" t="s">
        <v>946</v>
      </c>
      <c r="G102" s="486" t="s">
        <v>947</v>
      </c>
      <c r="H102" s="490"/>
      <c r="I102" s="490"/>
      <c r="J102" s="486"/>
      <c r="K102" s="486"/>
      <c r="L102" s="490"/>
      <c r="M102" s="490"/>
      <c r="N102" s="486"/>
      <c r="O102" s="486"/>
      <c r="P102" s="490">
        <v>2</v>
      </c>
      <c r="Q102" s="490">
        <v>274</v>
      </c>
      <c r="R102" s="512"/>
      <c r="S102" s="491">
        <v>137</v>
      </c>
    </row>
    <row r="103" spans="1:19" ht="14.45" customHeight="1" x14ac:dyDescent="0.2">
      <c r="A103" s="485" t="s">
        <v>901</v>
      </c>
      <c r="B103" s="486" t="s">
        <v>902</v>
      </c>
      <c r="C103" s="486" t="s">
        <v>445</v>
      </c>
      <c r="D103" s="486" t="s">
        <v>537</v>
      </c>
      <c r="E103" s="486" t="s">
        <v>921</v>
      </c>
      <c r="F103" s="486" t="s">
        <v>948</v>
      </c>
      <c r="G103" s="486" t="s">
        <v>949</v>
      </c>
      <c r="H103" s="490">
        <v>26</v>
      </c>
      <c r="I103" s="490">
        <v>1924</v>
      </c>
      <c r="J103" s="486">
        <v>0.85511111111111116</v>
      </c>
      <c r="K103" s="486">
        <v>74</v>
      </c>
      <c r="L103" s="490">
        <v>30</v>
      </c>
      <c r="M103" s="490">
        <v>2250</v>
      </c>
      <c r="N103" s="486">
        <v>1</v>
      </c>
      <c r="O103" s="486">
        <v>75</v>
      </c>
      <c r="P103" s="490">
        <v>43</v>
      </c>
      <c r="Q103" s="490">
        <v>3268</v>
      </c>
      <c r="R103" s="512">
        <v>1.4524444444444444</v>
      </c>
      <c r="S103" s="491">
        <v>76</v>
      </c>
    </row>
    <row r="104" spans="1:19" ht="14.45" customHeight="1" x14ac:dyDescent="0.2">
      <c r="A104" s="485" t="s">
        <v>901</v>
      </c>
      <c r="B104" s="486" t="s">
        <v>902</v>
      </c>
      <c r="C104" s="486" t="s">
        <v>445</v>
      </c>
      <c r="D104" s="486" t="s">
        <v>537</v>
      </c>
      <c r="E104" s="486" t="s">
        <v>921</v>
      </c>
      <c r="F104" s="486" t="s">
        <v>950</v>
      </c>
      <c r="G104" s="486" t="s">
        <v>951</v>
      </c>
      <c r="H104" s="490">
        <v>4</v>
      </c>
      <c r="I104" s="490">
        <v>1420</v>
      </c>
      <c r="J104" s="486">
        <v>1.3221601489757915</v>
      </c>
      <c r="K104" s="486">
        <v>355</v>
      </c>
      <c r="L104" s="490">
        <v>3</v>
      </c>
      <c r="M104" s="490">
        <v>1074</v>
      </c>
      <c r="N104" s="486">
        <v>1</v>
      </c>
      <c r="O104" s="486">
        <v>358</v>
      </c>
      <c r="P104" s="490">
        <v>19</v>
      </c>
      <c r="Q104" s="490">
        <v>6840</v>
      </c>
      <c r="R104" s="512">
        <v>6.3687150837988824</v>
      </c>
      <c r="S104" s="491">
        <v>360</v>
      </c>
    </row>
    <row r="105" spans="1:19" ht="14.45" customHeight="1" x14ac:dyDescent="0.2">
      <c r="A105" s="485" t="s">
        <v>901</v>
      </c>
      <c r="B105" s="486" t="s">
        <v>902</v>
      </c>
      <c r="C105" s="486" t="s">
        <v>445</v>
      </c>
      <c r="D105" s="486" t="s">
        <v>537</v>
      </c>
      <c r="E105" s="486" t="s">
        <v>921</v>
      </c>
      <c r="F105" s="486" t="s">
        <v>952</v>
      </c>
      <c r="G105" s="486" t="s">
        <v>953</v>
      </c>
      <c r="H105" s="490">
        <v>7</v>
      </c>
      <c r="I105" s="490">
        <v>1561</v>
      </c>
      <c r="J105" s="486">
        <v>0.98672566371681414</v>
      </c>
      <c r="K105" s="486">
        <v>223</v>
      </c>
      <c r="L105" s="490">
        <v>7</v>
      </c>
      <c r="M105" s="490">
        <v>1582</v>
      </c>
      <c r="N105" s="486">
        <v>1</v>
      </c>
      <c r="O105" s="486">
        <v>226</v>
      </c>
      <c r="P105" s="490">
        <v>15</v>
      </c>
      <c r="Q105" s="490">
        <v>3420</v>
      </c>
      <c r="R105" s="512">
        <v>2.1618204804045513</v>
      </c>
      <c r="S105" s="491">
        <v>228</v>
      </c>
    </row>
    <row r="106" spans="1:19" ht="14.45" customHeight="1" x14ac:dyDescent="0.2">
      <c r="A106" s="485" t="s">
        <v>901</v>
      </c>
      <c r="B106" s="486" t="s">
        <v>902</v>
      </c>
      <c r="C106" s="486" t="s">
        <v>445</v>
      </c>
      <c r="D106" s="486" t="s">
        <v>537</v>
      </c>
      <c r="E106" s="486" t="s">
        <v>921</v>
      </c>
      <c r="F106" s="486" t="s">
        <v>954</v>
      </c>
      <c r="G106" s="486" t="s">
        <v>955</v>
      </c>
      <c r="H106" s="490">
        <v>1</v>
      </c>
      <c r="I106" s="490">
        <v>77</v>
      </c>
      <c r="J106" s="486"/>
      <c r="K106" s="486">
        <v>77</v>
      </c>
      <c r="L106" s="490"/>
      <c r="M106" s="490"/>
      <c r="N106" s="486"/>
      <c r="O106" s="486"/>
      <c r="P106" s="490"/>
      <c r="Q106" s="490"/>
      <c r="R106" s="512"/>
      <c r="S106" s="491"/>
    </row>
    <row r="107" spans="1:19" ht="14.45" customHeight="1" x14ac:dyDescent="0.2">
      <c r="A107" s="485" t="s">
        <v>901</v>
      </c>
      <c r="B107" s="486" t="s">
        <v>902</v>
      </c>
      <c r="C107" s="486" t="s">
        <v>445</v>
      </c>
      <c r="D107" s="486" t="s">
        <v>537</v>
      </c>
      <c r="E107" s="486" t="s">
        <v>921</v>
      </c>
      <c r="F107" s="486" t="s">
        <v>960</v>
      </c>
      <c r="G107" s="486" t="s">
        <v>961</v>
      </c>
      <c r="H107" s="490">
        <v>1</v>
      </c>
      <c r="I107" s="490">
        <v>702</v>
      </c>
      <c r="J107" s="486">
        <v>0.99292786421499291</v>
      </c>
      <c r="K107" s="486">
        <v>702</v>
      </c>
      <c r="L107" s="490">
        <v>1</v>
      </c>
      <c r="M107" s="490">
        <v>707</v>
      </c>
      <c r="N107" s="486">
        <v>1</v>
      </c>
      <c r="O107" s="486">
        <v>707</v>
      </c>
      <c r="P107" s="490">
        <v>5</v>
      </c>
      <c r="Q107" s="490">
        <v>3555</v>
      </c>
      <c r="R107" s="512">
        <v>5.0282885431400279</v>
      </c>
      <c r="S107" s="491">
        <v>711</v>
      </c>
    </row>
    <row r="108" spans="1:19" ht="14.45" customHeight="1" x14ac:dyDescent="0.2">
      <c r="A108" s="485" t="s">
        <v>901</v>
      </c>
      <c r="B108" s="486" t="s">
        <v>902</v>
      </c>
      <c r="C108" s="486" t="s">
        <v>445</v>
      </c>
      <c r="D108" s="486" t="s">
        <v>537</v>
      </c>
      <c r="E108" s="486" t="s">
        <v>921</v>
      </c>
      <c r="F108" s="486" t="s">
        <v>962</v>
      </c>
      <c r="G108" s="486" t="s">
        <v>963</v>
      </c>
      <c r="H108" s="490">
        <v>68</v>
      </c>
      <c r="I108" s="490">
        <v>15776</v>
      </c>
      <c r="J108" s="486">
        <v>0.75231282784930853</v>
      </c>
      <c r="K108" s="486">
        <v>232</v>
      </c>
      <c r="L108" s="490">
        <v>90</v>
      </c>
      <c r="M108" s="490">
        <v>20970</v>
      </c>
      <c r="N108" s="486">
        <v>1</v>
      </c>
      <c r="O108" s="486">
        <v>233</v>
      </c>
      <c r="P108" s="490">
        <v>83</v>
      </c>
      <c r="Q108" s="490">
        <v>19505</v>
      </c>
      <c r="R108" s="512">
        <v>0.93013829279923699</v>
      </c>
      <c r="S108" s="491">
        <v>235</v>
      </c>
    </row>
    <row r="109" spans="1:19" ht="14.45" customHeight="1" x14ac:dyDescent="0.2">
      <c r="A109" s="485" t="s">
        <v>901</v>
      </c>
      <c r="B109" s="486" t="s">
        <v>902</v>
      </c>
      <c r="C109" s="486" t="s">
        <v>445</v>
      </c>
      <c r="D109" s="486" t="s">
        <v>537</v>
      </c>
      <c r="E109" s="486" t="s">
        <v>921</v>
      </c>
      <c r="F109" s="486" t="s">
        <v>964</v>
      </c>
      <c r="G109" s="486" t="s">
        <v>965</v>
      </c>
      <c r="H109" s="490">
        <v>0</v>
      </c>
      <c r="I109" s="490">
        <v>0</v>
      </c>
      <c r="J109" s="486"/>
      <c r="K109" s="486"/>
      <c r="L109" s="490"/>
      <c r="M109" s="490"/>
      <c r="N109" s="486"/>
      <c r="O109" s="486"/>
      <c r="P109" s="490"/>
      <c r="Q109" s="490"/>
      <c r="R109" s="512"/>
      <c r="S109" s="491"/>
    </row>
    <row r="110" spans="1:19" ht="14.45" customHeight="1" x14ac:dyDescent="0.2">
      <c r="A110" s="485" t="s">
        <v>901</v>
      </c>
      <c r="B110" s="486" t="s">
        <v>902</v>
      </c>
      <c r="C110" s="486" t="s">
        <v>445</v>
      </c>
      <c r="D110" s="486" t="s">
        <v>898</v>
      </c>
      <c r="E110" s="486" t="s">
        <v>903</v>
      </c>
      <c r="F110" s="486" t="s">
        <v>904</v>
      </c>
      <c r="G110" s="486" t="s">
        <v>905</v>
      </c>
      <c r="H110" s="490">
        <v>4.4000000000000004</v>
      </c>
      <c r="I110" s="490">
        <v>238.04</v>
      </c>
      <c r="J110" s="486">
        <v>1.8249003373198405</v>
      </c>
      <c r="K110" s="486">
        <v>54.099999999999994</v>
      </c>
      <c r="L110" s="490">
        <v>2.4000000000000004</v>
      </c>
      <c r="M110" s="490">
        <v>130.44</v>
      </c>
      <c r="N110" s="486">
        <v>1</v>
      </c>
      <c r="O110" s="486">
        <v>54.349999999999994</v>
      </c>
      <c r="P110" s="490">
        <v>0.60000000000000009</v>
      </c>
      <c r="Q110" s="490">
        <v>32.64</v>
      </c>
      <c r="R110" s="512">
        <v>0.25022999080036801</v>
      </c>
      <c r="S110" s="491">
        <v>54.399999999999991</v>
      </c>
    </row>
    <row r="111" spans="1:19" ht="14.45" customHeight="1" x14ac:dyDescent="0.2">
      <c r="A111" s="485" t="s">
        <v>901</v>
      </c>
      <c r="B111" s="486" t="s">
        <v>902</v>
      </c>
      <c r="C111" s="486" t="s">
        <v>445</v>
      </c>
      <c r="D111" s="486" t="s">
        <v>898</v>
      </c>
      <c r="E111" s="486" t="s">
        <v>903</v>
      </c>
      <c r="F111" s="486" t="s">
        <v>907</v>
      </c>
      <c r="G111" s="486" t="s">
        <v>488</v>
      </c>
      <c r="H111" s="490">
        <v>0.2</v>
      </c>
      <c r="I111" s="490">
        <v>11.21</v>
      </c>
      <c r="J111" s="486">
        <v>1.1077075098814231</v>
      </c>
      <c r="K111" s="486">
        <v>56.050000000000004</v>
      </c>
      <c r="L111" s="490">
        <v>0.2</v>
      </c>
      <c r="M111" s="490">
        <v>10.119999999999999</v>
      </c>
      <c r="N111" s="486">
        <v>1</v>
      </c>
      <c r="O111" s="486">
        <v>50.599999999999994</v>
      </c>
      <c r="P111" s="490"/>
      <c r="Q111" s="490"/>
      <c r="R111" s="512"/>
      <c r="S111" s="491"/>
    </row>
    <row r="112" spans="1:19" ht="14.45" customHeight="1" x14ac:dyDescent="0.2">
      <c r="A112" s="485" t="s">
        <v>901</v>
      </c>
      <c r="B112" s="486" t="s">
        <v>902</v>
      </c>
      <c r="C112" s="486" t="s">
        <v>445</v>
      </c>
      <c r="D112" s="486" t="s">
        <v>898</v>
      </c>
      <c r="E112" s="486" t="s">
        <v>903</v>
      </c>
      <c r="F112" s="486" t="s">
        <v>911</v>
      </c>
      <c r="G112" s="486" t="s">
        <v>467</v>
      </c>
      <c r="H112" s="490">
        <v>1.1000000000000001</v>
      </c>
      <c r="I112" s="490">
        <v>5.2799999999999994</v>
      </c>
      <c r="J112" s="486">
        <v>1.3749999999999998</v>
      </c>
      <c r="K112" s="486">
        <v>4.7999999999999989</v>
      </c>
      <c r="L112" s="490">
        <v>0.79999999999999993</v>
      </c>
      <c r="M112" s="490">
        <v>3.84</v>
      </c>
      <c r="N112" s="486">
        <v>1</v>
      </c>
      <c r="O112" s="486">
        <v>4.8</v>
      </c>
      <c r="P112" s="490">
        <v>0.35</v>
      </c>
      <c r="Q112" s="490">
        <v>1.68</v>
      </c>
      <c r="R112" s="512">
        <v>0.4375</v>
      </c>
      <c r="S112" s="491">
        <v>4.8</v>
      </c>
    </row>
    <row r="113" spans="1:19" ht="14.45" customHeight="1" x14ac:dyDescent="0.2">
      <c r="A113" s="485" t="s">
        <v>901</v>
      </c>
      <c r="B113" s="486" t="s">
        <v>902</v>
      </c>
      <c r="C113" s="486" t="s">
        <v>445</v>
      </c>
      <c r="D113" s="486" t="s">
        <v>898</v>
      </c>
      <c r="E113" s="486" t="s">
        <v>903</v>
      </c>
      <c r="F113" s="486" t="s">
        <v>912</v>
      </c>
      <c r="G113" s="486" t="s">
        <v>913</v>
      </c>
      <c r="H113" s="490">
        <v>1</v>
      </c>
      <c r="I113" s="490">
        <v>104.44</v>
      </c>
      <c r="J113" s="486"/>
      <c r="K113" s="486">
        <v>104.44</v>
      </c>
      <c r="L113" s="490"/>
      <c r="M113" s="490"/>
      <c r="N113" s="486"/>
      <c r="O113" s="486"/>
      <c r="P113" s="490"/>
      <c r="Q113" s="490"/>
      <c r="R113" s="512"/>
      <c r="S113" s="491"/>
    </row>
    <row r="114" spans="1:19" ht="14.45" customHeight="1" x14ac:dyDescent="0.2">
      <c r="A114" s="485" t="s">
        <v>901</v>
      </c>
      <c r="B114" s="486" t="s">
        <v>902</v>
      </c>
      <c r="C114" s="486" t="s">
        <v>445</v>
      </c>
      <c r="D114" s="486" t="s">
        <v>898</v>
      </c>
      <c r="E114" s="486" t="s">
        <v>903</v>
      </c>
      <c r="F114" s="486" t="s">
        <v>918</v>
      </c>
      <c r="G114" s="486" t="s">
        <v>919</v>
      </c>
      <c r="H114" s="490"/>
      <c r="I114" s="490"/>
      <c r="J114" s="486"/>
      <c r="K114" s="486"/>
      <c r="L114" s="490"/>
      <c r="M114" s="490"/>
      <c r="N114" s="486"/>
      <c r="O114" s="486"/>
      <c r="P114" s="490">
        <v>0.8</v>
      </c>
      <c r="Q114" s="490">
        <v>43.52</v>
      </c>
      <c r="R114" s="512"/>
      <c r="S114" s="491">
        <v>54.4</v>
      </c>
    </row>
    <row r="115" spans="1:19" ht="14.45" customHeight="1" x14ac:dyDescent="0.2">
      <c r="A115" s="485" t="s">
        <v>901</v>
      </c>
      <c r="B115" s="486" t="s">
        <v>902</v>
      </c>
      <c r="C115" s="486" t="s">
        <v>445</v>
      </c>
      <c r="D115" s="486" t="s">
        <v>898</v>
      </c>
      <c r="E115" s="486" t="s">
        <v>921</v>
      </c>
      <c r="F115" s="486" t="s">
        <v>926</v>
      </c>
      <c r="G115" s="486" t="s">
        <v>927</v>
      </c>
      <c r="H115" s="490">
        <v>171</v>
      </c>
      <c r="I115" s="490">
        <v>6327</v>
      </c>
      <c r="J115" s="486">
        <v>1.7164948453608246</v>
      </c>
      <c r="K115" s="486">
        <v>37</v>
      </c>
      <c r="L115" s="490">
        <v>97</v>
      </c>
      <c r="M115" s="490">
        <v>3686</v>
      </c>
      <c r="N115" s="486">
        <v>1</v>
      </c>
      <c r="O115" s="486">
        <v>38</v>
      </c>
      <c r="P115" s="490">
        <v>39</v>
      </c>
      <c r="Q115" s="490">
        <v>1482</v>
      </c>
      <c r="R115" s="512">
        <v>0.40206185567010311</v>
      </c>
      <c r="S115" s="491">
        <v>38</v>
      </c>
    </row>
    <row r="116" spans="1:19" ht="14.45" customHeight="1" x14ac:dyDescent="0.2">
      <c r="A116" s="485" t="s">
        <v>901</v>
      </c>
      <c r="B116" s="486" t="s">
        <v>902</v>
      </c>
      <c r="C116" s="486" t="s">
        <v>445</v>
      </c>
      <c r="D116" s="486" t="s">
        <v>898</v>
      </c>
      <c r="E116" s="486" t="s">
        <v>921</v>
      </c>
      <c r="F116" s="486" t="s">
        <v>928</v>
      </c>
      <c r="G116" s="486" t="s">
        <v>929</v>
      </c>
      <c r="H116" s="490">
        <v>266</v>
      </c>
      <c r="I116" s="490">
        <v>2660</v>
      </c>
      <c r="J116" s="486">
        <v>1.0390625</v>
      </c>
      <c r="K116" s="486">
        <v>10</v>
      </c>
      <c r="L116" s="490">
        <v>256</v>
      </c>
      <c r="M116" s="490">
        <v>2560</v>
      </c>
      <c r="N116" s="486">
        <v>1</v>
      </c>
      <c r="O116" s="486">
        <v>10</v>
      </c>
      <c r="P116" s="490">
        <v>129</v>
      </c>
      <c r="Q116" s="490">
        <v>1290</v>
      </c>
      <c r="R116" s="512">
        <v>0.50390625</v>
      </c>
      <c r="S116" s="491">
        <v>10</v>
      </c>
    </row>
    <row r="117" spans="1:19" ht="14.45" customHeight="1" x14ac:dyDescent="0.2">
      <c r="A117" s="485" t="s">
        <v>901</v>
      </c>
      <c r="B117" s="486" t="s">
        <v>902</v>
      </c>
      <c r="C117" s="486" t="s">
        <v>445</v>
      </c>
      <c r="D117" s="486" t="s">
        <v>898</v>
      </c>
      <c r="E117" s="486" t="s">
        <v>921</v>
      </c>
      <c r="F117" s="486" t="s">
        <v>930</v>
      </c>
      <c r="G117" s="486" t="s">
        <v>931</v>
      </c>
      <c r="H117" s="490">
        <v>5</v>
      </c>
      <c r="I117" s="490">
        <v>25</v>
      </c>
      <c r="J117" s="486">
        <v>0.625</v>
      </c>
      <c r="K117" s="486">
        <v>5</v>
      </c>
      <c r="L117" s="490">
        <v>8</v>
      </c>
      <c r="M117" s="490">
        <v>40</v>
      </c>
      <c r="N117" s="486">
        <v>1</v>
      </c>
      <c r="O117" s="486">
        <v>5</v>
      </c>
      <c r="P117" s="490">
        <v>2</v>
      </c>
      <c r="Q117" s="490">
        <v>10</v>
      </c>
      <c r="R117" s="512">
        <v>0.25</v>
      </c>
      <c r="S117" s="491">
        <v>5</v>
      </c>
    </row>
    <row r="118" spans="1:19" ht="14.45" customHeight="1" x14ac:dyDescent="0.2">
      <c r="A118" s="485" t="s">
        <v>901</v>
      </c>
      <c r="B118" s="486" t="s">
        <v>902</v>
      </c>
      <c r="C118" s="486" t="s">
        <v>445</v>
      </c>
      <c r="D118" s="486" t="s">
        <v>898</v>
      </c>
      <c r="E118" s="486" t="s">
        <v>921</v>
      </c>
      <c r="F118" s="486" t="s">
        <v>934</v>
      </c>
      <c r="G118" s="486" t="s">
        <v>935</v>
      </c>
      <c r="H118" s="490">
        <v>146</v>
      </c>
      <c r="I118" s="490">
        <v>10804</v>
      </c>
      <c r="J118" s="486">
        <v>1.7784362139917695</v>
      </c>
      <c r="K118" s="486">
        <v>74</v>
      </c>
      <c r="L118" s="490">
        <v>81</v>
      </c>
      <c r="M118" s="490">
        <v>6075</v>
      </c>
      <c r="N118" s="486">
        <v>1</v>
      </c>
      <c r="O118" s="486">
        <v>75</v>
      </c>
      <c r="P118" s="490">
        <v>28</v>
      </c>
      <c r="Q118" s="490">
        <v>2128</v>
      </c>
      <c r="R118" s="512">
        <v>0.35028806584362138</v>
      </c>
      <c r="S118" s="491">
        <v>76</v>
      </c>
    </row>
    <row r="119" spans="1:19" ht="14.45" customHeight="1" x14ac:dyDescent="0.2">
      <c r="A119" s="485" t="s">
        <v>901</v>
      </c>
      <c r="B119" s="486" t="s">
        <v>902</v>
      </c>
      <c r="C119" s="486" t="s">
        <v>445</v>
      </c>
      <c r="D119" s="486" t="s">
        <v>898</v>
      </c>
      <c r="E119" s="486" t="s">
        <v>921</v>
      </c>
      <c r="F119" s="486" t="s">
        <v>940</v>
      </c>
      <c r="G119" s="486" t="s">
        <v>941</v>
      </c>
      <c r="H119" s="490"/>
      <c r="I119" s="490"/>
      <c r="J119" s="486"/>
      <c r="K119" s="486"/>
      <c r="L119" s="490"/>
      <c r="M119" s="490"/>
      <c r="N119" s="486"/>
      <c r="O119" s="486"/>
      <c r="P119" s="490">
        <v>1</v>
      </c>
      <c r="Q119" s="490">
        <v>276</v>
      </c>
      <c r="R119" s="512"/>
      <c r="S119" s="491">
        <v>276</v>
      </c>
    </row>
    <row r="120" spans="1:19" ht="14.45" customHeight="1" x14ac:dyDescent="0.2">
      <c r="A120" s="485" t="s">
        <v>901</v>
      </c>
      <c r="B120" s="486" t="s">
        <v>902</v>
      </c>
      <c r="C120" s="486" t="s">
        <v>445</v>
      </c>
      <c r="D120" s="486" t="s">
        <v>898</v>
      </c>
      <c r="E120" s="486" t="s">
        <v>921</v>
      </c>
      <c r="F120" s="486" t="s">
        <v>942</v>
      </c>
      <c r="G120" s="486" t="s">
        <v>943</v>
      </c>
      <c r="H120" s="490">
        <v>328</v>
      </c>
      <c r="I120" s="490">
        <v>10933.33</v>
      </c>
      <c r="J120" s="486">
        <v>1.1508780535558458</v>
      </c>
      <c r="K120" s="486">
        <v>33.33332317073171</v>
      </c>
      <c r="L120" s="490">
        <v>285</v>
      </c>
      <c r="M120" s="490">
        <v>9499.99</v>
      </c>
      <c r="N120" s="486">
        <v>1</v>
      </c>
      <c r="O120" s="486">
        <v>33.333298245614031</v>
      </c>
      <c r="P120" s="490">
        <v>150</v>
      </c>
      <c r="Q120" s="490">
        <v>5000</v>
      </c>
      <c r="R120" s="512">
        <v>0.52631634349088785</v>
      </c>
      <c r="S120" s="491">
        <v>33.333333333333336</v>
      </c>
    </row>
    <row r="121" spans="1:19" ht="14.45" customHeight="1" x14ac:dyDescent="0.2">
      <c r="A121" s="485" t="s">
        <v>901</v>
      </c>
      <c r="B121" s="486" t="s">
        <v>902</v>
      </c>
      <c r="C121" s="486" t="s">
        <v>445</v>
      </c>
      <c r="D121" s="486" t="s">
        <v>898</v>
      </c>
      <c r="E121" s="486" t="s">
        <v>921</v>
      </c>
      <c r="F121" s="486" t="s">
        <v>944</v>
      </c>
      <c r="G121" s="486" t="s">
        <v>945</v>
      </c>
      <c r="H121" s="490">
        <v>3</v>
      </c>
      <c r="I121" s="490">
        <v>111</v>
      </c>
      <c r="J121" s="486"/>
      <c r="K121" s="486">
        <v>37</v>
      </c>
      <c r="L121" s="490"/>
      <c r="M121" s="490"/>
      <c r="N121" s="486"/>
      <c r="O121" s="486"/>
      <c r="P121" s="490"/>
      <c r="Q121" s="490"/>
      <c r="R121" s="512"/>
      <c r="S121" s="491"/>
    </row>
    <row r="122" spans="1:19" ht="14.45" customHeight="1" x14ac:dyDescent="0.2">
      <c r="A122" s="485" t="s">
        <v>901</v>
      </c>
      <c r="B122" s="486" t="s">
        <v>902</v>
      </c>
      <c r="C122" s="486" t="s">
        <v>445</v>
      </c>
      <c r="D122" s="486" t="s">
        <v>898</v>
      </c>
      <c r="E122" s="486" t="s">
        <v>921</v>
      </c>
      <c r="F122" s="486" t="s">
        <v>946</v>
      </c>
      <c r="G122" s="486" t="s">
        <v>947</v>
      </c>
      <c r="H122" s="490">
        <v>24</v>
      </c>
      <c r="I122" s="490">
        <v>3168</v>
      </c>
      <c r="J122" s="486">
        <v>1.3803921568627451</v>
      </c>
      <c r="K122" s="486">
        <v>132</v>
      </c>
      <c r="L122" s="490">
        <v>17</v>
      </c>
      <c r="M122" s="490">
        <v>2295</v>
      </c>
      <c r="N122" s="486">
        <v>1</v>
      </c>
      <c r="O122" s="486">
        <v>135</v>
      </c>
      <c r="P122" s="490">
        <v>7</v>
      </c>
      <c r="Q122" s="490">
        <v>959</v>
      </c>
      <c r="R122" s="512">
        <v>0.41786492374727668</v>
      </c>
      <c r="S122" s="491">
        <v>137</v>
      </c>
    </row>
    <row r="123" spans="1:19" ht="14.45" customHeight="1" x14ac:dyDescent="0.2">
      <c r="A123" s="485" t="s">
        <v>901</v>
      </c>
      <c r="B123" s="486" t="s">
        <v>902</v>
      </c>
      <c r="C123" s="486" t="s">
        <v>445</v>
      </c>
      <c r="D123" s="486" t="s">
        <v>898</v>
      </c>
      <c r="E123" s="486" t="s">
        <v>921</v>
      </c>
      <c r="F123" s="486" t="s">
        <v>948</v>
      </c>
      <c r="G123" s="486" t="s">
        <v>949</v>
      </c>
      <c r="H123" s="490">
        <v>5</v>
      </c>
      <c r="I123" s="490">
        <v>370</v>
      </c>
      <c r="J123" s="486">
        <v>0.98666666666666669</v>
      </c>
      <c r="K123" s="486">
        <v>74</v>
      </c>
      <c r="L123" s="490">
        <v>5</v>
      </c>
      <c r="M123" s="490">
        <v>375</v>
      </c>
      <c r="N123" s="486">
        <v>1</v>
      </c>
      <c r="O123" s="486">
        <v>75</v>
      </c>
      <c r="P123" s="490">
        <v>2</v>
      </c>
      <c r="Q123" s="490">
        <v>152</v>
      </c>
      <c r="R123" s="512">
        <v>0.40533333333333332</v>
      </c>
      <c r="S123" s="491">
        <v>76</v>
      </c>
    </row>
    <row r="124" spans="1:19" ht="14.45" customHeight="1" x14ac:dyDescent="0.2">
      <c r="A124" s="485" t="s">
        <v>901</v>
      </c>
      <c r="B124" s="486" t="s">
        <v>902</v>
      </c>
      <c r="C124" s="486" t="s">
        <v>445</v>
      </c>
      <c r="D124" s="486" t="s">
        <v>898</v>
      </c>
      <c r="E124" s="486" t="s">
        <v>921</v>
      </c>
      <c r="F124" s="486" t="s">
        <v>950</v>
      </c>
      <c r="G124" s="486" t="s">
        <v>951</v>
      </c>
      <c r="H124" s="490">
        <v>261</v>
      </c>
      <c r="I124" s="490">
        <v>92655</v>
      </c>
      <c r="J124" s="486">
        <v>1.0189482250472881</v>
      </c>
      <c r="K124" s="486">
        <v>355</v>
      </c>
      <c r="L124" s="490">
        <v>254</v>
      </c>
      <c r="M124" s="490">
        <v>90932</v>
      </c>
      <c r="N124" s="486">
        <v>1</v>
      </c>
      <c r="O124" s="486">
        <v>358</v>
      </c>
      <c r="P124" s="490">
        <v>128</v>
      </c>
      <c r="Q124" s="490">
        <v>46080</v>
      </c>
      <c r="R124" s="512">
        <v>0.50675229842079794</v>
      </c>
      <c r="S124" s="491">
        <v>360</v>
      </c>
    </row>
    <row r="125" spans="1:19" ht="14.45" customHeight="1" x14ac:dyDescent="0.2">
      <c r="A125" s="485" t="s">
        <v>901</v>
      </c>
      <c r="B125" s="486" t="s">
        <v>902</v>
      </c>
      <c r="C125" s="486" t="s">
        <v>445</v>
      </c>
      <c r="D125" s="486" t="s">
        <v>898</v>
      </c>
      <c r="E125" s="486" t="s">
        <v>921</v>
      </c>
      <c r="F125" s="486" t="s">
        <v>952</v>
      </c>
      <c r="G125" s="486" t="s">
        <v>953</v>
      </c>
      <c r="H125" s="490">
        <v>476</v>
      </c>
      <c r="I125" s="490">
        <v>106148</v>
      </c>
      <c r="J125" s="486">
        <v>1.2105191132195967</v>
      </c>
      <c r="K125" s="486">
        <v>223</v>
      </c>
      <c r="L125" s="490">
        <v>388</v>
      </c>
      <c r="M125" s="490">
        <v>87688</v>
      </c>
      <c r="N125" s="486">
        <v>1</v>
      </c>
      <c r="O125" s="486">
        <v>226</v>
      </c>
      <c r="P125" s="490">
        <v>169</v>
      </c>
      <c r="Q125" s="490">
        <v>38532</v>
      </c>
      <c r="R125" s="512">
        <v>0.43942158562174982</v>
      </c>
      <c r="S125" s="491">
        <v>228</v>
      </c>
    </row>
    <row r="126" spans="1:19" ht="14.45" customHeight="1" x14ac:dyDescent="0.2">
      <c r="A126" s="485" t="s">
        <v>901</v>
      </c>
      <c r="B126" s="486" t="s">
        <v>902</v>
      </c>
      <c r="C126" s="486" t="s">
        <v>445</v>
      </c>
      <c r="D126" s="486" t="s">
        <v>898</v>
      </c>
      <c r="E126" s="486" t="s">
        <v>921</v>
      </c>
      <c r="F126" s="486" t="s">
        <v>954</v>
      </c>
      <c r="G126" s="486" t="s">
        <v>955</v>
      </c>
      <c r="H126" s="490"/>
      <c r="I126" s="490"/>
      <c r="J126" s="486"/>
      <c r="K126" s="486"/>
      <c r="L126" s="490"/>
      <c r="M126" s="490"/>
      <c r="N126" s="486"/>
      <c r="O126" s="486"/>
      <c r="P126" s="490">
        <v>1</v>
      </c>
      <c r="Q126" s="490">
        <v>79</v>
      </c>
      <c r="R126" s="512"/>
      <c r="S126" s="491">
        <v>79</v>
      </c>
    </row>
    <row r="127" spans="1:19" ht="14.45" customHeight="1" x14ac:dyDescent="0.2">
      <c r="A127" s="485" t="s">
        <v>901</v>
      </c>
      <c r="B127" s="486" t="s">
        <v>902</v>
      </c>
      <c r="C127" s="486" t="s">
        <v>445</v>
      </c>
      <c r="D127" s="486" t="s">
        <v>898</v>
      </c>
      <c r="E127" s="486" t="s">
        <v>921</v>
      </c>
      <c r="F127" s="486" t="s">
        <v>960</v>
      </c>
      <c r="G127" s="486" t="s">
        <v>961</v>
      </c>
      <c r="H127" s="490">
        <v>115</v>
      </c>
      <c r="I127" s="490">
        <v>80730</v>
      </c>
      <c r="J127" s="486">
        <v>1.8417210384632934</v>
      </c>
      <c r="K127" s="486">
        <v>702</v>
      </c>
      <c r="L127" s="490">
        <v>62</v>
      </c>
      <c r="M127" s="490">
        <v>43834</v>
      </c>
      <c r="N127" s="486">
        <v>1</v>
      </c>
      <c r="O127" s="486">
        <v>707</v>
      </c>
      <c r="P127" s="490">
        <v>22</v>
      </c>
      <c r="Q127" s="490">
        <v>15642</v>
      </c>
      <c r="R127" s="512">
        <v>0.35684628370671168</v>
      </c>
      <c r="S127" s="491">
        <v>711</v>
      </c>
    </row>
    <row r="128" spans="1:19" ht="14.45" customHeight="1" x14ac:dyDescent="0.2">
      <c r="A128" s="485" t="s">
        <v>901</v>
      </c>
      <c r="B128" s="486" t="s">
        <v>902</v>
      </c>
      <c r="C128" s="486" t="s">
        <v>445</v>
      </c>
      <c r="D128" s="486" t="s">
        <v>898</v>
      </c>
      <c r="E128" s="486" t="s">
        <v>921</v>
      </c>
      <c r="F128" s="486" t="s">
        <v>962</v>
      </c>
      <c r="G128" s="486" t="s">
        <v>963</v>
      </c>
      <c r="H128" s="490">
        <v>360</v>
      </c>
      <c r="I128" s="490">
        <v>83520</v>
      </c>
      <c r="J128" s="486">
        <v>1.4057056298914417</v>
      </c>
      <c r="K128" s="486">
        <v>232</v>
      </c>
      <c r="L128" s="490">
        <v>255</v>
      </c>
      <c r="M128" s="490">
        <v>59415</v>
      </c>
      <c r="N128" s="486">
        <v>1</v>
      </c>
      <c r="O128" s="486">
        <v>233</v>
      </c>
      <c r="P128" s="490">
        <v>115</v>
      </c>
      <c r="Q128" s="490">
        <v>27025</v>
      </c>
      <c r="R128" s="512">
        <v>0.45485146848438945</v>
      </c>
      <c r="S128" s="491">
        <v>235</v>
      </c>
    </row>
    <row r="129" spans="1:19" ht="14.45" customHeight="1" x14ac:dyDescent="0.2">
      <c r="A129" s="485" t="s">
        <v>901</v>
      </c>
      <c r="B129" s="486" t="s">
        <v>902</v>
      </c>
      <c r="C129" s="486" t="s">
        <v>445</v>
      </c>
      <c r="D129" s="486" t="s">
        <v>538</v>
      </c>
      <c r="E129" s="486" t="s">
        <v>903</v>
      </c>
      <c r="F129" s="486" t="s">
        <v>904</v>
      </c>
      <c r="G129" s="486" t="s">
        <v>905</v>
      </c>
      <c r="H129" s="490">
        <v>21.6</v>
      </c>
      <c r="I129" s="490">
        <v>1168.56</v>
      </c>
      <c r="J129" s="486">
        <v>1.1834238029652435</v>
      </c>
      <c r="K129" s="486">
        <v>54.099999999999994</v>
      </c>
      <c r="L129" s="490">
        <v>18.200000000000003</v>
      </c>
      <c r="M129" s="490">
        <v>987.43999999999994</v>
      </c>
      <c r="N129" s="486">
        <v>1</v>
      </c>
      <c r="O129" s="486">
        <v>54.25494505494504</v>
      </c>
      <c r="P129" s="490">
        <v>0.8</v>
      </c>
      <c r="Q129" s="490">
        <v>43.52</v>
      </c>
      <c r="R129" s="512">
        <v>4.4073563963380059E-2</v>
      </c>
      <c r="S129" s="491">
        <v>54.4</v>
      </c>
    </row>
    <row r="130" spans="1:19" ht="14.45" customHeight="1" x14ac:dyDescent="0.2">
      <c r="A130" s="485" t="s">
        <v>901</v>
      </c>
      <c r="B130" s="486" t="s">
        <v>902</v>
      </c>
      <c r="C130" s="486" t="s">
        <v>445</v>
      </c>
      <c r="D130" s="486" t="s">
        <v>538</v>
      </c>
      <c r="E130" s="486" t="s">
        <v>903</v>
      </c>
      <c r="F130" s="486" t="s">
        <v>906</v>
      </c>
      <c r="G130" s="486" t="s">
        <v>483</v>
      </c>
      <c r="H130" s="490"/>
      <c r="I130" s="490"/>
      <c r="J130" s="486"/>
      <c r="K130" s="486"/>
      <c r="L130" s="490"/>
      <c r="M130" s="490"/>
      <c r="N130" s="486"/>
      <c r="O130" s="486"/>
      <c r="P130" s="490">
        <v>0.7</v>
      </c>
      <c r="Q130" s="490">
        <v>95.48</v>
      </c>
      <c r="R130" s="512"/>
      <c r="S130" s="491">
        <v>136.4</v>
      </c>
    </row>
    <row r="131" spans="1:19" ht="14.45" customHeight="1" x14ac:dyDescent="0.2">
      <c r="A131" s="485" t="s">
        <v>901</v>
      </c>
      <c r="B131" s="486" t="s">
        <v>902</v>
      </c>
      <c r="C131" s="486" t="s">
        <v>445</v>
      </c>
      <c r="D131" s="486" t="s">
        <v>538</v>
      </c>
      <c r="E131" s="486" t="s">
        <v>903</v>
      </c>
      <c r="F131" s="486" t="s">
        <v>907</v>
      </c>
      <c r="G131" s="486" t="s">
        <v>488</v>
      </c>
      <c r="H131" s="490">
        <v>1.4</v>
      </c>
      <c r="I131" s="490">
        <v>81.680000000000007</v>
      </c>
      <c r="J131" s="486">
        <v>1.3427585073154695</v>
      </c>
      <c r="K131" s="486">
        <v>58.342857142857149</v>
      </c>
      <c r="L131" s="490">
        <v>1.2</v>
      </c>
      <c r="M131" s="490">
        <v>60.83</v>
      </c>
      <c r="N131" s="486">
        <v>1</v>
      </c>
      <c r="O131" s="486">
        <v>50.69166666666667</v>
      </c>
      <c r="P131" s="490">
        <v>2.5</v>
      </c>
      <c r="Q131" s="490">
        <v>105.71</v>
      </c>
      <c r="R131" s="512">
        <v>1.7377938517179023</v>
      </c>
      <c r="S131" s="491">
        <v>42.283999999999999</v>
      </c>
    </row>
    <row r="132" spans="1:19" ht="14.45" customHeight="1" x14ac:dyDescent="0.2">
      <c r="A132" s="485" t="s">
        <v>901</v>
      </c>
      <c r="B132" s="486" t="s">
        <v>902</v>
      </c>
      <c r="C132" s="486" t="s">
        <v>445</v>
      </c>
      <c r="D132" s="486" t="s">
        <v>538</v>
      </c>
      <c r="E132" s="486" t="s">
        <v>903</v>
      </c>
      <c r="F132" s="486" t="s">
        <v>908</v>
      </c>
      <c r="G132" s="486" t="s">
        <v>909</v>
      </c>
      <c r="H132" s="490">
        <v>0.30000000000000004</v>
      </c>
      <c r="I132" s="490">
        <v>53.099999999999994</v>
      </c>
      <c r="J132" s="486">
        <v>1.5</v>
      </c>
      <c r="K132" s="486">
        <v>176.99999999999994</v>
      </c>
      <c r="L132" s="490">
        <v>0.2</v>
      </c>
      <c r="M132" s="490">
        <v>35.4</v>
      </c>
      <c r="N132" s="486">
        <v>1</v>
      </c>
      <c r="O132" s="486">
        <v>176.99999999999997</v>
      </c>
      <c r="P132" s="490">
        <v>0.6</v>
      </c>
      <c r="Q132" s="490">
        <v>106.2</v>
      </c>
      <c r="R132" s="512">
        <v>3</v>
      </c>
      <c r="S132" s="491">
        <v>177</v>
      </c>
    </row>
    <row r="133" spans="1:19" ht="14.45" customHeight="1" x14ac:dyDescent="0.2">
      <c r="A133" s="485" t="s">
        <v>901</v>
      </c>
      <c r="B133" s="486" t="s">
        <v>902</v>
      </c>
      <c r="C133" s="486" t="s">
        <v>445</v>
      </c>
      <c r="D133" s="486" t="s">
        <v>538</v>
      </c>
      <c r="E133" s="486" t="s">
        <v>903</v>
      </c>
      <c r="F133" s="486" t="s">
        <v>911</v>
      </c>
      <c r="G133" s="486" t="s">
        <v>467</v>
      </c>
      <c r="H133" s="490">
        <v>5.1499999999999995</v>
      </c>
      <c r="I133" s="490">
        <v>24.72</v>
      </c>
      <c r="J133" s="486">
        <v>1.0729166666666667</v>
      </c>
      <c r="K133" s="486">
        <v>4.8000000000000007</v>
      </c>
      <c r="L133" s="490">
        <v>4.8</v>
      </c>
      <c r="M133" s="490">
        <v>23.04</v>
      </c>
      <c r="N133" s="486">
        <v>1</v>
      </c>
      <c r="O133" s="486">
        <v>4.8</v>
      </c>
      <c r="P133" s="490">
        <v>3.7</v>
      </c>
      <c r="Q133" s="490">
        <v>17.830000000000002</v>
      </c>
      <c r="R133" s="512">
        <v>0.7738715277777779</v>
      </c>
      <c r="S133" s="491">
        <v>4.8189189189189188</v>
      </c>
    </row>
    <row r="134" spans="1:19" ht="14.45" customHeight="1" x14ac:dyDescent="0.2">
      <c r="A134" s="485" t="s">
        <v>901</v>
      </c>
      <c r="B134" s="486" t="s">
        <v>902</v>
      </c>
      <c r="C134" s="486" t="s">
        <v>445</v>
      </c>
      <c r="D134" s="486" t="s">
        <v>538</v>
      </c>
      <c r="E134" s="486" t="s">
        <v>903</v>
      </c>
      <c r="F134" s="486" t="s">
        <v>912</v>
      </c>
      <c r="G134" s="486" t="s">
        <v>913</v>
      </c>
      <c r="H134" s="490">
        <v>5</v>
      </c>
      <c r="I134" s="490">
        <v>522.20000000000005</v>
      </c>
      <c r="J134" s="486"/>
      <c r="K134" s="486">
        <v>104.44000000000001</v>
      </c>
      <c r="L134" s="490"/>
      <c r="M134" s="490"/>
      <c r="N134" s="486"/>
      <c r="O134" s="486"/>
      <c r="P134" s="490"/>
      <c r="Q134" s="490"/>
      <c r="R134" s="512"/>
      <c r="S134" s="491"/>
    </row>
    <row r="135" spans="1:19" ht="14.45" customHeight="1" x14ac:dyDescent="0.2">
      <c r="A135" s="485" t="s">
        <v>901</v>
      </c>
      <c r="B135" s="486" t="s">
        <v>902</v>
      </c>
      <c r="C135" s="486" t="s">
        <v>445</v>
      </c>
      <c r="D135" s="486" t="s">
        <v>538</v>
      </c>
      <c r="E135" s="486" t="s">
        <v>903</v>
      </c>
      <c r="F135" s="486" t="s">
        <v>914</v>
      </c>
      <c r="G135" s="486" t="s">
        <v>913</v>
      </c>
      <c r="H135" s="490"/>
      <c r="I135" s="490"/>
      <c r="J135" s="486"/>
      <c r="K135" s="486"/>
      <c r="L135" s="490"/>
      <c r="M135" s="490"/>
      <c r="N135" s="486"/>
      <c r="O135" s="486"/>
      <c r="P135" s="490">
        <v>0.89999999999999991</v>
      </c>
      <c r="Q135" s="490">
        <v>713.52</v>
      </c>
      <c r="R135" s="512"/>
      <c r="S135" s="491">
        <v>792.80000000000007</v>
      </c>
    </row>
    <row r="136" spans="1:19" ht="14.45" customHeight="1" x14ac:dyDescent="0.2">
      <c r="A136" s="485" t="s">
        <v>901</v>
      </c>
      <c r="B136" s="486" t="s">
        <v>902</v>
      </c>
      <c r="C136" s="486" t="s">
        <v>445</v>
      </c>
      <c r="D136" s="486" t="s">
        <v>538</v>
      </c>
      <c r="E136" s="486" t="s">
        <v>903</v>
      </c>
      <c r="F136" s="486" t="s">
        <v>915</v>
      </c>
      <c r="G136" s="486" t="s">
        <v>916</v>
      </c>
      <c r="H136" s="490"/>
      <c r="I136" s="490"/>
      <c r="J136" s="486"/>
      <c r="K136" s="486"/>
      <c r="L136" s="490"/>
      <c r="M136" s="490"/>
      <c r="N136" s="486"/>
      <c r="O136" s="486"/>
      <c r="P136" s="490">
        <v>1.04</v>
      </c>
      <c r="Q136" s="490">
        <v>99.63000000000001</v>
      </c>
      <c r="R136" s="512"/>
      <c r="S136" s="491">
        <v>95.798076923076934</v>
      </c>
    </row>
    <row r="137" spans="1:19" ht="14.45" customHeight="1" x14ac:dyDescent="0.2">
      <c r="A137" s="485" t="s">
        <v>901</v>
      </c>
      <c r="B137" s="486" t="s">
        <v>902</v>
      </c>
      <c r="C137" s="486" t="s">
        <v>445</v>
      </c>
      <c r="D137" s="486" t="s">
        <v>538</v>
      </c>
      <c r="E137" s="486" t="s">
        <v>903</v>
      </c>
      <c r="F137" s="486" t="s">
        <v>917</v>
      </c>
      <c r="G137" s="486" t="s">
        <v>916</v>
      </c>
      <c r="H137" s="490"/>
      <c r="I137" s="490"/>
      <c r="J137" s="486"/>
      <c r="K137" s="486"/>
      <c r="L137" s="490"/>
      <c r="M137" s="490"/>
      <c r="N137" s="486"/>
      <c r="O137" s="486"/>
      <c r="P137" s="490">
        <v>0.05</v>
      </c>
      <c r="Q137" s="490">
        <v>6.08</v>
      </c>
      <c r="R137" s="512"/>
      <c r="S137" s="491">
        <v>121.6</v>
      </c>
    </row>
    <row r="138" spans="1:19" ht="14.45" customHeight="1" x14ac:dyDescent="0.2">
      <c r="A138" s="485" t="s">
        <v>901</v>
      </c>
      <c r="B138" s="486" t="s">
        <v>902</v>
      </c>
      <c r="C138" s="486" t="s">
        <v>445</v>
      </c>
      <c r="D138" s="486" t="s">
        <v>538</v>
      </c>
      <c r="E138" s="486" t="s">
        <v>903</v>
      </c>
      <c r="F138" s="486" t="s">
        <v>918</v>
      </c>
      <c r="G138" s="486" t="s">
        <v>919</v>
      </c>
      <c r="H138" s="490"/>
      <c r="I138" s="490"/>
      <c r="J138" s="486"/>
      <c r="K138" s="486"/>
      <c r="L138" s="490"/>
      <c r="M138" s="490"/>
      <c r="N138" s="486"/>
      <c r="O138" s="486"/>
      <c r="P138" s="490">
        <v>10.8</v>
      </c>
      <c r="Q138" s="490">
        <v>587.52</v>
      </c>
      <c r="R138" s="512"/>
      <c r="S138" s="491">
        <v>54.399999999999991</v>
      </c>
    </row>
    <row r="139" spans="1:19" ht="14.45" customHeight="1" x14ac:dyDescent="0.2">
      <c r="A139" s="485" t="s">
        <v>901</v>
      </c>
      <c r="B139" s="486" t="s">
        <v>902</v>
      </c>
      <c r="C139" s="486" t="s">
        <v>445</v>
      </c>
      <c r="D139" s="486" t="s">
        <v>538</v>
      </c>
      <c r="E139" s="486" t="s">
        <v>903</v>
      </c>
      <c r="F139" s="486" t="s">
        <v>920</v>
      </c>
      <c r="G139" s="486" t="s">
        <v>477</v>
      </c>
      <c r="H139" s="490"/>
      <c r="I139" s="490"/>
      <c r="J139" s="486"/>
      <c r="K139" s="486"/>
      <c r="L139" s="490"/>
      <c r="M139" s="490"/>
      <c r="N139" s="486"/>
      <c r="O139" s="486"/>
      <c r="P139" s="490">
        <v>9</v>
      </c>
      <c r="Q139" s="490">
        <v>489.59999999999997</v>
      </c>
      <c r="R139" s="512"/>
      <c r="S139" s="491">
        <v>54.4</v>
      </c>
    </row>
    <row r="140" spans="1:19" ht="14.45" customHeight="1" x14ac:dyDescent="0.2">
      <c r="A140" s="485" t="s">
        <v>901</v>
      </c>
      <c r="B140" s="486" t="s">
        <v>902</v>
      </c>
      <c r="C140" s="486" t="s">
        <v>445</v>
      </c>
      <c r="D140" s="486" t="s">
        <v>538</v>
      </c>
      <c r="E140" s="486" t="s">
        <v>921</v>
      </c>
      <c r="F140" s="486" t="s">
        <v>922</v>
      </c>
      <c r="G140" s="486" t="s">
        <v>923</v>
      </c>
      <c r="H140" s="490"/>
      <c r="I140" s="490"/>
      <c r="J140" s="486"/>
      <c r="K140" s="486"/>
      <c r="L140" s="490"/>
      <c r="M140" s="490"/>
      <c r="N140" s="486"/>
      <c r="O140" s="486"/>
      <c r="P140" s="490">
        <v>1</v>
      </c>
      <c r="Q140" s="490">
        <v>186</v>
      </c>
      <c r="R140" s="512"/>
      <c r="S140" s="491">
        <v>186</v>
      </c>
    </row>
    <row r="141" spans="1:19" ht="14.45" customHeight="1" x14ac:dyDescent="0.2">
      <c r="A141" s="485" t="s">
        <v>901</v>
      </c>
      <c r="B141" s="486" t="s">
        <v>902</v>
      </c>
      <c r="C141" s="486" t="s">
        <v>445</v>
      </c>
      <c r="D141" s="486" t="s">
        <v>538</v>
      </c>
      <c r="E141" s="486" t="s">
        <v>921</v>
      </c>
      <c r="F141" s="486" t="s">
        <v>924</v>
      </c>
      <c r="G141" s="486" t="s">
        <v>925</v>
      </c>
      <c r="H141" s="490"/>
      <c r="I141" s="490"/>
      <c r="J141" s="486"/>
      <c r="K141" s="486"/>
      <c r="L141" s="490"/>
      <c r="M141" s="490"/>
      <c r="N141" s="486"/>
      <c r="O141" s="486"/>
      <c r="P141" s="490">
        <v>2</v>
      </c>
      <c r="Q141" s="490">
        <v>246</v>
      </c>
      <c r="R141" s="512"/>
      <c r="S141" s="491">
        <v>123</v>
      </c>
    </row>
    <row r="142" spans="1:19" ht="14.45" customHeight="1" x14ac:dyDescent="0.2">
      <c r="A142" s="485" t="s">
        <v>901</v>
      </c>
      <c r="B142" s="486" t="s">
        <v>902</v>
      </c>
      <c r="C142" s="486" t="s">
        <v>445</v>
      </c>
      <c r="D142" s="486" t="s">
        <v>538</v>
      </c>
      <c r="E142" s="486" t="s">
        <v>921</v>
      </c>
      <c r="F142" s="486" t="s">
        <v>926</v>
      </c>
      <c r="G142" s="486" t="s">
        <v>927</v>
      </c>
      <c r="H142" s="490">
        <v>121</v>
      </c>
      <c r="I142" s="490">
        <v>4477</v>
      </c>
      <c r="J142" s="486">
        <v>1.1010821446138712</v>
      </c>
      <c r="K142" s="486">
        <v>37</v>
      </c>
      <c r="L142" s="490">
        <v>107</v>
      </c>
      <c r="M142" s="490">
        <v>4066</v>
      </c>
      <c r="N142" s="486">
        <v>1</v>
      </c>
      <c r="O142" s="486">
        <v>38</v>
      </c>
      <c r="P142" s="490">
        <v>110</v>
      </c>
      <c r="Q142" s="490">
        <v>4180</v>
      </c>
      <c r="R142" s="512">
        <v>1.02803738317757</v>
      </c>
      <c r="S142" s="491">
        <v>38</v>
      </c>
    </row>
    <row r="143" spans="1:19" ht="14.45" customHeight="1" x14ac:dyDescent="0.2">
      <c r="A143" s="485" t="s">
        <v>901</v>
      </c>
      <c r="B143" s="486" t="s">
        <v>902</v>
      </c>
      <c r="C143" s="486" t="s">
        <v>445</v>
      </c>
      <c r="D143" s="486" t="s">
        <v>538</v>
      </c>
      <c r="E143" s="486" t="s">
        <v>921</v>
      </c>
      <c r="F143" s="486" t="s">
        <v>928</v>
      </c>
      <c r="G143" s="486" t="s">
        <v>929</v>
      </c>
      <c r="H143" s="490">
        <v>50</v>
      </c>
      <c r="I143" s="490">
        <v>500</v>
      </c>
      <c r="J143" s="486">
        <v>0.45871559633027525</v>
      </c>
      <c r="K143" s="486">
        <v>10</v>
      </c>
      <c r="L143" s="490">
        <v>109</v>
      </c>
      <c r="M143" s="490">
        <v>1090</v>
      </c>
      <c r="N143" s="486">
        <v>1</v>
      </c>
      <c r="O143" s="486">
        <v>10</v>
      </c>
      <c r="P143" s="490">
        <v>184</v>
      </c>
      <c r="Q143" s="490">
        <v>1840</v>
      </c>
      <c r="R143" s="512">
        <v>1.6880733944954129</v>
      </c>
      <c r="S143" s="491">
        <v>10</v>
      </c>
    </row>
    <row r="144" spans="1:19" ht="14.45" customHeight="1" x14ac:dyDescent="0.2">
      <c r="A144" s="485" t="s">
        <v>901</v>
      </c>
      <c r="B144" s="486" t="s">
        <v>902</v>
      </c>
      <c r="C144" s="486" t="s">
        <v>445</v>
      </c>
      <c r="D144" s="486" t="s">
        <v>538</v>
      </c>
      <c r="E144" s="486" t="s">
        <v>921</v>
      </c>
      <c r="F144" s="486" t="s">
        <v>930</v>
      </c>
      <c r="G144" s="486" t="s">
        <v>931</v>
      </c>
      <c r="H144" s="490">
        <v>18</v>
      </c>
      <c r="I144" s="490">
        <v>90</v>
      </c>
      <c r="J144" s="486">
        <v>2.5714285714285716</v>
      </c>
      <c r="K144" s="486">
        <v>5</v>
      </c>
      <c r="L144" s="490">
        <v>7</v>
      </c>
      <c r="M144" s="490">
        <v>35</v>
      </c>
      <c r="N144" s="486">
        <v>1</v>
      </c>
      <c r="O144" s="486">
        <v>5</v>
      </c>
      <c r="P144" s="490">
        <v>14</v>
      </c>
      <c r="Q144" s="490">
        <v>70</v>
      </c>
      <c r="R144" s="512">
        <v>2</v>
      </c>
      <c r="S144" s="491">
        <v>5</v>
      </c>
    </row>
    <row r="145" spans="1:19" ht="14.45" customHeight="1" x14ac:dyDescent="0.2">
      <c r="A145" s="485" t="s">
        <v>901</v>
      </c>
      <c r="B145" s="486" t="s">
        <v>902</v>
      </c>
      <c r="C145" s="486" t="s">
        <v>445</v>
      </c>
      <c r="D145" s="486" t="s">
        <v>538</v>
      </c>
      <c r="E145" s="486" t="s">
        <v>921</v>
      </c>
      <c r="F145" s="486" t="s">
        <v>932</v>
      </c>
      <c r="G145" s="486" t="s">
        <v>933</v>
      </c>
      <c r="H145" s="490"/>
      <c r="I145" s="490"/>
      <c r="J145" s="486"/>
      <c r="K145" s="486"/>
      <c r="L145" s="490"/>
      <c r="M145" s="490"/>
      <c r="N145" s="486"/>
      <c r="O145" s="486"/>
      <c r="P145" s="490">
        <v>4</v>
      </c>
      <c r="Q145" s="490">
        <v>20</v>
      </c>
      <c r="R145" s="512"/>
      <c r="S145" s="491">
        <v>5</v>
      </c>
    </row>
    <row r="146" spans="1:19" ht="14.45" customHeight="1" x14ac:dyDescent="0.2">
      <c r="A146" s="485" t="s">
        <v>901</v>
      </c>
      <c r="B146" s="486" t="s">
        <v>902</v>
      </c>
      <c r="C146" s="486" t="s">
        <v>445</v>
      </c>
      <c r="D146" s="486" t="s">
        <v>538</v>
      </c>
      <c r="E146" s="486" t="s">
        <v>921</v>
      </c>
      <c r="F146" s="486" t="s">
        <v>934</v>
      </c>
      <c r="G146" s="486" t="s">
        <v>935</v>
      </c>
      <c r="H146" s="490">
        <v>62</v>
      </c>
      <c r="I146" s="490">
        <v>4588</v>
      </c>
      <c r="J146" s="486">
        <v>0.81564444444444439</v>
      </c>
      <c r="K146" s="486">
        <v>74</v>
      </c>
      <c r="L146" s="490">
        <v>75</v>
      </c>
      <c r="M146" s="490">
        <v>5625</v>
      </c>
      <c r="N146" s="486">
        <v>1</v>
      </c>
      <c r="O146" s="486">
        <v>75</v>
      </c>
      <c r="P146" s="490">
        <v>115</v>
      </c>
      <c r="Q146" s="490">
        <v>8740</v>
      </c>
      <c r="R146" s="512">
        <v>1.5537777777777777</v>
      </c>
      <c r="S146" s="491">
        <v>76</v>
      </c>
    </row>
    <row r="147" spans="1:19" ht="14.45" customHeight="1" x14ac:dyDescent="0.2">
      <c r="A147" s="485" t="s">
        <v>901</v>
      </c>
      <c r="B147" s="486" t="s">
        <v>902</v>
      </c>
      <c r="C147" s="486" t="s">
        <v>445</v>
      </c>
      <c r="D147" s="486" t="s">
        <v>538</v>
      </c>
      <c r="E147" s="486" t="s">
        <v>921</v>
      </c>
      <c r="F147" s="486" t="s">
        <v>938</v>
      </c>
      <c r="G147" s="486" t="s">
        <v>939</v>
      </c>
      <c r="H147" s="490">
        <v>14</v>
      </c>
      <c r="I147" s="490">
        <v>2492</v>
      </c>
      <c r="J147" s="486">
        <v>0.77343265052762256</v>
      </c>
      <c r="K147" s="486">
        <v>178</v>
      </c>
      <c r="L147" s="490">
        <v>18</v>
      </c>
      <c r="M147" s="490">
        <v>3222</v>
      </c>
      <c r="N147" s="486">
        <v>1</v>
      </c>
      <c r="O147" s="486">
        <v>179</v>
      </c>
      <c r="P147" s="490">
        <v>53</v>
      </c>
      <c r="Q147" s="490">
        <v>9540</v>
      </c>
      <c r="R147" s="512">
        <v>2.9608938547486034</v>
      </c>
      <c r="S147" s="491">
        <v>180</v>
      </c>
    </row>
    <row r="148" spans="1:19" ht="14.45" customHeight="1" x14ac:dyDescent="0.2">
      <c r="A148" s="485" t="s">
        <v>901</v>
      </c>
      <c r="B148" s="486" t="s">
        <v>902</v>
      </c>
      <c r="C148" s="486" t="s">
        <v>445</v>
      </c>
      <c r="D148" s="486" t="s">
        <v>538</v>
      </c>
      <c r="E148" s="486" t="s">
        <v>921</v>
      </c>
      <c r="F148" s="486" t="s">
        <v>940</v>
      </c>
      <c r="G148" s="486" t="s">
        <v>941</v>
      </c>
      <c r="H148" s="490">
        <v>1</v>
      </c>
      <c r="I148" s="490">
        <v>272</v>
      </c>
      <c r="J148" s="486"/>
      <c r="K148" s="486">
        <v>272</v>
      </c>
      <c r="L148" s="490"/>
      <c r="M148" s="490"/>
      <c r="N148" s="486"/>
      <c r="O148" s="486"/>
      <c r="P148" s="490">
        <v>1</v>
      </c>
      <c r="Q148" s="490">
        <v>276</v>
      </c>
      <c r="R148" s="512"/>
      <c r="S148" s="491">
        <v>276</v>
      </c>
    </row>
    <row r="149" spans="1:19" ht="14.45" customHeight="1" x14ac:dyDescent="0.2">
      <c r="A149" s="485" t="s">
        <v>901</v>
      </c>
      <c r="B149" s="486" t="s">
        <v>902</v>
      </c>
      <c r="C149" s="486" t="s">
        <v>445</v>
      </c>
      <c r="D149" s="486" t="s">
        <v>538</v>
      </c>
      <c r="E149" s="486" t="s">
        <v>921</v>
      </c>
      <c r="F149" s="486" t="s">
        <v>942</v>
      </c>
      <c r="G149" s="486" t="s">
        <v>943</v>
      </c>
      <c r="H149" s="490">
        <v>96</v>
      </c>
      <c r="I149" s="490">
        <v>3200</v>
      </c>
      <c r="J149" s="486">
        <v>0.73282554629854402</v>
      </c>
      <c r="K149" s="486">
        <v>33.333333333333336</v>
      </c>
      <c r="L149" s="490">
        <v>131</v>
      </c>
      <c r="M149" s="490">
        <v>4366.66</v>
      </c>
      <c r="N149" s="486">
        <v>1</v>
      </c>
      <c r="O149" s="486">
        <v>33.333282442748093</v>
      </c>
      <c r="P149" s="490">
        <v>272</v>
      </c>
      <c r="Q149" s="490">
        <v>9726.68</v>
      </c>
      <c r="R149" s="512">
        <v>2.2274873702097255</v>
      </c>
      <c r="S149" s="491">
        <v>35.759852941176469</v>
      </c>
    </row>
    <row r="150" spans="1:19" ht="14.45" customHeight="1" x14ac:dyDescent="0.2">
      <c r="A150" s="485" t="s">
        <v>901</v>
      </c>
      <c r="B150" s="486" t="s">
        <v>902</v>
      </c>
      <c r="C150" s="486" t="s">
        <v>445</v>
      </c>
      <c r="D150" s="486" t="s">
        <v>538</v>
      </c>
      <c r="E150" s="486" t="s">
        <v>921</v>
      </c>
      <c r="F150" s="486" t="s">
        <v>944</v>
      </c>
      <c r="G150" s="486" t="s">
        <v>945</v>
      </c>
      <c r="H150" s="490">
        <v>2</v>
      </c>
      <c r="I150" s="490">
        <v>74</v>
      </c>
      <c r="J150" s="486"/>
      <c r="K150" s="486">
        <v>37</v>
      </c>
      <c r="L150" s="490"/>
      <c r="M150" s="490"/>
      <c r="N150" s="486"/>
      <c r="O150" s="486"/>
      <c r="P150" s="490"/>
      <c r="Q150" s="490"/>
      <c r="R150" s="512"/>
      <c r="S150" s="491"/>
    </row>
    <row r="151" spans="1:19" ht="14.45" customHeight="1" x14ac:dyDescent="0.2">
      <c r="A151" s="485" t="s">
        <v>901</v>
      </c>
      <c r="B151" s="486" t="s">
        <v>902</v>
      </c>
      <c r="C151" s="486" t="s">
        <v>445</v>
      </c>
      <c r="D151" s="486" t="s">
        <v>538</v>
      </c>
      <c r="E151" s="486" t="s">
        <v>921</v>
      </c>
      <c r="F151" s="486" t="s">
        <v>946</v>
      </c>
      <c r="G151" s="486" t="s">
        <v>947</v>
      </c>
      <c r="H151" s="490">
        <v>112</v>
      </c>
      <c r="I151" s="490">
        <v>14784</v>
      </c>
      <c r="J151" s="486">
        <v>1.1061728395061727</v>
      </c>
      <c r="K151" s="486">
        <v>132</v>
      </c>
      <c r="L151" s="490">
        <v>99</v>
      </c>
      <c r="M151" s="490">
        <v>13365</v>
      </c>
      <c r="N151" s="486">
        <v>1</v>
      </c>
      <c r="O151" s="486">
        <v>135</v>
      </c>
      <c r="P151" s="490">
        <v>117</v>
      </c>
      <c r="Q151" s="490">
        <v>16029</v>
      </c>
      <c r="R151" s="512">
        <v>1.1993265993265994</v>
      </c>
      <c r="S151" s="491">
        <v>137</v>
      </c>
    </row>
    <row r="152" spans="1:19" ht="14.45" customHeight="1" x14ac:dyDescent="0.2">
      <c r="A152" s="485" t="s">
        <v>901</v>
      </c>
      <c r="B152" s="486" t="s">
        <v>902</v>
      </c>
      <c r="C152" s="486" t="s">
        <v>445</v>
      </c>
      <c r="D152" s="486" t="s">
        <v>538</v>
      </c>
      <c r="E152" s="486" t="s">
        <v>921</v>
      </c>
      <c r="F152" s="486" t="s">
        <v>948</v>
      </c>
      <c r="G152" s="486" t="s">
        <v>949</v>
      </c>
      <c r="H152" s="490">
        <v>7</v>
      </c>
      <c r="I152" s="490">
        <v>518</v>
      </c>
      <c r="J152" s="486">
        <v>1.1511111111111112</v>
      </c>
      <c r="K152" s="486">
        <v>74</v>
      </c>
      <c r="L152" s="490">
        <v>6</v>
      </c>
      <c r="M152" s="490">
        <v>450</v>
      </c>
      <c r="N152" s="486">
        <v>1</v>
      </c>
      <c r="O152" s="486">
        <v>75</v>
      </c>
      <c r="P152" s="490">
        <v>36</v>
      </c>
      <c r="Q152" s="490">
        <v>2736</v>
      </c>
      <c r="R152" s="512">
        <v>6.08</v>
      </c>
      <c r="S152" s="491">
        <v>76</v>
      </c>
    </row>
    <row r="153" spans="1:19" ht="14.45" customHeight="1" x14ac:dyDescent="0.2">
      <c r="A153" s="485" t="s">
        <v>901</v>
      </c>
      <c r="B153" s="486" t="s">
        <v>902</v>
      </c>
      <c r="C153" s="486" t="s">
        <v>445</v>
      </c>
      <c r="D153" s="486" t="s">
        <v>538</v>
      </c>
      <c r="E153" s="486" t="s">
        <v>921</v>
      </c>
      <c r="F153" s="486" t="s">
        <v>950</v>
      </c>
      <c r="G153" s="486" t="s">
        <v>951</v>
      </c>
      <c r="H153" s="490">
        <v>76</v>
      </c>
      <c r="I153" s="490">
        <v>26980</v>
      </c>
      <c r="J153" s="486">
        <v>0.64968214216913889</v>
      </c>
      <c r="K153" s="486">
        <v>355</v>
      </c>
      <c r="L153" s="490">
        <v>116</v>
      </c>
      <c r="M153" s="490">
        <v>41528</v>
      </c>
      <c r="N153" s="486">
        <v>1</v>
      </c>
      <c r="O153" s="486">
        <v>358</v>
      </c>
      <c r="P153" s="490">
        <v>191</v>
      </c>
      <c r="Q153" s="490">
        <v>68760</v>
      </c>
      <c r="R153" s="512">
        <v>1.6557503371219418</v>
      </c>
      <c r="S153" s="491">
        <v>360</v>
      </c>
    </row>
    <row r="154" spans="1:19" ht="14.45" customHeight="1" x14ac:dyDescent="0.2">
      <c r="A154" s="485" t="s">
        <v>901</v>
      </c>
      <c r="B154" s="486" t="s">
        <v>902</v>
      </c>
      <c r="C154" s="486" t="s">
        <v>445</v>
      </c>
      <c r="D154" s="486" t="s">
        <v>538</v>
      </c>
      <c r="E154" s="486" t="s">
        <v>921</v>
      </c>
      <c r="F154" s="486" t="s">
        <v>952</v>
      </c>
      <c r="G154" s="486" t="s">
        <v>953</v>
      </c>
      <c r="H154" s="490">
        <v>113</v>
      </c>
      <c r="I154" s="490">
        <v>25199</v>
      </c>
      <c r="J154" s="486">
        <v>0.65204678362573099</v>
      </c>
      <c r="K154" s="486">
        <v>223</v>
      </c>
      <c r="L154" s="490">
        <v>171</v>
      </c>
      <c r="M154" s="490">
        <v>38646</v>
      </c>
      <c r="N154" s="486">
        <v>1</v>
      </c>
      <c r="O154" s="486">
        <v>226</v>
      </c>
      <c r="P154" s="490">
        <v>222</v>
      </c>
      <c r="Q154" s="490">
        <v>50616</v>
      </c>
      <c r="R154" s="512">
        <v>1.3097345132743363</v>
      </c>
      <c r="S154" s="491">
        <v>228</v>
      </c>
    </row>
    <row r="155" spans="1:19" ht="14.45" customHeight="1" x14ac:dyDescent="0.2">
      <c r="A155" s="485" t="s">
        <v>901</v>
      </c>
      <c r="B155" s="486" t="s">
        <v>902</v>
      </c>
      <c r="C155" s="486" t="s">
        <v>445</v>
      </c>
      <c r="D155" s="486" t="s">
        <v>538</v>
      </c>
      <c r="E155" s="486" t="s">
        <v>921</v>
      </c>
      <c r="F155" s="486" t="s">
        <v>954</v>
      </c>
      <c r="G155" s="486" t="s">
        <v>955</v>
      </c>
      <c r="H155" s="490">
        <v>1</v>
      </c>
      <c r="I155" s="490">
        <v>77</v>
      </c>
      <c r="J155" s="486"/>
      <c r="K155" s="486">
        <v>77</v>
      </c>
      <c r="L155" s="490"/>
      <c r="M155" s="490"/>
      <c r="N155" s="486"/>
      <c r="O155" s="486"/>
      <c r="P155" s="490">
        <v>3</v>
      </c>
      <c r="Q155" s="490">
        <v>237</v>
      </c>
      <c r="R155" s="512"/>
      <c r="S155" s="491">
        <v>79</v>
      </c>
    </row>
    <row r="156" spans="1:19" ht="14.45" customHeight="1" x14ac:dyDescent="0.2">
      <c r="A156" s="485" t="s">
        <v>901</v>
      </c>
      <c r="B156" s="486" t="s">
        <v>902</v>
      </c>
      <c r="C156" s="486" t="s">
        <v>445</v>
      </c>
      <c r="D156" s="486" t="s">
        <v>538</v>
      </c>
      <c r="E156" s="486" t="s">
        <v>921</v>
      </c>
      <c r="F156" s="486" t="s">
        <v>960</v>
      </c>
      <c r="G156" s="486" t="s">
        <v>961</v>
      </c>
      <c r="H156" s="490">
        <v>15</v>
      </c>
      <c r="I156" s="490">
        <v>10530</v>
      </c>
      <c r="J156" s="486">
        <v>0.82743988684582748</v>
      </c>
      <c r="K156" s="486">
        <v>702</v>
      </c>
      <c r="L156" s="490">
        <v>18</v>
      </c>
      <c r="M156" s="490">
        <v>12726</v>
      </c>
      <c r="N156" s="486">
        <v>1</v>
      </c>
      <c r="O156" s="486">
        <v>707</v>
      </c>
      <c r="P156" s="490">
        <v>30</v>
      </c>
      <c r="Q156" s="490">
        <v>21330</v>
      </c>
      <c r="R156" s="512">
        <v>1.6760961810466761</v>
      </c>
      <c r="S156" s="491">
        <v>711</v>
      </c>
    </row>
    <row r="157" spans="1:19" ht="14.45" customHeight="1" x14ac:dyDescent="0.2">
      <c r="A157" s="485" t="s">
        <v>901</v>
      </c>
      <c r="B157" s="486" t="s">
        <v>902</v>
      </c>
      <c r="C157" s="486" t="s">
        <v>445</v>
      </c>
      <c r="D157" s="486" t="s">
        <v>538</v>
      </c>
      <c r="E157" s="486" t="s">
        <v>921</v>
      </c>
      <c r="F157" s="486" t="s">
        <v>962</v>
      </c>
      <c r="G157" s="486" t="s">
        <v>963</v>
      </c>
      <c r="H157" s="490">
        <v>63</v>
      </c>
      <c r="I157" s="490">
        <v>14616</v>
      </c>
      <c r="J157" s="486">
        <v>0.55025976959566303</v>
      </c>
      <c r="K157" s="486">
        <v>232</v>
      </c>
      <c r="L157" s="490">
        <v>114</v>
      </c>
      <c r="M157" s="490">
        <v>26562</v>
      </c>
      <c r="N157" s="486">
        <v>1</v>
      </c>
      <c r="O157" s="486">
        <v>233</v>
      </c>
      <c r="P157" s="490">
        <v>180</v>
      </c>
      <c r="Q157" s="490">
        <v>42300</v>
      </c>
      <c r="R157" s="512">
        <v>1.5925005647165122</v>
      </c>
      <c r="S157" s="491">
        <v>235</v>
      </c>
    </row>
    <row r="158" spans="1:19" ht="14.45" customHeight="1" x14ac:dyDescent="0.2">
      <c r="A158" s="485" t="s">
        <v>901</v>
      </c>
      <c r="B158" s="486" t="s">
        <v>902</v>
      </c>
      <c r="C158" s="486" t="s">
        <v>445</v>
      </c>
      <c r="D158" s="486" t="s">
        <v>538</v>
      </c>
      <c r="E158" s="486" t="s">
        <v>921</v>
      </c>
      <c r="F158" s="486" t="s">
        <v>964</v>
      </c>
      <c r="G158" s="486" t="s">
        <v>965</v>
      </c>
      <c r="H158" s="490"/>
      <c r="I158" s="490"/>
      <c r="J158" s="486"/>
      <c r="K158" s="486"/>
      <c r="L158" s="490"/>
      <c r="M158" s="490"/>
      <c r="N158" s="486"/>
      <c r="O158" s="486"/>
      <c r="P158" s="490">
        <v>1</v>
      </c>
      <c r="Q158" s="490">
        <v>482</v>
      </c>
      <c r="R158" s="512"/>
      <c r="S158" s="491">
        <v>482</v>
      </c>
    </row>
    <row r="159" spans="1:19" ht="14.45" customHeight="1" x14ac:dyDescent="0.2">
      <c r="A159" s="485" t="s">
        <v>901</v>
      </c>
      <c r="B159" s="486" t="s">
        <v>902</v>
      </c>
      <c r="C159" s="486" t="s">
        <v>445</v>
      </c>
      <c r="D159" s="486" t="s">
        <v>899</v>
      </c>
      <c r="E159" s="486" t="s">
        <v>921</v>
      </c>
      <c r="F159" s="486" t="s">
        <v>926</v>
      </c>
      <c r="G159" s="486" t="s">
        <v>927</v>
      </c>
      <c r="H159" s="490">
        <v>2</v>
      </c>
      <c r="I159" s="490">
        <v>74</v>
      </c>
      <c r="J159" s="486">
        <v>0.64912280701754388</v>
      </c>
      <c r="K159" s="486">
        <v>37</v>
      </c>
      <c r="L159" s="490">
        <v>3</v>
      </c>
      <c r="M159" s="490">
        <v>114</v>
      </c>
      <c r="N159" s="486">
        <v>1</v>
      </c>
      <c r="O159" s="486">
        <v>38</v>
      </c>
      <c r="P159" s="490">
        <v>10</v>
      </c>
      <c r="Q159" s="490">
        <v>380</v>
      </c>
      <c r="R159" s="512">
        <v>3.3333333333333335</v>
      </c>
      <c r="S159" s="491">
        <v>38</v>
      </c>
    </row>
    <row r="160" spans="1:19" ht="14.45" customHeight="1" x14ac:dyDescent="0.2">
      <c r="A160" s="485" t="s">
        <v>901</v>
      </c>
      <c r="B160" s="486" t="s">
        <v>902</v>
      </c>
      <c r="C160" s="486" t="s">
        <v>445</v>
      </c>
      <c r="D160" s="486" t="s">
        <v>899</v>
      </c>
      <c r="E160" s="486" t="s">
        <v>921</v>
      </c>
      <c r="F160" s="486" t="s">
        <v>928</v>
      </c>
      <c r="G160" s="486" t="s">
        <v>929</v>
      </c>
      <c r="H160" s="490">
        <v>1</v>
      </c>
      <c r="I160" s="490">
        <v>10</v>
      </c>
      <c r="J160" s="486">
        <v>2.8571428571428571E-2</v>
      </c>
      <c r="K160" s="486">
        <v>10</v>
      </c>
      <c r="L160" s="490">
        <v>35</v>
      </c>
      <c r="M160" s="490">
        <v>350</v>
      </c>
      <c r="N160" s="486">
        <v>1</v>
      </c>
      <c r="O160" s="486">
        <v>10</v>
      </c>
      <c r="P160" s="490">
        <v>109</v>
      </c>
      <c r="Q160" s="490">
        <v>1090</v>
      </c>
      <c r="R160" s="512">
        <v>3.1142857142857143</v>
      </c>
      <c r="S160" s="491">
        <v>10</v>
      </c>
    </row>
    <row r="161" spans="1:19" ht="14.45" customHeight="1" x14ac:dyDescent="0.2">
      <c r="A161" s="485" t="s">
        <v>901</v>
      </c>
      <c r="B161" s="486" t="s">
        <v>902</v>
      </c>
      <c r="C161" s="486" t="s">
        <v>445</v>
      </c>
      <c r="D161" s="486" t="s">
        <v>899</v>
      </c>
      <c r="E161" s="486" t="s">
        <v>921</v>
      </c>
      <c r="F161" s="486" t="s">
        <v>934</v>
      </c>
      <c r="G161" s="486" t="s">
        <v>935</v>
      </c>
      <c r="H161" s="490">
        <v>1</v>
      </c>
      <c r="I161" s="490">
        <v>74</v>
      </c>
      <c r="J161" s="486">
        <v>0.98666666666666669</v>
      </c>
      <c r="K161" s="486">
        <v>74</v>
      </c>
      <c r="L161" s="490">
        <v>1</v>
      </c>
      <c r="M161" s="490">
        <v>75</v>
      </c>
      <c r="N161" s="486">
        <v>1</v>
      </c>
      <c r="O161" s="486">
        <v>75</v>
      </c>
      <c r="P161" s="490">
        <v>52</v>
      </c>
      <c r="Q161" s="490">
        <v>3952</v>
      </c>
      <c r="R161" s="512">
        <v>52.693333333333335</v>
      </c>
      <c r="S161" s="491">
        <v>76</v>
      </c>
    </row>
    <row r="162" spans="1:19" ht="14.45" customHeight="1" x14ac:dyDescent="0.2">
      <c r="A162" s="485" t="s">
        <v>901</v>
      </c>
      <c r="B162" s="486" t="s">
        <v>902</v>
      </c>
      <c r="C162" s="486" t="s">
        <v>445</v>
      </c>
      <c r="D162" s="486" t="s">
        <v>899</v>
      </c>
      <c r="E162" s="486" t="s">
        <v>921</v>
      </c>
      <c r="F162" s="486" t="s">
        <v>938</v>
      </c>
      <c r="G162" s="486" t="s">
        <v>939</v>
      </c>
      <c r="H162" s="490">
        <v>1</v>
      </c>
      <c r="I162" s="490">
        <v>178</v>
      </c>
      <c r="J162" s="486">
        <v>0.994413407821229</v>
      </c>
      <c r="K162" s="486">
        <v>178</v>
      </c>
      <c r="L162" s="490">
        <v>1</v>
      </c>
      <c r="M162" s="490">
        <v>179</v>
      </c>
      <c r="N162" s="486">
        <v>1</v>
      </c>
      <c r="O162" s="486">
        <v>179</v>
      </c>
      <c r="P162" s="490">
        <v>2</v>
      </c>
      <c r="Q162" s="490">
        <v>360</v>
      </c>
      <c r="R162" s="512">
        <v>2.011173184357542</v>
      </c>
      <c r="S162" s="491">
        <v>180</v>
      </c>
    </row>
    <row r="163" spans="1:19" ht="14.45" customHeight="1" x14ac:dyDescent="0.2">
      <c r="A163" s="485" t="s">
        <v>901</v>
      </c>
      <c r="B163" s="486" t="s">
        <v>902</v>
      </c>
      <c r="C163" s="486" t="s">
        <v>445</v>
      </c>
      <c r="D163" s="486" t="s">
        <v>899</v>
      </c>
      <c r="E163" s="486" t="s">
        <v>921</v>
      </c>
      <c r="F163" s="486" t="s">
        <v>942</v>
      </c>
      <c r="G163" s="486" t="s">
        <v>943</v>
      </c>
      <c r="H163" s="490">
        <v>2</v>
      </c>
      <c r="I163" s="490">
        <v>66.66</v>
      </c>
      <c r="J163" s="486">
        <v>5.7136979608629686E-2</v>
      </c>
      <c r="K163" s="486">
        <v>33.33</v>
      </c>
      <c r="L163" s="490">
        <v>35</v>
      </c>
      <c r="M163" s="490">
        <v>1166.67</v>
      </c>
      <c r="N163" s="486">
        <v>1</v>
      </c>
      <c r="O163" s="486">
        <v>33.333428571428577</v>
      </c>
      <c r="P163" s="490">
        <v>115</v>
      </c>
      <c r="Q163" s="490">
        <v>3967.7700000000004</v>
      </c>
      <c r="R163" s="512">
        <v>3.400935997325722</v>
      </c>
      <c r="S163" s="491">
        <v>34.502347826086961</v>
      </c>
    </row>
    <row r="164" spans="1:19" ht="14.45" customHeight="1" x14ac:dyDescent="0.2">
      <c r="A164" s="485" t="s">
        <v>901</v>
      </c>
      <c r="B164" s="486" t="s">
        <v>902</v>
      </c>
      <c r="C164" s="486" t="s">
        <v>445</v>
      </c>
      <c r="D164" s="486" t="s">
        <v>899</v>
      </c>
      <c r="E164" s="486" t="s">
        <v>921</v>
      </c>
      <c r="F164" s="486" t="s">
        <v>948</v>
      </c>
      <c r="G164" s="486" t="s">
        <v>949</v>
      </c>
      <c r="H164" s="490"/>
      <c r="I164" s="490"/>
      <c r="J164" s="486"/>
      <c r="K164" s="486"/>
      <c r="L164" s="490">
        <v>5</v>
      </c>
      <c r="M164" s="490">
        <v>375</v>
      </c>
      <c r="N164" s="486">
        <v>1</v>
      </c>
      <c r="O164" s="486">
        <v>75</v>
      </c>
      <c r="P164" s="490">
        <v>15</v>
      </c>
      <c r="Q164" s="490">
        <v>1140</v>
      </c>
      <c r="R164" s="512">
        <v>3.04</v>
      </c>
      <c r="S164" s="491">
        <v>76</v>
      </c>
    </row>
    <row r="165" spans="1:19" ht="14.45" customHeight="1" x14ac:dyDescent="0.2">
      <c r="A165" s="485" t="s">
        <v>901</v>
      </c>
      <c r="B165" s="486" t="s">
        <v>902</v>
      </c>
      <c r="C165" s="486" t="s">
        <v>445</v>
      </c>
      <c r="D165" s="486" t="s">
        <v>899</v>
      </c>
      <c r="E165" s="486" t="s">
        <v>921</v>
      </c>
      <c r="F165" s="486" t="s">
        <v>950</v>
      </c>
      <c r="G165" s="486" t="s">
        <v>951</v>
      </c>
      <c r="H165" s="490"/>
      <c r="I165" s="490"/>
      <c r="J165" s="486"/>
      <c r="K165" s="486"/>
      <c r="L165" s="490">
        <v>35</v>
      </c>
      <c r="M165" s="490">
        <v>12530</v>
      </c>
      <c r="N165" s="486">
        <v>1</v>
      </c>
      <c r="O165" s="486">
        <v>358</v>
      </c>
      <c r="P165" s="490">
        <v>95</v>
      </c>
      <c r="Q165" s="490">
        <v>34200</v>
      </c>
      <c r="R165" s="512">
        <v>2.7294493216280924</v>
      </c>
      <c r="S165" s="491">
        <v>360</v>
      </c>
    </row>
    <row r="166" spans="1:19" ht="14.45" customHeight="1" x14ac:dyDescent="0.2">
      <c r="A166" s="485" t="s">
        <v>901</v>
      </c>
      <c r="B166" s="486" t="s">
        <v>902</v>
      </c>
      <c r="C166" s="486" t="s">
        <v>445</v>
      </c>
      <c r="D166" s="486" t="s">
        <v>899</v>
      </c>
      <c r="E166" s="486" t="s">
        <v>921</v>
      </c>
      <c r="F166" s="486" t="s">
        <v>952</v>
      </c>
      <c r="G166" s="486" t="s">
        <v>953</v>
      </c>
      <c r="H166" s="490">
        <v>3</v>
      </c>
      <c r="I166" s="490">
        <v>669</v>
      </c>
      <c r="J166" s="486">
        <v>8.000478354460655E-2</v>
      </c>
      <c r="K166" s="486">
        <v>223</v>
      </c>
      <c r="L166" s="490">
        <v>37</v>
      </c>
      <c r="M166" s="490">
        <v>8362</v>
      </c>
      <c r="N166" s="486">
        <v>1</v>
      </c>
      <c r="O166" s="486">
        <v>226</v>
      </c>
      <c r="P166" s="490">
        <v>105</v>
      </c>
      <c r="Q166" s="490">
        <v>23940</v>
      </c>
      <c r="R166" s="512">
        <v>2.8629514470222435</v>
      </c>
      <c r="S166" s="491">
        <v>228</v>
      </c>
    </row>
    <row r="167" spans="1:19" ht="14.45" customHeight="1" x14ac:dyDescent="0.2">
      <c r="A167" s="485" t="s">
        <v>901</v>
      </c>
      <c r="B167" s="486" t="s">
        <v>902</v>
      </c>
      <c r="C167" s="486" t="s">
        <v>445</v>
      </c>
      <c r="D167" s="486" t="s">
        <v>899</v>
      </c>
      <c r="E167" s="486" t="s">
        <v>921</v>
      </c>
      <c r="F167" s="486" t="s">
        <v>960</v>
      </c>
      <c r="G167" s="486" t="s">
        <v>961</v>
      </c>
      <c r="H167" s="490">
        <v>2</v>
      </c>
      <c r="I167" s="490">
        <v>1404</v>
      </c>
      <c r="J167" s="486">
        <v>1.9858557284299858</v>
      </c>
      <c r="K167" s="486">
        <v>702</v>
      </c>
      <c r="L167" s="490">
        <v>1</v>
      </c>
      <c r="M167" s="490">
        <v>707</v>
      </c>
      <c r="N167" s="486">
        <v>1</v>
      </c>
      <c r="O167" s="486">
        <v>707</v>
      </c>
      <c r="P167" s="490">
        <v>26</v>
      </c>
      <c r="Q167" s="490">
        <v>18486</v>
      </c>
      <c r="R167" s="512">
        <v>26.147100424328148</v>
      </c>
      <c r="S167" s="491">
        <v>711</v>
      </c>
    </row>
    <row r="168" spans="1:19" ht="14.45" customHeight="1" x14ac:dyDescent="0.2">
      <c r="A168" s="485" t="s">
        <v>901</v>
      </c>
      <c r="B168" s="486" t="s">
        <v>902</v>
      </c>
      <c r="C168" s="486" t="s">
        <v>445</v>
      </c>
      <c r="D168" s="486" t="s">
        <v>899</v>
      </c>
      <c r="E168" s="486" t="s">
        <v>921</v>
      </c>
      <c r="F168" s="486" t="s">
        <v>962</v>
      </c>
      <c r="G168" s="486" t="s">
        <v>963</v>
      </c>
      <c r="H168" s="490"/>
      <c r="I168" s="490"/>
      <c r="J168" s="486"/>
      <c r="K168" s="486"/>
      <c r="L168" s="490"/>
      <c r="M168" s="490"/>
      <c r="N168" s="486"/>
      <c r="O168" s="486"/>
      <c r="P168" s="490">
        <v>47</v>
      </c>
      <c r="Q168" s="490">
        <v>11045</v>
      </c>
      <c r="R168" s="512"/>
      <c r="S168" s="491">
        <v>235</v>
      </c>
    </row>
    <row r="169" spans="1:19" ht="14.45" customHeight="1" x14ac:dyDescent="0.2">
      <c r="A169" s="485" t="s">
        <v>901</v>
      </c>
      <c r="B169" s="486" t="s">
        <v>902</v>
      </c>
      <c r="C169" s="486" t="s">
        <v>445</v>
      </c>
      <c r="D169" s="486" t="s">
        <v>897</v>
      </c>
      <c r="E169" s="486" t="s">
        <v>921</v>
      </c>
      <c r="F169" s="486" t="s">
        <v>928</v>
      </c>
      <c r="G169" s="486" t="s">
        <v>929</v>
      </c>
      <c r="H169" s="490"/>
      <c r="I169" s="490"/>
      <c r="J169" s="486"/>
      <c r="K169" s="486"/>
      <c r="L169" s="490"/>
      <c r="M169" s="490"/>
      <c r="N169" s="486"/>
      <c r="O169" s="486"/>
      <c r="P169" s="490">
        <v>1</v>
      </c>
      <c r="Q169" s="490">
        <v>10</v>
      </c>
      <c r="R169" s="512"/>
      <c r="S169" s="491">
        <v>10</v>
      </c>
    </row>
    <row r="170" spans="1:19" ht="14.45" customHeight="1" x14ac:dyDescent="0.2">
      <c r="A170" s="485" t="s">
        <v>901</v>
      </c>
      <c r="B170" s="486" t="s">
        <v>902</v>
      </c>
      <c r="C170" s="486" t="s">
        <v>445</v>
      </c>
      <c r="D170" s="486" t="s">
        <v>897</v>
      </c>
      <c r="E170" s="486" t="s">
        <v>921</v>
      </c>
      <c r="F170" s="486" t="s">
        <v>934</v>
      </c>
      <c r="G170" s="486" t="s">
        <v>935</v>
      </c>
      <c r="H170" s="490"/>
      <c r="I170" s="490"/>
      <c r="J170" s="486"/>
      <c r="K170" s="486"/>
      <c r="L170" s="490"/>
      <c r="M170" s="490"/>
      <c r="N170" s="486"/>
      <c r="O170" s="486"/>
      <c r="P170" s="490">
        <v>1</v>
      </c>
      <c r="Q170" s="490">
        <v>76</v>
      </c>
      <c r="R170" s="512"/>
      <c r="S170" s="491">
        <v>76</v>
      </c>
    </row>
    <row r="171" spans="1:19" ht="14.45" customHeight="1" x14ac:dyDescent="0.2">
      <c r="A171" s="485" t="s">
        <v>901</v>
      </c>
      <c r="B171" s="486" t="s">
        <v>902</v>
      </c>
      <c r="C171" s="486" t="s">
        <v>445</v>
      </c>
      <c r="D171" s="486" t="s">
        <v>897</v>
      </c>
      <c r="E171" s="486" t="s">
        <v>921</v>
      </c>
      <c r="F171" s="486" t="s">
        <v>938</v>
      </c>
      <c r="G171" s="486" t="s">
        <v>939</v>
      </c>
      <c r="H171" s="490"/>
      <c r="I171" s="490"/>
      <c r="J171" s="486"/>
      <c r="K171" s="486"/>
      <c r="L171" s="490"/>
      <c r="M171" s="490"/>
      <c r="N171" s="486"/>
      <c r="O171" s="486"/>
      <c r="P171" s="490">
        <v>2</v>
      </c>
      <c r="Q171" s="490">
        <v>360</v>
      </c>
      <c r="R171" s="512"/>
      <c r="S171" s="491">
        <v>180</v>
      </c>
    </row>
    <row r="172" spans="1:19" ht="14.45" customHeight="1" x14ac:dyDescent="0.2">
      <c r="A172" s="485" t="s">
        <v>901</v>
      </c>
      <c r="B172" s="486" t="s">
        <v>902</v>
      </c>
      <c r="C172" s="486" t="s">
        <v>445</v>
      </c>
      <c r="D172" s="486" t="s">
        <v>897</v>
      </c>
      <c r="E172" s="486" t="s">
        <v>921</v>
      </c>
      <c r="F172" s="486" t="s">
        <v>942</v>
      </c>
      <c r="G172" s="486" t="s">
        <v>943</v>
      </c>
      <c r="H172" s="490"/>
      <c r="I172" s="490"/>
      <c r="J172" s="486"/>
      <c r="K172" s="486"/>
      <c r="L172" s="490"/>
      <c r="M172" s="490"/>
      <c r="N172" s="486"/>
      <c r="O172" s="486"/>
      <c r="P172" s="490">
        <v>3</v>
      </c>
      <c r="Q172" s="490">
        <v>100</v>
      </c>
      <c r="R172" s="512"/>
      <c r="S172" s="491">
        <v>33.333333333333336</v>
      </c>
    </row>
    <row r="173" spans="1:19" ht="14.45" customHeight="1" x14ac:dyDescent="0.2">
      <c r="A173" s="485" t="s">
        <v>901</v>
      </c>
      <c r="B173" s="486" t="s">
        <v>902</v>
      </c>
      <c r="C173" s="486" t="s">
        <v>445</v>
      </c>
      <c r="D173" s="486" t="s">
        <v>897</v>
      </c>
      <c r="E173" s="486" t="s">
        <v>921</v>
      </c>
      <c r="F173" s="486" t="s">
        <v>952</v>
      </c>
      <c r="G173" s="486" t="s">
        <v>953</v>
      </c>
      <c r="H173" s="490"/>
      <c r="I173" s="490"/>
      <c r="J173" s="486"/>
      <c r="K173" s="486"/>
      <c r="L173" s="490"/>
      <c r="M173" s="490"/>
      <c r="N173" s="486"/>
      <c r="O173" s="486"/>
      <c r="P173" s="490">
        <v>1</v>
      </c>
      <c r="Q173" s="490">
        <v>228</v>
      </c>
      <c r="R173" s="512"/>
      <c r="S173" s="491">
        <v>228</v>
      </c>
    </row>
    <row r="174" spans="1:19" ht="14.45" customHeight="1" x14ac:dyDescent="0.2">
      <c r="A174" s="485" t="s">
        <v>901</v>
      </c>
      <c r="B174" s="486" t="s">
        <v>902</v>
      </c>
      <c r="C174" s="486" t="s">
        <v>445</v>
      </c>
      <c r="D174" s="486" t="s">
        <v>897</v>
      </c>
      <c r="E174" s="486" t="s">
        <v>921</v>
      </c>
      <c r="F174" s="486" t="s">
        <v>960</v>
      </c>
      <c r="G174" s="486" t="s">
        <v>961</v>
      </c>
      <c r="H174" s="490"/>
      <c r="I174" s="490"/>
      <c r="J174" s="486"/>
      <c r="K174" s="486"/>
      <c r="L174" s="490"/>
      <c r="M174" s="490"/>
      <c r="N174" s="486"/>
      <c r="O174" s="486"/>
      <c r="P174" s="490">
        <v>1</v>
      </c>
      <c r="Q174" s="490">
        <v>711</v>
      </c>
      <c r="R174" s="512"/>
      <c r="S174" s="491">
        <v>711</v>
      </c>
    </row>
    <row r="175" spans="1:19" ht="14.45" customHeight="1" x14ac:dyDescent="0.2">
      <c r="A175" s="485" t="s">
        <v>901</v>
      </c>
      <c r="B175" s="486" t="s">
        <v>902</v>
      </c>
      <c r="C175" s="486" t="s">
        <v>445</v>
      </c>
      <c r="D175" s="486" t="s">
        <v>897</v>
      </c>
      <c r="E175" s="486" t="s">
        <v>921</v>
      </c>
      <c r="F175" s="486" t="s">
        <v>962</v>
      </c>
      <c r="G175" s="486" t="s">
        <v>963</v>
      </c>
      <c r="H175" s="490"/>
      <c r="I175" s="490"/>
      <c r="J175" s="486"/>
      <c r="K175" s="486"/>
      <c r="L175" s="490"/>
      <c r="M175" s="490"/>
      <c r="N175" s="486"/>
      <c r="O175" s="486"/>
      <c r="P175" s="490">
        <v>1</v>
      </c>
      <c r="Q175" s="490">
        <v>235</v>
      </c>
      <c r="R175" s="512"/>
      <c r="S175" s="491">
        <v>235</v>
      </c>
    </row>
    <row r="176" spans="1:19" ht="14.45" customHeight="1" x14ac:dyDescent="0.2">
      <c r="A176" s="485" t="s">
        <v>901</v>
      </c>
      <c r="B176" s="486" t="s">
        <v>902</v>
      </c>
      <c r="C176" s="486" t="s">
        <v>450</v>
      </c>
      <c r="D176" s="486" t="s">
        <v>893</v>
      </c>
      <c r="E176" s="486" t="s">
        <v>921</v>
      </c>
      <c r="F176" s="486" t="s">
        <v>948</v>
      </c>
      <c r="G176" s="486" t="s">
        <v>949</v>
      </c>
      <c r="H176" s="490"/>
      <c r="I176" s="490"/>
      <c r="J176" s="486"/>
      <c r="K176" s="486"/>
      <c r="L176" s="490">
        <v>2</v>
      </c>
      <c r="M176" s="490">
        <v>150</v>
      </c>
      <c r="N176" s="486">
        <v>1</v>
      </c>
      <c r="O176" s="486">
        <v>75</v>
      </c>
      <c r="P176" s="490"/>
      <c r="Q176" s="490"/>
      <c r="R176" s="512"/>
      <c r="S176" s="491"/>
    </row>
    <row r="177" spans="1:19" ht="14.45" customHeight="1" x14ac:dyDescent="0.2">
      <c r="A177" s="485" t="s">
        <v>901</v>
      </c>
      <c r="B177" s="486" t="s">
        <v>902</v>
      </c>
      <c r="C177" s="486" t="s">
        <v>450</v>
      </c>
      <c r="D177" s="486" t="s">
        <v>535</v>
      </c>
      <c r="E177" s="486" t="s">
        <v>903</v>
      </c>
      <c r="F177" s="486" t="s">
        <v>904</v>
      </c>
      <c r="G177" s="486" t="s">
        <v>905</v>
      </c>
      <c r="H177" s="490">
        <v>2.5999999999999996</v>
      </c>
      <c r="I177" s="490">
        <v>140.66</v>
      </c>
      <c r="J177" s="486"/>
      <c r="K177" s="486">
        <v>54.100000000000009</v>
      </c>
      <c r="L177" s="490"/>
      <c r="M177" s="490"/>
      <c r="N177" s="486"/>
      <c r="O177" s="486"/>
      <c r="P177" s="490"/>
      <c r="Q177" s="490"/>
      <c r="R177" s="512"/>
      <c r="S177" s="491"/>
    </row>
    <row r="178" spans="1:19" ht="14.45" customHeight="1" x14ac:dyDescent="0.2">
      <c r="A178" s="485" t="s">
        <v>901</v>
      </c>
      <c r="B178" s="486" t="s">
        <v>902</v>
      </c>
      <c r="C178" s="486" t="s">
        <v>450</v>
      </c>
      <c r="D178" s="486" t="s">
        <v>535</v>
      </c>
      <c r="E178" s="486" t="s">
        <v>903</v>
      </c>
      <c r="F178" s="486" t="s">
        <v>911</v>
      </c>
      <c r="G178" s="486" t="s">
        <v>467</v>
      </c>
      <c r="H178" s="490">
        <v>0.64999999999999991</v>
      </c>
      <c r="I178" s="490">
        <v>3.12</v>
      </c>
      <c r="J178" s="486"/>
      <c r="K178" s="486">
        <v>4.8000000000000007</v>
      </c>
      <c r="L178" s="490"/>
      <c r="M178" s="490"/>
      <c r="N178" s="486"/>
      <c r="O178" s="486"/>
      <c r="P178" s="490"/>
      <c r="Q178" s="490"/>
      <c r="R178" s="512"/>
      <c r="S178" s="491"/>
    </row>
    <row r="179" spans="1:19" ht="14.45" customHeight="1" x14ac:dyDescent="0.2">
      <c r="A179" s="485" t="s">
        <v>901</v>
      </c>
      <c r="B179" s="486" t="s">
        <v>902</v>
      </c>
      <c r="C179" s="486" t="s">
        <v>450</v>
      </c>
      <c r="D179" s="486" t="s">
        <v>535</v>
      </c>
      <c r="E179" s="486" t="s">
        <v>921</v>
      </c>
      <c r="F179" s="486" t="s">
        <v>926</v>
      </c>
      <c r="G179" s="486" t="s">
        <v>927</v>
      </c>
      <c r="H179" s="490">
        <v>12</v>
      </c>
      <c r="I179" s="490">
        <v>444</v>
      </c>
      <c r="J179" s="486"/>
      <c r="K179" s="486">
        <v>37</v>
      </c>
      <c r="L179" s="490"/>
      <c r="M179" s="490"/>
      <c r="N179" s="486"/>
      <c r="O179" s="486"/>
      <c r="P179" s="490"/>
      <c r="Q179" s="490"/>
      <c r="R179" s="512"/>
      <c r="S179" s="491"/>
    </row>
    <row r="180" spans="1:19" ht="14.45" customHeight="1" x14ac:dyDescent="0.2">
      <c r="A180" s="485" t="s">
        <v>901</v>
      </c>
      <c r="B180" s="486" t="s">
        <v>902</v>
      </c>
      <c r="C180" s="486" t="s">
        <v>450</v>
      </c>
      <c r="D180" s="486" t="s">
        <v>535</v>
      </c>
      <c r="E180" s="486" t="s">
        <v>921</v>
      </c>
      <c r="F180" s="486" t="s">
        <v>946</v>
      </c>
      <c r="G180" s="486" t="s">
        <v>947</v>
      </c>
      <c r="H180" s="490">
        <v>13</v>
      </c>
      <c r="I180" s="490">
        <v>1716</v>
      </c>
      <c r="J180" s="486"/>
      <c r="K180" s="486">
        <v>132</v>
      </c>
      <c r="L180" s="490"/>
      <c r="M180" s="490"/>
      <c r="N180" s="486"/>
      <c r="O180" s="486"/>
      <c r="P180" s="490"/>
      <c r="Q180" s="490"/>
      <c r="R180" s="512"/>
      <c r="S180" s="491"/>
    </row>
    <row r="181" spans="1:19" ht="14.45" customHeight="1" x14ac:dyDescent="0.2">
      <c r="A181" s="485" t="s">
        <v>901</v>
      </c>
      <c r="B181" s="486" t="s">
        <v>902</v>
      </c>
      <c r="C181" s="486" t="s">
        <v>450</v>
      </c>
      <c r="D181" s="486" t="s">
        <v>535</v>
      </c>
      <c r="E181" s="486" t="s">
        <v>921</v>
      </c>
      <c r="F181" s="486" t="s">
        <v>948</v>
      </c>
      <c r="G181" s="486" t="s">
        <v>949</v>
      </c>
      <c r="H181" s="490">
        <v>1</v>
      </c>
      <c r="I181" s="490">
        <v>74</v>
      </c>
      <c r="J181" s="486"/>
      <c r="K181" s="486">
        <v>74</v>
      </c>
      <c r="L181" s="490"/>
      <c r="M181" s="490"/>
      <c r="N181" s="486"/>
      <c r="O181" s="486"/>
      <c r="P181" s="490"/>
      <c r="Q181" s="490"/>
      <c r="R181" s="512"/>
      <c r="S181" s="491"/>
    </row>
    <row r="182" spans="1:19" ht="14.45" customHeight="1" x14ac:dyDescent="0.2">
      <c r="A182" s="485" t="s">
        <v>968</v>
      </c>
      <c r="B182" s="486" t="s">
        <v>969</v>
      </c>
      <c r="C182" s="486" t="s">
        <v>445</v>
      </c>
      <c r="D182" s="486" t="s">
        <v>893</v>
      </c>
      <c r="E182" s="486" t="s">
        <v>921</v>
      </c>
      <c r="F182" s="486" t="s">
        <v>936</v>
      </c>
      <c r="G182" s="486" t="s">
        <v>937</v>
      </c>
      <c r="H182" s="490">
        <v>4</v>
      </c>
      <c r="I182" s="490">
        <v>488</v>
      </c>
      <c r="J182" s="486">
        <v>1</v>
      </c>
      <c r="K182" s="486">
        <v>122</v>
      </c>
      <c r="L182" s="490">
        <v>4</v>
      </c>
      <c r="M182" s="490">
        <v>488</v>
      </c>
      <c r="N182" s="486">
        <v>1</v>
      </c>
      <c r="O182" s="486">
        <v>122</v>
      </c>
      <c r="P182" s="490">
        <v>21</v>
      </c>
      <c r="Q182" s="490">
        <v>2583</v>
      </c>
      <c r="R182" s="512">
        <v>5.293032786885246</v>
      </c>
      <c r="S182" s="491">
        <v>123</v>
      </c>
    </row>
    <row r="183" spans="1:19" ht="14.45" customHeight="1" x14ac:dyDescent="0.2">
      <c r="A183" s="485" t="s">
        <v>968</v>
      </c>
      <c r="B183" s="486" t="s">
        <v>969</v>
      </c>
      <c r="C183" s="486" t="s">
        <v>445</v>
      </c>
      <c r="D183" s="486" t="s">
        <v>535</v>
      </c>
      <c r="E183" s="486" t="s">
        <v>921</v>
      </c>
      <c r="F183" s="486" t="s">
        <v>926</v>
      </c>
      <c r="G183" s="486" t="s">
        <v>927</v>
      </c>
      <c r="H183" s="490"/>
      <c r="I183" s="490"/>
      <c r="J183" s="486"/>
      <c r="K183" s="486"/>
      <c r="L183" s="490">
        <v>3</v>
      </c>
      <c r="M183" s="490">
        <v>114</v>
      </c>
      <c r="N183" s="486">
        <v>1</v>
      </c>
      <c r="O183" s="486">
        <v>38</v>
      </c>
      <c r="P183" s="490">
        <v>3</v>
      </c>
      <c r="Q183" s="490">
        <v>114</v>
      </c>
      <c r="R183" s="512">
        <v>1</v>
      </c>
      <c r="S183" s="491">
        <v>38</v>
      </c>
    </row>
    <row r="184" spans="1:19" ht="14.45" customHeight="1" x14ac:dyDescent="0.2">
      <c r="A184" s="485" t="s">
        <v>968</v>
      </c>
      <c r="B184" s="486" t="s">
        <v>969</v>
      </c>
      <c r="C184" s="486" t="s">
        <v>445</v>
      </c>
      <c r="D184" s="486" t="s">
        <v>535</v>
      </c>
      <c r="E184" s="486" t="s">
        <v>921</v>
      </c>
      <c r="F184" s="486" t="s">
        <v>936</v>
      </c>
      <c r="G184" s="486" t="s">
        <v>937</v>
      </c>
      <c r="H184" s="490">
        <v>606</v>
      </c>
      <c r="I184" s="490">
        <v>73932</v>
      </c>
      <c r="J184" s="486">
        <v>1.1499051233396584</v>
      </c>
      <c r="K184" s="486">
        <v>122</v>
      </c>
      <c r="L184" s="490">
        <v>527</v>
      </c>
      <c r="M184" s="490">
        <v>64294</v>
      </c>
      <c r="N184" s="486">
        <v>1</v>
      </c>
      <c r="O184" s="486">
        <v>122</v>
      </c>
      <c r="P184" s="490">
        <v>471</v>
      </c>
      <c r="Q184" s="490">
        <v>57933</v>
      </c>
      <c r="R184" s="512">
        <v>0.90106386287989548</v>
      </c>
      <c r="S184" s="491">
        <v>123</v>
      </c>
    </row>
    <row r="185" spans="1:19" ht="14.45" customHeight="1" x14ac:dyDescent="0.2">
      <c r="A185" s="485" t="s">
        <v>968</v>
      </c>
      <c r="B185" s="486" t="s">
        <v>969</v>
      </c>
      <c r="C185" s="486" t="s">
        <v>445</v>
      </c>
      <c r="D185" s="486" t="s">
        <v>535</v>
      </c>
      <c r="E185" s="486" t="s">
        <v>921</v>
      </c>
      <c r="F185" s="486" t="s">
        <v>946</v>
      </c>
      <c r="G185" s="486" t="s">
        <v>947</v>
      </c>
      <c r="H185" s="490"/>
      <c r="I185" s="490"/>
      <c r="J185" s="486"/>
      <c r="K185" s="486"/>
      <c r="L185" s="490">
        <v>4</v>
      </c>
      <c r="M185" s="490">
        <v>540</v>
      </c>
      <c r="N185" s="486">
        <v>1</v>
      </c>
      <c r="O185" s="486">
        <v>135</v>
      </c>
      <c r="P185" s="490">
        <v>3</v>
      </c>
      <c r="Q185" s="490">
        <v>411</v>
      </c>
      <c r="R185" s="512">
        <v>0.76111111111111107</v>
      </c>
      <c r="S185" s="491">
        <v>137</v>
      </c>
    </row>
    <row r="186" spans="1:19" ht="14.45" customHeight="1" x14ac:dyDescent="0.2">
      <c r="A186" s="485" t="s">
        <v>968</v>
      </c>
      <c r="B186" s="486" t="s">
        <v>969</v>
      </c>
      <c r="C186" s="486" t="s">
        <v>445</v>
      </c>
      <c r="D186" s="486" t="s">
        <v>536</v>
      </c>
      <c r="E186" s="486" t="s">
        <v>921</v>
      </c>
      <c r="F186" s="486" t="s">
        <v>936</v>
      </c>
      <c r="G186" s="486" t="s">
        <v>937</v>
      </c>
      <c r="H186" s="490">
        <v>14</v>
      </c>
      <c r="I186" s="490">
        <v>1708</v>
      </c>
      <c r="J186" s="486">
        <v>1</v>
      </c>
      <c r="K186" s="486">
        <v>122</v>
      </c>
      <c r="L186" s="490">
        <v>14</v>
      </c>
      <c r="M186" s="490">
        <v>1708</v>
      </c>
      <c r="N186" s="486">
        <v>1</v>
      </c>
      <c r="O186" s="486">
        <v>122</v>
      </c>
      <c r="P186" s="490">
        <v>8</v>
      </c>
      <c r="Q186" s="490">
        <v>984</v>
      </c>
      <c r="R186" s="512">
        <v>0.57611241217798592</v>
      </c>
      <c r="S186" s="491">
        <v>123</v>
      </c>
    </row>
    <row r="187" spans="1:19" ht="14.45" customHeight="1" x14ac:dyDescent="0.2">
      <c r="A187" s="485" t="s">
        <v>968</v>
      </c>
      <c r="B187" s="486" t="s">
        <v>969</v>
      </c>
      <c r="C187" s="486" t="s">
        <v>445</v>
      </c>
      <c r="D187" s="486" t="s">
        <v>898</v>
      </c>
      <c r="E187" s="486" t="s">
        <v>921</v>
      </c>
      <c r="F187" s="486" t="s">
        <v>936</v>
      </c>
      <c r="G187" s="486" t="s">
        <v>937</v>
      </c>
      <c r="H187" s="490">
        <v>12</v>
      </c>
      <c r="I187" s="490">
        <v>1464</v>
      </c>
      <c r="J187" s="486">
        <v>2.4</v>
      </c>
      <c r="K187" s="486">
        <v>122</v>
      </c>
      <c r="L187" s="490">
        <v>5</v>
      </c>
      <c r="M187" s="490">
        <v>610</v>
      </c>
      <c r="N187" s="486">
        <v>1</v>
      </c>
      <c r="O187" s="486">
        <v>122</v>
      </c>
      <c r="P187" s="490">
        <v>5</v>
      </c>
      <c r="Q187" s="490">
        <v>615</v>
      </c>
      <c r="R187" s="512">
        <v>1.0081967213114753</v>
      </c>
      <c r="S187" s="491">
        <v>123</v>
      </c>
    </row>
    <row r="188" spans="1:19" ht="14.45" customHeight="1" thickBot="1" x14ac:dyDescent="0.25">
      <c r="A188" s="492" t="s">
        <v>968</v>
      </c>
      <c r="B188" s="493" t="s">
        <v>969</v>
      </c>
      <c r="C188" s="493" t="s">
        <v>445</v>
      </c>
      <c r="D188" s="493" t="s">
        <v>538</v>
      </c>
      <c r="E188" s="493" t="s">
        <v>921</v>
      </c>
      <c r="F188" s="493" t="s">
        <v>936</v>
      </c>
      <c r="G188" s="493" t="s">
        <v>937</v>
      </c>
      <c r="H188" s="497">
        <v>28</v>
      </c>
      <c r="I188" s="497">
        <v>3416</v>
      </c>
      <c r="J188" s="493">
        <v>0.93333333333333335</v>
      </c>
      <c r="K188" s="493">
        <v>122</v>
      </c>
      <c r="L188" s="497">
        <v>30</v>
      </c>
      <c r="M188" s="497">
        <v>3660</v>
      </c>
      <c r="N188" s="493">
        <v>1</v>
      </c>
      <c r="O188" s="493">
        <v>122</v>
      </c>
      <c r="P188" s="497">
        <v>28</v>
      </c>
      <c r="Q188" s="497">
        <v>3444</v>
      </c>
      <c r="R188" s="505">
        <v>0.94098360655737701</v>
      </c>
      <c r="S188" s="498">
        <v>123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C4E33DA-248A-4837-B34C-D1C916D6382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1008</v>
      </c>
      <c r="C3" s="222">
        <f t="shared" ref="C3:R3" si="0">SUBTOTAL(9,C6:C1048576)</f>
        <v>0</v>
      </c>
      <c r="D3" s="222">
        <f t="shared" si="0"/>
        <v>0</v>
      </c>
      <c r="E3" s="222">
        <f t="shared" si="0"/>
        <v>0</v>
      </c>
      <c r="F3" s="222">
        <f t="shared" si="0"/>
        <v>0</v>
      </c>
      <c r="G3" s="225" t="str">
        <f>IF(D3&lt;&gt;0,F3/D3,"")</f>
        <v/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4"/>
      <c r="B5" s="585">
        <v>2018</v>
      </c>
      <c r="C5" s="586"/>
      <c r="D5" s="586">
        <v>2019</v>
      </c>
      <c r="E5" s="586"/>
      <c r="F5" s="586">
        <v>2020</v>
      </c>
      <c r="G5" s="624" t="s">
        <v>2</v>
      </c>
      <c r="H5" s="585">
        <v>2018</v>
      </c>
      <c r="I5" s="586"/>
      <c r="J5" s="586">
        <v>2019</v>
      </c>
      <c r="K5" s="586"/>
      <c r="L5" s="586">
        <v>2020</v>
      </c>
      <c r="M5" s="624" t="s">
        <v>2</v>
      </c>
      <c r="N5" s="585">
        <v>2018</v>
      </c>
      <c r="O5" s="586"/>
      <c r="P5" s="586">
        <v>2019</v>
      </c>
      <c r="Q5" s="586"/>
      <c r="R5" s="586">
        <v>2020</v>
      </c>
      <c r="S5" s="624" t="s">
        <v>2</v>
      </c>
    </row>
    <row r="6" spans="1:19" ht="14.45" customHeight="1" thickBot="1" x14ac:dyDescent="0.25">
      <c r="A6" s="627" t="s">
        <v>972</v>
      </c>
      <c r="B6" s="625">
        <v>1008</v>
      </c>
      <c r="C6" s="626"/>
      <c r="D6" s="625"/>
      <c r="E6" s="626"/>
      <c r="F6" s="625"/>
      <c r="G6" s="248"/>
      <c r="H6" s="625"/>
      <c r="I6" s="626"/>
      <c r="J6" s="625"/>
      <c r="K6" s="626"/>
      <c r="L6" s="625"/>
      <c r="M6" s="248"/>
      <c r="N6" s="625"/>
      <c r="O6" s="626"/>
      <c r="P6" s="625"/>
      <c r="Q6" s="626"/>
      <c r="R6" s="625"/>
      <c r="S6" s="2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A6403A9-3E03-425D-AA9B-4E8FD7D15E0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974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3</v>
      </c>
      <c r="G3" s="103">
        <f t="shared" si="0"/>
        <v>1008</v>
      </c>
      <c r="H3" s="103"/>
      <c r="I3" s="103"/>
      <c r="J3" s="103">
        <f t="shared" si="0"/>
        <v>0</v>
      </c>
      <c r="K3" s="103">
        <f t="shared" si="0"/>
        <v>0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5"/>
      <c r="B5" s="613"/>
      <c r="C5" s="615"/>
      <c r="D5" s="628"/>
      <c r="E5" s="617"/>
      <c r="F5" s="629" t="s">
        <v>71</v>
      </c>
      <c r="G5" s="630" t="s">
        <v>14</v>
      </c>
      <c r="H5" s="631"/>
      <c r="I5" s="631"/>
      <c r="J5" s="629" t="s">
        <v>71</v>
      </c>
      <c r="K5" s="630" t="s">
        <v>14</v>
      </c>
      <c r="L5" s="631"/>
      <c r="M5" s="631"/>
      <c r="N5" s="629" t="s">
        <v>71</v>
      </c>
      <c r="O5" s="630" t="s">
        <v>14</v>
      </c>
      <c r="P5" s="632"/>
      <c r="Q5" s="622"/>
    </row>
    <row r="6" spans="1:17" ht="14.45" customHeight="1" x14ac:dyDescent="0.2">
      <c r="A6" s="573" t="s">
        <v>973</v>
      </c>
      <c r="B6" s="579" t="s">
        <v>902</v>
      </c>
      <c r="C6" s="579" t="s">
        <v>921</v>
      </c>
      <c r="D6" s="579" t="s">
        <v>934</v>
      </c>
      <c r="E6" s="579" t="s">
        <v>935</v>
      </c>
      <c r="F6" s="116">
        <v>1</v>
      </c>
      <c r="G6" s="116">
        <v>74</v>
      </c>
      <c r="H6" s="116"/>
      <c r="I6" s="116">
        <v>74</v>
      </c>
      <c r="J6" s="116"/>
      <c r="K6" s="116"/>
      <c r="L6" s="116"/>
      <c r="M6" s="116"/>
      <c r="N6" s="116"/>
      <c r="O6" s="116"/>
      <c r="P6" s="574"/>
      <c r="Q6" s="575"/>
    </row>
    <row r="7" spans="1:17" ht="14.45" customHeight="1" x14ac:dyDescent="0.2">
      <c r="A7" s="485" t="s">
        <v>973</v>
      </c>
      <c r="B7" s="486" t="s">
        <v>902</v>
      </c>
      <c r="C7" s="486" t="s">
        <v>921</v>
      </c>
      <c r="D7" s="486" t="s">
        <v>960</v>
      </c>
      <c r="E7" s="486" t="s">
        <v>961</v>
      </c>
      <c r="F7" s="490">
        <v>1</v>
      </c>
      <c r="G7" s="490">
        <v>702</v>
      </c>
      <c r="H7" s="490"/>
      <c r="I7" s="490">
        <v>702</v>
      </c>
      <c r="J7" s="490"/>
      <c r="K7" s="490"/>
      <c r="L7" s="490"/>
      <c r="M7" s="490"/>
      <c r="N7" s="490"/>
      <c r="O7" s="490"/>
      <c r="P7" s="512"/>
      <c r="Q7" s="491"/>
    </row>
    <row r="8" spans="1:17" ht="14.45" customHeight="1" thickBot="1" x14ac:dyDescent="0.25">
      <c r="A8" s="492" t="s">
        <v>973</v>
      </c>
      <c r="B8" s="493" t="s">
        <v>902</v>
      </c>
      <c r="C8" s="493" t="s">
        <v>921</v>
      </c>
      <c r="D8" s="493" t="s">
        <v>962</v>
      </c>
      <c r="E8" s="493" t="s">
        <v>963</v>
      </c>
      <c r="F8" s="497">
        <v>1</v>
      </c>
      <c r="G8" s="497">
        <v>232</v>
      </c>
      <c r="H8" s="497"/>
      <c r="I8" s="497">
        <v>232</v>
      </c>
      <c r="J8" s="497"/>
      <c r="K8" s="497"/>
      <c r="L8" s="497"/>
      <c r="M8" s="497"/>
      <c r="N8" s="497"/>
      <c r="O8" s="497"/>
      <c r="P8" s="505"/>
      <c r="Q8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A0BB034-20EC-4D8E-9073-1E046EE320A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319.80896000000007</v>
      </c>
      <c r="C5" s="29">
        <v>850.60298000000012</v>
      </c>
      <c r="D5" s="8"/>
      <c r="E5" s="117">
        <v>250.83577999999994</v>
      </c>
      <c r="F5" s="28">
        <v>0</v>
      </c>
      <c r="G5" s="116">
        <f>E5-F5</f>
        <v>250.83577999999994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49.205330000000004</v>
      </c>
      <c r="C6" s="31">
        <v>51.130850000000002</v>
      </c>
      <c r="D6" s="8"/>
      <c r="E6" s="118">
        <v>68.51961</v>
      </c>
      <c r="F6" s="30">
        <v>0</v>
      </c>
      <c r="G6" s="119">
        <f>E6-F6</f>
        <v>68.51961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5555.3106900000002</v>
      </c>
      <c r="C7" s="31">
        <v>6129.2338300000001</v>
      </c>
      <c r="D7" s="8"/>
      <c r="E7" s="118">
        <v>6062.7434399999993</v>
      </c>
      <c r="F7" s="30">
        <v>0</v>
      </c>
      <c r="G7" s="119">
        <f>E7-F7</f>
        <v>6062.7434399999993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1299.0134399999997</v>
      </c>
      <c r="C8" s="33">
        <v>1276.2238500000003</v>
      </c>
      <c r="D8" s="8"/>
      <c r="E8" s="120">
        <v>1304.4692400000001</v>
      </c>
      <c r="F8" s="32">
        <v>0</v>
      </c>
      <c r="G8" s="121">
        <f>E8-F8</f>
        <v>1304.4692400000001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7223.33842</v>
      </c>
      <c r="C9" s="35">
        <v>8307.1915100000006</v>
      </c>
      <c r="D9" s="8"/>
      <c r="E9" s="3">
        <v>7686.5680699999994</v>
      </c>
      <c r="F9" s="34">
        <v>0</v>
      </c>
      <c r="G9" s="34">
        <f>E9-F9</f>
        <v>7686.5680699999994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1593.14167</v>
      </c>
      <c r="C11" s="29">
        <f>IF(ISERROR(VLOOKUP("Celkem:",'ZV Vykáz.-A'!A:H,5,0)),0,VLOOKUP("Celkem:",'ZV Vykáz.-A'!A:H,5,0)/1000)</f>
        <v>1669.8416400000001</v>
      </c>
      <c r="D11" s="8"/>
      <c r="E11" s="117">
        <f>IF(ISERROR(VLOOKUP("Celkem:",'ZV Vykáz.-A'!A:H,8,0)),0,VLOOKUP("Celkem:",'ZV Vykáz.-A'!A:H,8,0)/1000)</f>
        <v>1525.4496900000004</v>
      </c>
      <c r="F11" s="28">
        <f>C11</f>
        <v>1669.8416400000001</v>
      </c>
      <c r="G11" s="116">
        <f>E11-F11</f>
        <v>-144.39194999999972</v>
      </c>
      <c r="H11" s="122">
        <f>IF(F11&lt;0.00000001,"",E11/F11)</f>
        <v>0.91352955481455134</v>
      </c>
      <c r="I11" s="116">
        <f>E11-B11</f>
        <v>-67.691979999999603</v>
      </c>
      <c r="J11" s="122">
        <f>IF(B11&lt;0.00000001,"",E11/B11)</f>
        <v>0.9575103826139959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1593.14167</v>
      </c>
      <c r="C13" s="37">
        <f>SUM(C11:C12)</f>
        <v>1669.8416400000001</v>
      </c>
      <c r="D13" s="8"/>
      <c r="E13" s="5">
        <f>SUM(E11:E12)</f>
        <v>1525.4496900000004</v>
      </c>
      <c r="F13" s="36">
        <f>SUM(F11:F12)</f>
        <v>1669.8416400000001</v>
      </c>
      <c r="G13" s="36">
        <f>E13-F13</f>
        <v>-144.39194999999972</v>
      </c>
      <c r="H13" s="126">
        <f>IF(F13&lt;0.00000001,"",E13/F13)</f>
        <v>0.91352955481455134</v>
      </c>
      <c r="I13" s="36">
        <f>SUM(I11:I12)</f>
        <v>-67.691979999999603</v>
      </c>
      <c r="J13" s="126">
        <f>IF(B13&lt;0.00000001,"",E13/B13)</f>
        <v>0.9575103826139959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0.22055475977546682</v>
      </c>
      <c r="C15" s="39">
        <f>IF(C9=0,"",C13/C9)</f>
        <v>0.20101157388629889</v>
      </c>
      <c r="D15" s="8"/>
      <c r="E15" s="6">
        <f>IF(E9=0,"",E13/E9)</f>
        <v>0.19845653822460724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4DA4F350-776F-4619-A1C2-73553918E8E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0.26504884222197655</v>
      </c>
      <c r="C4" s="201">
        <f t="shared" ref="C4:M4" si="0">(C10+C8)/C6</f>
        <v>0.25800620219916232</v>
      </c>
      <c r="D4" s="201">
        <f t="shared" si="0"/>
        <v>0.2641331582532172</v>
      </c>
      <c r="E4" s="201">
        <f t="shared" si="0"/>
        <v>0.22698968094300048</v>
      </c>
      <c r="F4" s="201">
        <f t="shared" si="0"/>
        <v>0.21939012918459189</v>
      </c>
      <c r="G4" s="201">
        <f t="shared" si="0"/>
        <v>0.21348374366970618</v>
      </c>
      <c r="H4" s="201">
        <f t="shared" si="0"/>
        <v>0.19845652521489998</v>
      </c>
      <c r="I4" s="201">
        <f t="shared" si="0"/>
        <v>0.19845652521489998</v>
      </c>
      <c r="J4" s="201">
        <f t="shared" si="0"/>
        <v>0.19845652521489998</v>
      </c>
      <c r="K4" s="201">
        <f t="shared" si="0"/>
        <v>0.19845652521489998</v>
      </c>
      <c r="L4" s="201">
        <f t="shared" si="0"/>
        <v>0.19845652521489998</v>
      </c>
      <c r="M4" s="201">
        <f t="shared" si="0"/>
        <v>0.19845652521489998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1089.30855</v>
      </c>
      <c r="C5" s="201">
        <f>IF(ISERROR(VLOOKUP($A5,'Man Tab'!$A:$Q,COLUMN()+2,0)),0,VLOOKUP($A5,'Man Tab'!$A:$Q,COLUMN()+2,0))</f>
        <v>1065.54647</v>
      </c>
      <c r="D5" s="201">
        <f>IF(ISERROR(VLOOKUP($A5,'Man Tab'!$A:$Q,COLUMN()+2,0)),0,VLOOKUP($A5,'Man Tab'!$A:$Q,COLUMN()+2,0))</f>
        <v>988.78008999999997</v>
      </c>
      <c r="E5" s="201">
        <f>IF(ISERROR(VLOOKUP($A5,'Man Tab'!$A:$Q,COLUMN()+2,0)),0,VLOOKUP($A5,'Man Tab'!$A:$Q,COLUMN()+2,0))</f>
        <v>1127.4838500000001</v>
      </c>
      <c r="F5" s="201">
        <f>IF(ISERROR(VLOOKUP($A5,'Man Tab'!$A:$Q,COLUMN()+2,0)),0,VLOOKUP($A5,'Man Tab'!$A:$Q,COLUMN()+2,0))</f>
        <v>1011.58767</v>
      </c>
      <c r="G5" s="201">
        <f>IF(ISERROR(VLOOKUP($A5,'Man Tab'!$A:$Q,COLUMN()+2,0)),0,VLOOKUP($A5,'Man Tab'!$A:$Q,COLUMN()+2,0))</f>
        <v>1029.5971400000001</v>
      </c>
      <c r="H5" s="201">
        <f>IF(ISERROR(VLOOKUP($A5,'Man Tab'!$A:$Q,COLUMN()+2,0)),0,VLOOKUP($A5,'Man Tab'!$A:$Q,COLUMN()+2,0))</f>
        <v>1374.2643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1089.30855</v>
      </c>
      <c r="C6" s="203">
        <f t="shared" ref="C6:M6" si="1">C5+B6</f>
        <v>2154.85502</v>
      </c>
      <c r="D6" s="203">
        <f t="shared" si="1"/>
        <v>3143.6351100000002</v>
      </c>
      <c r="E6" s="203">
        <f t="shared" si="1"/>
        <v>4271.1189599999998</v>
      </c>
      <c r="F6" s="203">
        <f t="shared" si="1"/>
        <v>5282.7066299999997</v>
      </c>
      <c r="G6" s="203">
        <f t="shared" si="1"/>
        <v>6312.3037699999995</v>
      </c>
      <c r="H6" s="203">
        <f t="shared" si="1"/>
        <v>7686.5680699999994</v>
      </c>
      <c r="I6" s="203">
        <f t="shared" si="1"/>
        <v>7686.5680699999994</v>
      </c>
      <c r="J6" s="203">
        <f t="shared" si="1"/>
        <v>7686.5680699999994</v>
      </c>
      <c r="K6" s="203">
        <f t="shared" si="1"/>
        <v>7686.5680699999994</v>
      </c>
      <c r="L6" s="203">
        <f t="shared" si="1"/>
        <v>7686.5680699999994</v>
      </c>
      <c r="M6" s="203">
        <f t="shared" si="1"/>
        <v>7686.5680699999994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288719.97000000003</v>
      </c>
      <c r="C9" s="202">
        <v>267245.99</v>
      </c>
      <c r="D9" s="202">
        <v>274372.31</v>
      </c>
      <c r="E9" s="202">
        <v>139161.66</v>
      </c>
      <c r="F9" s="202">
        <v>189473.76</v>
      </c>
      <c r="G9" s="202">
        <v>188600.55</v>
      </c>
      <c r="H9" s="202">
        <v>177875.34999999998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288.71997000000005</v>
      </c>
      <c r="C10" s="203">
        <f t="shared" ref="C10:M10" si="3">C9/1000+B10</f>
        <v>555.96596</v>
      </c>
      <c r="D10" s="203">
        <f t="shared" si="3"/>
        <v>830.33826999999997</v>
      </c>
      <c r="E10" s="203">
        <f t="shared" si="3"/>
        <v>969.49992999999995</v>
      </c>
      <c r="F10" s="203">
        <f t="shared" si="3"/>
        <v>1158.97369</v>
      </c>
      <c r="G10" s="203">
        <f t="shared" si="3"/>
        <v>1347.5742399999999</v>
      </c>
      <c r="H10" s="203">
        <f t="shared" si="3"/>
        <v>1525.4495899999999</v>
      </c>
      <c r="I10" s="203">
        <f t="shared" si="3"/>
        <v>1525.4495899999999</v>
      </c>
      <c r="J10" s="203">
        <f t="shared" si="3"/>
        <v>1525.4495899999999</v>
      </c>
      <c r="K10" s="203">
        <f t="shared" si="3"/>
        <v>1525.4495899999999</v>
      </c>
      <c r="L10" s="203">
        <f t="shared" si="3"/>
        <v>1525.4495899999999</v>
      </c>
      <c r="M10" s="203">
        <f t="shared" si="3"/>
        <v>1525.4495899999999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B30A215A-FA46-447E-8CE7-D00BA081C98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700.00000009999997</v>
      </c>
      <c r="C7" s="52">
        <v>58.333333341666666</v>
      </c>
      <c r="D7" s="52">
        <v>57.383650000000003</v>
      </c>
      <c r="E7" s="52">
        <v>65.645179999999996</v>
      </c>
      <c r="F7" s="52">
        <v>25.189029999999999</v>
      </c>
      <c r="G7" s="52">
        <v>32.454329999999999</v>
      </c>
      <c r="H7" s="52">
        <v>25.034770000000002</v>
      </c>
      <c r="I7" s="52">
        <v>39.159179999999999</v>
      </c>
      <c r="J7" s="52">
        <v>5.9696400000000001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250.83578</v>
      </c>
      <c r="Q7" s="95">
        <v>0.35833682852023763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100</v>
      </c>
      <c r="C9" s="52">
        <v>8.3333333333333339</v>
      </c>
      <c r="D9" s="52">
        <v>6.1614100000000001</v>
      </c>
      <c r="E9" s="52">
        <v>10.196759999999999</v>
      </c>
      <c r="F9" s="52">
        <v>9.2229500000000009</v>
      </c>
      <c r="G9" s="52">
        <v>10.187419999999999</v>
      </c>
      <c r="H9" s="52">
        <v>9.9243299999999994</v>
      </c>
      <c r="I9" s="52">
        <v>9.6654300000000006</v>
      </c>
      <c r="J9" s="52">
        <v>13.16131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68.51961</v>
      </c>
      <c r="Q9" s="95">
        <v>0.68519609999999997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64.7117413</v>
      </c>
      <c r="C11" s="52">
        <v>5.3926451083333333</v>
      </c>
      <c r="D11" s="52">
        <v>3.9693899999999998</v>
      </c>
      <c r="E11" s="52">
        <v>4.9948100000000002</v>
      </c>
      <c r="F11" s="52">
        <v>18.635090000000002</v>
      </c>
      <c r="G11" s="52">
        <v>4.3513100000000007</v>
      </c>
      <c r="H11" s="52">
        <v>6.9394</v>
      </c>
      <c r="I11" s="52">
        <v>11.601790000000001</v>
      </c>
      <c r="J11" s="52">
        <v>7.7652000000000001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58.256990000000009</v>
      </c>
      <c r="Q11" s="95">
        <v>0.90025378439321968</v>
      </c>
    </row>
    <row r="12" spans="1:17" ht="14.45" customHeight="1" x14ac:dyDescent="0.2">
      <c r="A12" s="15" t="s">
        <v>40</v>
      </c>
      <c r="B12" s="51">
        <v>45.291477899999997</v>
      </c>
      <c r="C12" s="52">
        <v>3.7742898249999999</v>
      </c>
      <c r="D12" s="52">
        <v>0.03</v>
      </c>
      <c r="E12" s="52">
        <v>0</v>
      </c>
      <c r="F12" s="52">
        <v>3.2429999999999999</v>
      </c>
      <c r="G12" s="52">
        <v>0</v>
      </c>
      <c r="H12" s="52">
        <v>4.2999999999999997E-2</v>
      </c>
      <c r="I12" s="52">
        <v>6.6000000000000003E-2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3.3819999999999997</v>
      </c>
      <c r="Q12" s="95">
        <v>7.4671884354650303E-2</v>
      </c>
    </row>
    <row r="13" spans="1:17" ht="14.45" customHeight="1" x14ac:dyDescent="0.2">
      <c r="A13" s="15" t="s">
        <v>41</v>
      </c>
      <c r="B13" s="51">
        <v>3.9999998999999997</v>
      </c>
      <c r="C13" s="52">
        <v>0.33333332499999996</v>
      </c>
      <c r="D13" s="52">
        <v>0.22263999999999998</v>
      </c>
      <c r="E13" s="52">
        <v>0.2286</v>
      </c>
      <c r="F13" s="52">
        <v>1.1579000000000002</v>
      </c>
      <c r="G13" s="52">
        <v>6.5666000000000002</v>
      </c>
      <c r="H13" s="52">
        <v>9.3969900000000006</v>
      </c>
      <c r="I13" s="52">
        <v>7.5188100000000002</v>
      </c>
      <c r="J13" s="52">
        <v>4.6552700000000007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29.746810000000004</v>
      </c>
      <c r="Q13" s="95">
        <v>7.4367026859175684</v>
      </c>
    </row>
    <row r="14" spans="1:17" ht="14.45" customHeight="1" x14ac:dyDescent="0.2">
      <c r="A14" s="15" t="s">
        <v>42</v>
      </c>
      <c r="B14" s="51">
        <v>1254.4553742000001</v>
      </c>
      <c r="C14" s="52">
        <v>104.53794785000001</v>
      </c>
      <c r="D14" s="52">
        <v>154.102</v>
      </c>
      <c r="E14" s="52">
        <v>119.274</v>
      </c>
      <c r="F14" s="52">
        <v>119.49299999999999</v>
      </c>
      <c r="G14" s="52">
        <v>95.337999999999994</v>
      </c>
      <c r="H14" s="52">
        <v>88.305000000000007</v>
      </c>
      <c r="I14" s="52">
        <v>72.504000000000005</v>
      </c>
      <c r="J14" s="52">
        <v>71.893000000000001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720.90899999999999</v>
      </c>
      <c r="Q14" s="95">
        <v>0.57467887246267568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19.878296800000001</v>
      </c>
      <c r="C17" s="52">
        <v>1.6565247333333335</v>
      </c>
      <c r="D17" s="52">
        <v>1.3825000000000001</v>
      </c>
      <c r="E17" s="52">
        <v>8.3190400000000011</v>
      </c>
      <c r="F17" s="52">
        <v>0</v>
      </c>
      <c r="G17" s="52">
        <v>11.991100000000001</v>
      </c>
      <c r="H17" s="52">
        <v>1.2682200000000001</v>
      </c>
      <c r="I17" s="52">
        <v>8.4579000000000004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31.418760000000006</v>
      </c>
      <c r="Q17" s="95">
        <v>1.5805559357580377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0.64600000000000002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0.64600000000000002</v>
      </c>
      <c r="Q18" s="95" t="s">
        <v>271</v>
      </c>
    </row>
    <row r="19" spans="1:17" ht="14.45" customHeight="1" x14ac:dyDescent="0.2">
      <c r="A19" s="15" t="s">
        <v>47</v>
      </c>
      <c r="B19" s="51">
        <v>262.6798124</v>
      </c>
      <c r="C19" s="52">
        <v>21.889984366666667</v>
      </c>
      <c r="D19" s="52">
        <v>27.733910000000002</v>
      </c>
      <c r="E19" s="52">
        <v>19.44566</v>
      </c>
      <c r="F19" s="52">
        <v>19.1754</v>
      </c>
      <c r="G19" s="52">
        <v>28.254339999999999</v>
      </c>
      <c r="H19" s="52">
        <v>19.26548</v>
      </c>
      <c r="I19" s="52">
        <v>33.109010000000005</v>
      </c>
      <c r="J19" s="52">
        <v>21.617439999999998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168.60123999999999</v>
      </c>
      <c r="Q19" s="95">
        <v>0.64185077056191775</v>
      </c>
    </row>
    <row r="20" spans="1:17" ht="14.45" customHeight="1" x14ac:dyDescent="0.2">
      <c r="A20" s="15" t="s">
        <v>48</v>
      </c>
      <c r="B20" s="51">
        <v>10523.2723965</v>
      </c>
      <c r="C20" s="52">
        <v>876.93936637500008</v>
      </c>
      <c r="D20" s="52">
        <v>798.80052999999998</v>
      </c>
      <c r="E20" s="52">
        <v>798.12287000000003</v>
      </c>
      <c r="F20" s="52">
        <v>748.92667000000006</v>
      </c>
      <c r="G20" s="52">
        <v>899.23062000000004</v>
      </c>
      <c r="H20" s="52">
        <v>799.64356000000009</v>
      </c>
      <c r="I20" s="52">
        <v>807.70196999999996</v>
      </c>
      <c r="J20" s="52">
        <v>1210.3172199999999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6062.7434400000002</v>
      </c>
      <c r="Q20" s="95">
        <v>0.57612719803931378</v>
      </c>
    </row>
    <row r="21" spans="1:17" ht="14.45" customHeight="1" x14ac:dyDescent="0.2">
      <c r="A21" s="16" t="s">
        <v>49</v>
      </c>
      <c r="B21" s="51">
        <v>513.28591890000098</v>
      </c>
      <c r="C21" s="52">
        <v>42.773826575000079</v>
      </c>
      <c r="D21" s="52">
        <v>39.390519999999995</v>
      </c>
      <c r="E21" s="52">
        <v>39.31955</v>
      </c>
      <c r="F21" s="52">
        <v>39.320550000000004</v>
      </c>
      <c r="G21" s="52">
        <v>39.110129999999998</v>
      </c>
      <c r="H21" s="52">
        <v>39.170819999999999</v>
      </c>
      <c r="I21" s="52">
        <v>39.167050000000003</v>
      </c>
      <c r="J21" s="52">
        <v>38.732219999999998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274.21083999999996</v>
      </c>
      <c r="Q21" s="95">
        <v>0.53422630526792625</v>
      </c>
    </row>
    <row r="22" spans="1:17" ht="14.45" customHeight="1" x14ac:dyDescent="0.2">
      <c r="A22" s="15" t="s">
        <v>50</v>
      </c>
      <c r="B22" s="51">
        <v>10.495414199999999</v>
      </c>
      <c r="C22" s="52">
        <v>0.87461784999999992</v>
      </c>
      <c r="D22" s="52">
        <v>0</v>
      </c>
      <c r="E22" s="52">
        <v>0</v>
      </c>
      <c r="F22" s="52">
        <v>4.4165000000000001</v>
      </c>
      <c r="G22" s="52">
        <v>0</v>
      </c>
      <c r="H22" s="52">
        <v>12.5961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17.012599999999999</v>
      </c>
      <c r="Q22" s="95">
        <v>1.6209555598101122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4.2969611999978952</v>
      </c>
      <c r="C24" s="52">
        <v>0.3580800999998246</v>
      </c>
      <c r="D24" s="52">
        <v>0.13200000000006185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0.15300000000002001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0.28500000000008185</v>
      </c>
      <c r="Q24" s="95">
        <v>6.6325942156569034E-2</v>
      </c>
    </row>
    <row r="25" spans="1:17" ht="14.45" customHeight="1" x14ac:dyDescent="0.2">
      <c r="A25" s="17" t="s">
        <v>53</v>
      </c>
      <c r="B25" s="54">
        <v>13502.3673934</v>
      </c>
      <c r="C25" s="55">
        <v>1125.1972827833333</v>
      </c>
      <c r="D25" s="55">
        <v>1089.30855</v>
      </c>
      <c r="E25" s="55">
        <v>1065.54647</v>
      </c>
      <c r="F25" s="55">
        <v>988.78008999999997</v>
      </c>
      <c r="G25" s="55">
        <v>1127.4838500000001</v>
      </c>
      <c r="H25" s="55">
        <v>1011.58767</v>
      </c>
      <c r="I25" s="55">
        <v>1029.5971400000001</v>
      </c>
      <c r="J25" s="55">
        <v>1374.2643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7686.5680699999994</v>
      </c>
      <c r="Q25" s="96">
        <v>0.56927558301792458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137.03807</v>
      </c>
      <c r="E26" s="52">
        <v>90.847700000000003</v>
      </c>
      <c r="F26" s="52">
        <v>101.20483</v>
      </c>
      <c r="G26" s="52">
        <v>128.77497</v>
      </c>
      <c r="H26" s="52">
        <v>82.013850000000005</v>
      </c>
      <c r="I26" s="52">
        <v>160.21943999999999</v>
      </c>
      <c r="J26" s="52">
        <v>118.57774000000001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818.67660000000001</v>
      </c>
      <c r="Q26" s="95" t="s">
        <v>271</v>
      </c>
    </row>
    <row r="27" spans="1:17" ht="14.45" customHeight="1" x14ac:dyDescent="0.2">
      <c r="A27" s="18" t="s">
        <v>55</v>
      </c>
      <c r="B27" s="54">
        <v>13502.3673934</v>
      </c>
      <c r="C27" s="55">
        <v>1125.1972827833333</v>
      </c>
      <c r="D27" s="55">
        <v>1226.34662</v>
      </c>
      <c r="E27" s="55">
        <v>1156.39417</v>
      </c>
      <c r="F27" s="55">
        <v>1089.9849199999999</v>
      </c>
      <c r="G27" s="55">
        <v>1256.25882</v>
      </c>
      <c r="H27" s="55">
        <v>1093.6015199999999</v>
      </c>
      <c r="I27" s="55">
        <v>1189.8165800000002</v>
      </c>
      <c r="J27" s="55">
        <v>1492.84204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8505.24467</v>
      </c>
      <c r="Q27" s="96">
        <v>0.62990766153773825</v>
      </c>
    </row>
    <row r="28" spans="1:17" ht="14.45" customHeight="1" x14ac:dyDescent="0.2">
      <c r="A28" s="16" t="s">
        <v>56</v>
      </c>
      <c r="B28" s="51">
        <v>5263.5263193000001</v>
      </c>
      <c r="C28" s="52">
        <v>438.62719327500002</v>
      </c>
      <c r="D28" s="52">
        <v>424.68731000000002</v>
      </c>
      <c r="E28" s="52">
        <v>424.78086999999999</v>
      </c>
      <c r="F28" s="52">
        <v>411.89080000000001</v>
      </c>
      <c r="G28" s="52">
        <v>288.31076000000002</v>
      </c>
      <c r="H28" s="52">
        <v>470.80313000000001</v>
      </c>
      <c r="I28" s="52">
        <v>652.24863000000005</v>
      </c>
      <c r="J28" s="52">
        <v>503.42745000000002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3176.1489500000002</v>
      </c>
      <c r="Q28" s="95">
        <v>0.60342606027329571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DA6A572-AF36-4B9D-BA4E-56D4FD7B5D9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-2870.8943820000004</v>
      </c>
      <c r="C6" s="461">
        <v>-6635.8579300000001</v>
      </c>
      <c r="D6" s="461">
        <v>-3764.9635479999997</v>
      </c>
      <c r="E6" s="462">
        <v>2.3114253075994906</v>
      </c>
      <c r="F6" s="460">
        <v>-8235.2836293000109</v>
      </c>
      <c r="G6" s="461">
        <v>-4803.9154504250064</v>
      </c>
      <c r="H6" s="461">
        <v>-746.42942000000005</v>
      </c>
      <c r="I6" s="461">
        <v>-2996.9372000000003</v>
      </c>
      <c r="J6" s="461">
        <v>1806.9782504250061</v>
      </c>
      <c r="K6" s="463">
        <v>0.36391426633289331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12574.124931</v>
      </c>
      <c r="C7" s="461">
        <v>13869.83655</v>
      </c>
      <c r="D7" s="461">
        <v>1295.7116189999997</v>
      </c>
      <c r="E7" s="462">
        <v>1.1030458680910333</v>
      </c>
      <c r="F7" s="460">
        <v>13502.3673934</v>
      </c>
      <c r="G7" s="461">
        <v>7876.3809794833332</v>
      </c>
      <c r="H7" s="461">
        <v>1374.2643</v>
      </c>
      <c r="I7" s="461">
        <v>7686.5680700000003</v>
      </c>
      <c r="J7" s="461">
        <v>-189.81290948333299</v>
      </c>
      <c r="K7" s="463">
        <v>0.56927558301792458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2568.506429</v>
      </c>
      <c r="C8" s="461">
        <v>2583.2287200000001</v>
      </c>
      <c r="D8" s="461">
        <v>14.722291000000041</v>
      </c>
      <c r="E8" s="462">
        <v>1.0057318489974472</v>
      </c>
      <c r="F8" s="460">
        <v>2168.4585934000002</v>
      </c>
      <c r="G8" s="461">
        <v>1264.9341794833335</v>
      </c>
      <c r="H8" s="461">
        <v>103.44441999999999</v>
      </c>
      <c r="I8" s="461">
        <v>1131.7821899999999</v>
      </c>
      <c r="J8" s="461">
        <v>-133.15198948333364</v>
      </c>
      <c r="K8" s="463">
        <v>0.52192935269538165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1292.482246</v>
      </c>
      <c r="C9" s="461">
        <v>1305.6387199999999</v>
      </c>
      <c r="D9" s="461">
        <v>13.156473999999889</v>
      </c>
      <c r="E9" s="462">
        <v>1.0101792299590318</v>
      </c>
      <c r="F9" s="460">
        <v>914.0032192000001</v>
      </c>
      <c r="G9" s="461">
        <v>533.16854453333337</v>
      </c>
      <c r="H9" s="461">
        <v>31.551419999999997</v>
      </c>
      <c r="I9" s="461">
        <v>410.87319000000002</v>
      </c>
      <c r="J9" s="461">
        <v>-122.29535453333335</v>
      </c>
      <c r="K9" s="463">
        <v>0.44953144733956751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1.17E-3</v>
      </c>
      <c r="D10" s="461">
        <v>1.17E-3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1.17E-3</v>
      </c>
      <c r="D11" s="461">
        <v>1.17E-3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1114.9927250000001</v>
      </c>
      <c r="C12" s="461">
        <v>1102.90497</v>
      </c>
      <c r="D12" s="461">
        <v>-12.087755000000016</v>
      </c>
      <c r="E12" s="462">
        <v>0.98915889339098606</v>
      </c>
      <c r="F12" s="460">
        <v>700.00000009999997</v>
      </c>
      <c r="G12" s="461">
        <v>408.33333339166666</v>
      </c>
      <c r="H12" s="461">
        <v>5.9696400000000001</v>
      </c>
      <c r="I12" s="461">
        <v>250.83578</v>
      </c>
      <c r="J12" s="461">
        <v>-157.49755339166666</v>
      </c>
      <c r="K12" s="463">
        <v>0.35833682852023763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1113.9927250000001</v>
      </c>
      <c r="C13" s="461">
        <v>1102.90497</v>
      </c>
      <c r="D13" s="461">
        <v>-11.087755000000016</v>
      </c>
      <c r="E13" s="462">
        <v>0.99004683356437539</v>
      </c>
      <c r="F13" s="460">
        <v>700.00000009999997</v>
      </c>
      <c r="G13" s="461">
        <v>408.33333339166666</v>
      </c>
      <c r="H13" s="461">
        <v>5.9696400000000001</v>
      </c>
      <c r="I13" s="461">
        <v>250.83578</v>
      </c>
      <c r="J13" s="461">
        <v>-157.49755339166666</v>
      </c>
      <c r="K13" s="463">
        <v>0.35833682852023763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1</v>
      </c>
      <c r="C14" s="461">
        <v>0</v>
      </c>
      <c r="D14" s="461">
        <v>-1</v>
      </c>
      <c r="E14" s="462">
        <v>0</v>
      </c>
      <c r="F14" s="460">
        <v>0</v>
      </c>
      <c r="G14" s="461">
        <v>0</v>
      </c>
      <c r="H14" s="461">
        <v>0</v>
      </c>
      <c r="I14" s="461">
        <v>0</v>
      </c>
      <c r="J14" s="461">
        <v>0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92.999999000000003</v>
      </c>
      <c r="C15" s="461">
        <v>89.248539999999991</v>
      </c>
      <c r="D15" s="461">
        <v>-3.7514590000000112</v>
      </c>
      <c r="E15" s="462">
        <v>0.9596617307490507</v>
      </c>
      <c r="F15" s="460">
        <v>100</v>
      </c>
      <c r="G15" s="461">
        <v>58.333333333333336</v>
      </c>
      <c r="H15" s="461">
        <v>13.16131</v>
      </c>
      <c r="I15" s="461">
        <v>68.51961</v>
      </c>
      <c r="J15" s="461">
        <v>10.186276666666664</v>
      </c>
      <c r="K15" s="463">
        <v>0.68519609999999997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17</v>
      </c>
      <c r="C16" s="461">
        <v>13.31968</v>
      </c>
      <c r="D16" s="461">
        <v>-3.68032</v>
      </c>
      <c r="E16" s="462">
        <v>0.78351058823529407</v>
      </c>
      <c r="F16" s="460">
        <v>15</v>
      </c>
      <c r="G16" s="461">
        <v>8.75</v>
      </c>
      <c r="H16" s="461">
        <v>3.3238699999999999</v>
      </c>
      <c r="I16" s="461">
        <v>17.795909999999999</v>
      </c>
      <c r="J16" s="461">
        <v>9.0459099999999992</v>
      </c>
      <c r="K16" s="463">
        <v>1.1863939999999999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2.9999989999999999</v>
      </c>
      <c r="C17" s="461">
        <v>3.4880500000000003</v>
      </c>
      <c r="D17" s="461">
        <v>0.48805100000000046</v>
      </c>
      <c r="E17" s="462">
        <v>1.1626837208945737</v>
      </c>
      <c r="F17" s="460">
        <v>2.9999998999999997</v>
      </c>
      <c r="G17" s="461">
        <v>1.7499999416666665</v>
      </c>
      <c r="H17" s="461">
        <v>0.53178999999999998</v>
      </c>
      <c r="I17" s="461">
        <v>2.0110199999999998</v>
      </c>
      <c r="J17" s="461">
        <v>0.2610200583333333</v>
      </c>
      <c r="K17" s="463">
        <v>0.67034002234466739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30.000001000000001</v>
      </c>
      <c r="C18" s="461">
        <v>34.659010000000002</v>
      </c>
      <c r="D18" s="461">
        <v>4.6590090000000011</v>
      </c>
      <c r="E18" s="462">
        <v>1.1553002948233235</v>
      </c>
      <c r="F18" s="460">
        <v>40.000000200000002</v>
      </c>
      <c r="G18" s="461">
        <v>23.333333450000001</v>
      </c>
      <c r="H18" s="461">
        <v>6.1436500000000001</v>
      </c>
      <c r="I18" s="461">
        <v>26.022880000000001</v>
      </c>
      <c r="J18" s="461">
        <v>2.6895465499999993</v>
      </c>
      <c r="K18" s="463">
        <v>0.65057199674713995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32.000000999999997</v>
      </c>
      <c r="C19" s="461">
        <v>27.445</v>
      </c>
      <c r="D19" s="461">
        <v>-4.5550009999999972</v>
      </c>
      <c r="E19" s="462">
        <v>0.85765622319824308</v>
      </c>
      <c r="F19" s="460">
        <v>30</v>
      </c>
      <c r="G19" s="461">
        <v>17.5</v>
      </c>
      <c r="H19" s="461">
        <v>2.0339999999999998</v>
      </c>
      <c r="I19" s="461">
        <v>16.5688</v>
      </c>
      <c r="J19" s="461">
        <v>-0.93120000000000047</v>
      </c>
      <c r="K19" s="463">
        <v>0.5522933333333333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7.9999989999999999</v>
      </c>
      <c r="C20" s="461">
        <v>8.3207999999999984</v>
      </c>
      <c r="D20" s="461">
        <v>0.32080099999999856</v>
      </c>
      <c r="E20" s="462">
        <v>1.0401001300125161</v>
      </c>
      <c r="F20" s="460">
        <v>8.9999999000000006</v>
      </c>
      <c r="G20" s="461">
        <v>5.2499999416666672</v>
      </c>
      <c r="H20" s="461">
        <v>0.64800000000000002</v>
      </c>
      <c r="I20" s="461">
        <v>3.2749999999999999</v>
      </c>
      <c r="J20" s="461">
        <v>-1.9749999416666673</v>
      </c>
      <c r="K20" s="463">
        <v>0.36388889293209875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2.9999989999999999</v>
      </c>
      <c r="C21" s="461">
        <v>2.016</v>
      </c>
      <c r="D21" s="461">
        <v>-0.98399899999999985</v>
      </c>
      <c r="E21" s="462">
        <v>0.67200022400007475</v>
      </c>
      <c r="F21" s="460">
        <v>3</v>
      </c>
      <c r="G21" s="461">
        <v>1.75</v>
      </c>
      <c r="H21" s="461">
        <v>0.48</v>
      </c>
      <c r="I21" s="461">
        <v>2.8460000000000001</v>
      </c>
      <c r="J21" s="461">
        <v>1.0960000000000001</v>
      </c>
      <c r="K21" s="463">
        <v>0.94866666666666666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70.391272000000001</v>
      </c>
      <c r="C22" s="461">
        <v>67.969229999999996</v>
      </c>
      <c r="D22" s="461">
        <v>-2.4220420000000047</v>
      </c>
      <c r="E22" s="462">
        <v>0.9655917284745188</v>
      </c>
      <c r="F22" s="460">
        <v>64.7117413</v>
      </c>
      <c r="G22" s="461">
        <v>37.748515758333333</v>
      </c>
      <c r="H22" s="461">
        <v>7.7652000000000001</v>
      </c>
      <c r="I22" s="461">
        <v>58.256989999999995</v>
      </c>
      <c r="J22" s="461">
        <v>20.508474241666661</v>
      </c>
      <c r="K22" s="463">
        <v>0.90025378439321946</v>
      </c>
      <c r="L22" s="150"/>
      <c r="M22" s="459" t="str">
        <f t="shared" si="0"/>
        <v>X</v>
      </c>
    </row>
    <row r="23" spans="1:13" ht="14.45" customHeight="1" x14ac:dyDescent="0.2">
      <c r="A23" s="464" t="s">
        <v>289</v>
      </c>
      <c r="B23" s="460">
        <v>0</v>
      </c>
      <c r="C23" s="461">
        <v>0.98011000000000004</v>
      </c>
      <c r="D23" s="461">
        <v>0.98011000000000004</v>
      </c>
      <c r="E23" s="462">
        <v>0</v>
      </c>
      <c r="F23" s="460">
        <v>0</v>
      </c>
      <c r="G23" s="461">
        <v>0</v>
      </c>
      <c r="H23" s="461">
        <v>0</v>
      </c>
      <c r="I23" s="461">
        <v>12.92764</v>
      </c>
      <c r="J23" s="461">
        <v>12.92764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1.0000009999999999</v>
      </c>
      <c r="C24" s="461">
        <v>0.21024999999999999</v>
      </c>
      <c r="D24" s="461">
        <v>-0.78975099999999987</v>
      </c>
      <c r="E24" s="462">
        <v>0.21024978975021025</v>
      </c>
      <c r="F24" s="460">
        <v>1</v>
      </c>
      <c r="G24" s="461">
        <v>0.58333333333333326</v>
      </c>
      <c r="H24" s="461">
        <v>1.7909999999999999E-2</v>
      </c>
      <c r="I24" s="461">
        <v>0.16540000000000002</v>
      </c>
      <c r="J24" s="461">
        <v>-0.41793333333333327</v>
      </c>
      <c r="K24" s="463">
        <v>0.16540000000000002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15.000001000000001</v>
      </c>
      <c r="C25" s="461">
        <v>14.553799999999999</v>
      </c>
      <c r="D25" s="461">
        <v>-0.44620100000000207</v>
      </c>
      <c r="E25" s="462">
        <v>0.97025326864978201</v>
      </c>
      <c r="F25" s="460">
        <v>15</v>
      </c>
      <c r="G25" s="461">
        <v>8.75</v>
      </c>
      <c r="H25" s="461">
        <v>2.8250700000000002</v>
      </c>
      <c r="I25" s="461">
        <v>16.009340000000002</v>
      </c>
      <c r="J25" s="461">
        <v>7.2593400000000017</v>
      </c>
      <c r="K25" s="463">
        <v>1.0672893333333335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25.000001000000001</v>
      </c>
      <c r="C26" s="461">
        <v>24.59065</v>
      </c>
      <c r="D26" s="461">
        <v>-0.40935100000000091</v>
      </c>
      <c r="E26" s="462">
        <v>0.98362596065496155</v>
      </c>
      <c r="F26" s="460">
        <v>25.000000100000001</v>
      </c>
      <c r="G26" s="461">
        <v>14.583333391666667</v>
      </c>
      <c r="H26" s="461">
        <v>1.4999</v>
      </c>
      <c r="I26" s="461">
        <v>11.32231</v>
      </c>
      <c r="J26" s="461">
        <v>-3.2610233916666669</v>
      </c>
      <c r="K26" s="463">
        <v>0.45289239818843036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3.1383870000000003</v>
      </c>
      <c r="C27" s="461">
        <v>3.5751300000000001</v>
      </c>
      <c r="D27" s="461">
        <v>0.43674299999999988</v>
      </c>
      <c r="E27" s="462">
        <v>1.1391616139118597</v>
      </c>
      <c r="F27" s="460">
        <v>3.2001765999999998</v>
      </c>
      <c r="G27" s="461">
        <v>1.8667696833333332</v>
      </c>
      <c r="H27" s="461">
        <v>0.748</v>
      </c>
      <c r="I27" s="461">
        <v>2.1110000000000002</v>
      </c>
      <c r="J27" s="461">
        <v>0.24423031666666706</v>
      </c>
      <c r="K27" s="463">
        <v>0.65965109550516687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0</v>
      </c>
      <c r="C28" s="461">
        <v>3.16899</v>
      </c>
      <c r="D28" s="461">
        <v>3.16899</v>
      </c>
      <c r="E28" s="462">
        <v>0</v>
      </c>
      <c r="F28" s="460">
        <v>0</v>
      </c>
      <c r="G28" s="461">
        <v>0</v>
      </c>
      <c r="H28" s="461">
        <v>0.12894</v>
      </c>
      <c r="I28" s="461">
        <v>1.0679000000000001</v>
      </c>
      <c r="J28" s="461">
        <v>1.0679000000000001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16.252879999999998</v>
      </c>
      <c r="C29" s="461">
        <v>11.206280000000001</v>
      </c>
      <c r="D29" s="461">
        <v>-5.0465999999999962</v>
      </c>
      <c r="E29" s="462">
        <v>0.68949503103449994</v>
      </c>
      <c r="F29" s="460">
        <v>10.511564700000001</v>
      </c>
      <c r="G29" s="461">
        <v>6.1317460750000006</v>
      </c>
      <c r="H29" s="461">
        <v>1.2148399999999999</v>
      </c>
      <c r="I29" s="461">
        <v>4.7165799999999996</v>
      </c>
      <c r="J29" s="461">
        <v>-1.415166075000001</v>
      </c>
      <c r="K29" s="463">
        <v>0.44870389277059763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0.48399999999999999</v>
      </c>
      <c r="D30" s="461">
        <v>0.48399999999999999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10.000002</v>
      </c>
      <c r="C31" s="461">
        <v>9.2000200000000003</v>
      </c>
      <c r="D31" s="461">
        <v>-0.79998199999999997</v>
      </c>
      <c r="E31" s="462">
        <v>0.92000181599963682</v>
      </c>
      <c r="F31" s="460">
        <v>9.9999999000000006</v>
      </c>
      <c r="G31" s="461">
        <v>5.8333332750000002</v>
      </c>
      <c r="H31" s="461">
        <v>1.3305400000000001</v>
      </c>
      <c r="I31" s="461">
        <v>9.9368199999999991</v>
      </c>
      <c r="J31" s="461">
        <v>4.1034867249999989</v>
      </c>
      <c r="K31" s="463">
        <v>0.99368200993681999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10.098248</v>
      </c>
      <c r="C32" s="461">
        <v>40.159739999999999</v>
      </c>
      <c r="D32" s="461">
        <v>30.061492000000001</v>
      </c>
      <c r="E32" s="462">
        <v>3.9769017358258583</v>
      </c>
      <c r="F32" s="460">
        <v>45.291477899999997</v>
      </c>
      <c r="G32" s="461">
        <v>26.420028774999999</v>
      </c>
      <c r="H32" s="461">
        <v>0</v>
      </c>
      <c r="I32" s="461">
        <v>3.3820000000000001</v>
      </c>
      <c r="J32" s="461">
        <v>-23.038028774999997</v>
      </c>
      <c r="K32" s="463">
        <v>7.4671884354650317E-2</v>
      </c>
      <c r="L32" s="150"/>
      <c r="M32" s="459" t="str">
        <f t="shared" si="0"/>
        <v>X</v>
      </c>
    </row>
    <row r="33" spans="1:13" ht="14.45" customHeight="1" x14ac:dyDescent="0.2">
      <c r="A33" s="464" t="s">
        <v>299</v>
      </c>
      <c r="B33" s="460">
        <v>1.7891489999999999</v>
      </c>
      <c r="C33" s="461">
        <v>0</v>
      </c>
      <c r="D33" s="461">
        <v>-1.7891489999999999</v>
      </c>
      <c r="E33" s="462">
        <v>0</v>
      </c>
      <c r="F33" s="460">
        <v>0</v>
      </c>
      <c r="G33" s="461">
        <v>0</v>
      </c>
      <c r="H33" s="461">
        <v>0</v>
      </c>
      <c r="I33" s="461">
        <v>0</v>
      </c>
      <c r="J33" s="461">
        <v>0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3.5666280000000001</v>
      </c>
      <c r="C34" s="461">
        <v>37.970440000000004</v>
      </c>
      <c r="D34" s="461">
        <v>34.403812000000002</v>
      </c>
      <c r="E34" s="462">
        <v>10.646033171948407</v>
      </c>
      <c r="F34" s="460">
        <v>38.216596100000004</v>
      </c>
      <c r="G34" s="461">
        <v>22.293014391666667</v>
      </c>
      <c r="H34" s="461">
        <v>0</v>
      </c>
      <c r="I34" s="461">
        <v>2.1539999999999999</v>
      </c>
      <c r="J34" s="461">
        <v>-20.139014391666667</v>
      </c>
      <c r="K34" s="463">
        <v>5.6362947510126361E-2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0</v>
      </c>
      <c r="C35" s="461">
        <v>1.089</v>
      </c>
      <c r="D35" s="461">
        <v>1.089</v>
      </c>
      <c r="E35" s="462">
        <v>0</v>
      </c>
      <c r="F35" s="460">
        <v>5.0748818</v>
      </c>
      <c r="G35" s="461">
        <v>2.960347716666667</v>
      </c>
      <c r="H35" s="461">
        <v>0</v>
      </c>
      <c r="I35" s="461">
        <v>1.089</v>
      </c>
      <c r="J35" s="461">
        <v>-1.871347716666667</v>
      </c>
      <c r="K35" s="463">
        <v>0.21458627864002663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0.56779000000000002</v>
      </c>
      <c r="C36" s="461">
        <v>1.1003000000000001</v>
      </c>
      <c r="D36" s="461">
        <v>0.53251000000000004</v>
      </c>
      <c r="E36" s="462">
        <v>1.9378643512566267</v>
      </c>
      <c r="F36" s="460">
        <v>2</v>
      </c>
      <c r="G36" s="461">
        <v>1.1666666666666665</v>
      </c>
      <c r="H36" s="461">
        <v>0</v>
      </c>
      <c r="I36" s="461">
        <v>0.13900000000000001</v>
      </c>
      <c r="J36" s="461">
        <v>-1.0276666666666665</v>
      </c>
      <c r="K36" s="463">
        <v>6.9500000000000006E-2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4.1746809999999996</v>
      </c>
      <c r="C37" s="461">
        <v>0</v>
      </c>
      <c r="D37" s="461">
        <v>-4.1746809999999996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4.0000020000000003</v>
      </c>
      <c r="C38" s="461">
        <v>4.3370699999999998</v>
      </c>
      <c r="D38" s="461">
        <v>0.33706799999999948</v>
      </c>
      <c r="E38" s="462">
        <v>1.0842669578665209</v>
      </c>
      <c r="F38" s="460">
        <v>3.9999998999999997</v>
      </c>
      <c r="G38" s="461">
        <v>2.3333332749999998</v>
      </c>
      <c r="H38" s="461">
        <v>4.6552700000000007</v>
      </c>
      <c r="I38" s="461">
        <v>29.74681</v>
      </c>
      <c r="J38" s="461">
        <v>27.413476724999999</v>
      </c>
      <c r="K38" s="463">
        <v>7.4367026859175676</v>
      </c>
      <c r="L38" s="150"/>
      <c r="M38" s="459" t="str">
        <f t="shared" si="0"/>
        <v>X</v>
      </c>
    </row>
    <row r="39" spans="1:13" ht="14.45" customHeight="1" x14ac:dyDescent="0.2">
      <c r="A39" s="464" t="s">
        <v>305</v>
      </c>
      <c r="B39" s="460">
        <v>0</v>
      </c>
      <c r="C39" s="461">
        <v>0.93653999999999993</v>
      </c>
      <c r="D39" s="461">
        <v>0.93653999999999993</v>
      </c>
      <c r="E39" s="462">
        <v>0</v>
      </c>
      <c r="F39" s="460">
        <v>0</v>
      </c>
      <c r="G39" s="461">
        <v>0</v>
      </c>
      <c r="H39" s="461">
        <v>0</v>
      </c>
      <c r="I39" s="461">
        <v>0.31218000000000001</v>
      </c>
      <c r="J39" s="461">
        <v>0.31218000000000001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0.31762999999999997</v>
      </c>
      <c r="D40" s="461">
        <v>0.31762999999999997</v>
      </c>
      <c r="E40" s="462">
        <v>0</v>
      </c>
      <c r="F40" s="460">
        <v>0</v>
      </c>
      <c r="G40" s="461">
        <v>0</v>
      </c>
      <c r="H40" s="461">
        <v>0</v>
      </c>
      <c r="I40" s="461">
        <v>1.2922799999999999</v>
      </c>
      <c r="J40" s="461">
        <v>1.2922799999999999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4.0000020000000003</v>
      </c>
      <c r="C41" s="461">
        <v>3.0829</v>
      </c>
      <c r="D41" s="461">
        <v>-0.91710200000000031</v>
      </c>
      <c r="E41" s="462">
        <v>0.7707246146376926</v>
      </c>
      <c r="F41" s="460">
        <v>3.9999998999999997</v>
      </c>
      <c r="G41" s="461">
        <v>2.3333332749999998</v>
      </c>
      <c r="H41" s="461">
        <v>0.29926999999999998</v>
      </c>
      <c r="I41" s="461">
        <v>1.9559300000000002</v>
      </c>
      <c r="J41" s="461">
        <v>-0.37740327499999959</v>
      </c>
      <c r="K41" s="463">
        <v>0.4889825122245629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4.3559999999999999</v>
      </c>
      <c r="I42" s="461">
        <v>25.700400000000002</v>
      </c>
      <c r="J42" s="461">
        <v>25.700400000000002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0</v>
      </c>
      <c r="I43" s="461">
        <v>0.32150000000000001</v>
      </c>
      <c r="J43" s="461">
        <v>0.32150000000000001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0.16452</v>
      </c>
      <c r="J44" s="461">
        <v>0.16452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0.13200000000000001</v>
      </c>
      <c r="D45" s="461">
        <v>0.13200000000000001</v>
      </c>
      <c r="E45" s="462">
        <v>0</v>
      </c>
      <c r="F45" s="460">
        <v>0</v>
      </c>
      <c r="G45" s="461">
        <v>0</v>
      </c>
      <c r="H45" s="461">
        <v>0</v>
      </c>
      <c r="I45" s="461">
        <v>0.13200000000000001</v>
      </c>
      <c r="J45" s="461">
        <v>0.13200000000000001</v>
      </c>
      <c r="K45" s="463">
        <v>0</v>
      </c>
      <c r="L45" s="150"/>
      <c r="M45" s="459" t="str">
        <f t="shared" si="0"/>
        <v>X</v>
      </c>
    </row>
    <row r="46" spans="1:13" ht="14.45" customHeight="1" x14ac:dyDescent="0.2">
      <c r="A46" s="464" t="s">
        <v>312</v>
      </c>
      <c r="B46" s="460">
        <v>0</v>
      </c>
      <c r="C46" s="461">
        <v>0.13200000000000001</v>
      </c>
      <c r="D46" s="461">
        <v>0.13200000000000001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0.13200000000000001</v>
      </c>
      <c r="J46" s="461">
        <v>0.13200000000000001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0.88600000000000001</v>
      </c>
      <c r="D47" s="461">
        <v>0.88600000000000001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>X</v>
      </c>
    </row>
    <row r="48" spans="1:13" ht="14.45" customHeight="1" x14ac:dyDescent="0.2">
      <c r="A48" s="464" t="s">
        <v>314</v>
      </c>
      <c r="B48" s="460">
        <v>0</v>
      </c>
      <c r="C48" s="461">
        <v>0.88600000000000001</v>
      </c>
      <c r="D48" s="461">
        <v>0.88600000000000001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1276.024183</v>
      </c>
      <c r="C49" s="461">
        <v>1277.5899999999999</v>
      </c>
      <c r="D49" s="461">
        <v>1.5658169999999245</v>
      </c>
      <c r="E49" s="462">
        <v>1.0012271060539923</v>
      </c>
      <c r="F49" s="460">
        <v>1254.4553742000001</v>
      </c>
      <c r="G49" s="461">
        <v>731.76563495000005</v>
      </c>
      <c r="H49" s="461">
        <v>71.893000000000001</v>
      </c>
      <c r="I49" s="461">
        <v>720.90899999999999</v>
      </c>
      <c r="J49" s="461">
        <v>-10.856634950000057</v>
      </c>
      <c r="K49" s="463">
        <v>0.57467887246267568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1276.024183</v>
      </c>
      <c r="C50" s="461">
        <v>1277.5899999999999</v>
      </c>
      <c r="D50" s="461">
        <v>1.5658169999999245</v>
      </c>
      <c r="E50" s="462">
        <v>1.0012271060539923</v>
      </c>
      <c r="F50" s="460">
        <v>1254.4553742000001</v>
      </c>
      <c r="G50" s="461">
        <v>731.76563495000005</v>
      </c>
      <c r="H50" s="461">
        <v>71.893000000000001</v>
      </c>
      <c r="I50" s="461">
        <v>720.90899999999999</v>
      </c>
      <c r="J50" s="461">
        <v>-10.856634950000057</v>
      </c>
      <c r="K50" s="463">
        <v>0.57467887246267568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456.09790899999996</v>
      </c>
      <c r="C51" s="461">
        <v>488.51799999999997</v>
      </c>
      <c r="D51" s="461">
        <v>32.420091000000014</v>
      </c>
      <c r="E51" s="462">
        <v>1.0710814287026253</v>
      </c>
      <c r="F51" s="460">
        <v>444.53888520000004</v>
      </c>
      <c r="G51" s="461">
        <v>259.31434970000004</v>
      </c>
      <c r="H51" s="461">
        <v>37.698</v>
      </c>
      <c r="I51" s="461">
        <v>247.614</v>
      </c>
      <c r="J51" s="461">
        <v>-11.700349700000032</v>
      </c>
      <c r="K51" s="463">
        <v>0.55701313933110119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105.234488</v>
      </c>
      <c r="C52" s="461">
        <v>100.955</v>
      </c>
      <c r="D52" s="461">
        <v>-4.2794880000000006</v>
      </c>
      <c r="E52" s="462">
        <v>0.95933378798783153</v>
      </c>
      <c r="F52" s="460">
        <v>109.9289122</v>
      </c>
      <c r="G52" s="461">
        <v>64.125198783333332</v>
      </c>
      <c r="H52" s="461">
        <v>8.5920000000000005</v>
      </c>
      <c r="I52" s="461">
        <v>59.61</v>
      </c>
      <c r="J52" s="461">
        <v>-4.5151987833333322</v>
      </c>
      <c r="K52" s="463">
        <v>0.54225952760769702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714.69178599999998</v>
      </c>
      <c r="C53" s="461">
        <v>688.11699999999996</v>
      </c>
      <c r="D53" s="461">
        <v>-26.574786000000017</v>
      </c>
      <c r="E53" s="462">
        <v>0.96281643846960341</v>
      </c>
      <c r="F53" s="460">
        <v>699.98757680000006</v>
      </c>
      <c r="G53" s="461">
        <v>408.32608646666671</v>
      </c>
      <c r="H53" s="461">
        <v>25.603000000000002</v>
      </c>
      <c r="I53" s="461">
        <v>413.685</v>
      </c>
      <c r="J53" s="461">
        <v>5.3589135333332933</v>
      </c>
      <c r="K53" s="463">
        <v>0.59098905996469964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255.68880799999999</v>
      </c>
      <c r="C54" s="461">
        <v>389.01115000000004</v>
      </c>
      <c r="D54" s="461">
        <v>133.32234200000005</v>
      </c>
      <c r="E54" s="462">
        <v>1.5214242384828984</v>
      </c>
      <c r="F54" s="460">
        <v>282.55810919999999</v>
      </c>
      <c r="G54" s="461">
        <v>164.82556369999998</v>
      </c>
      <c r="H54" s="461">
        <v>21.617439999999998</v>
      </c>
      <c r="I54" s="461">
        <v>200.666</v>
      </c>
      <c r="J54" s="461">
        <v>35.840436300000022</v>
      </c>
      <c r="K54" s="463">
        <v>0.71017604332128648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22.803279999999997</v>
      </c>
      <c r="C55" s="461">
        <v>139.13310000000001</v>
      </c>
      <c r="D55" s="461">
        <v>116.32982000000001</v>
      </c>
      <c r="E55" s="462">
        <v>6.1014511947404069</v>
      </c>
      <c r="F55" s="460">
        <v>19.878296800000001</v>
      </c>
      <c r="G55" s="461">
        <v>11.595673133333335</v>
      </c>
      <c r="H55" s="461">
        <v>0</v>
      </c>
      <c r="I55" s="461">
        <v>31.418759999999999</v>
      </c>
      <c r="J55" s="461">
        <v>19.823086866666664</v>
      </c>
      <c r="K55" s="463">
        <v>1.5805559357580372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22.803279999999997</v>
      </c>
      <c r="C56" s="461">
        <v>139.13310000000001</v>
      </c>
      <c r="D56" s="461">
        <v>116.32982000000001</v>
      </c>
      <c r="E56" s="462">
        <v>6.1014511947404069</v>
      </c>
      <c r="F56" s="460">
        <v>19.878296800000001</v>
      </c>
      <c r="G56" s="461">
        <v>11.595673133333335</v>
      </c>
      <c r="H56" s="461">
        <v>0</v>
      </c>
      <c r="I56" s="461">
        <v>31.418759999999999</v>
      </c>
      <c r="J56" s="461">
        <v>19.823086866666664</v>
      </c>
      <c r="K56" s="463">
        <v>1.5805559357580372</v>
      </c>
      <c r="L56" s="150"/>
      <c r="M56" s="459" t="str">
        <f t="shared" si="0"/>
        <v>X</v>
      </c>
    </row>
    <row r="57" spans="1:13" ht="14.45" customHeight="1" x14ac:dyDescent="0.2">
      <c r="A57" s="464" t="s">
        <v>323</v>
      </c>
      <c r="B57" s="460">
        <v>3.7407620000000001</v>
      </c>
      <c r="C57" s="461">
        <v>4.5339999999999998</v>
      </c>
      <c r="D57" s="461">
        <v>0.79323799999999967</v>
      </c>
      <c r="E57" s="462">
        <v>1.2120525176421273</v>
      </c>
      <c r="F57" s="460">
        <v>4.6417763000000001</v>
      </c>
      <c r="G57" s="461">
        <v>2.7077028416666664</v>
      </c>
      <c r="H57" s="461">
        <v>0</v>
      </c>
      <c r="I57" s="461">
        <v>5.0309399999999993</v>
      </c>
      <c r="J57" s="461">
        <v>2.3232371583333329</v>
      </c>
      <c r="K57" s="463">
        <v>1.0838393913985038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1.2035000000000001E-2</v>
      </c>
      <c r="C58" s="461">
        <v>19.940799999999999</v>
      </c>
      <c r="D58" s="461">
        <v>19.928764999999999</v>
      </c>
      <c r="E58" s="462">
        <v>1656.9007062733692</v>
      </c>
      <c r="F58" s="460">
        <v>0.85124810000000006</v>
      </c>
      <c r="G58" s="461">
        <v>0.49656139166666668</v>
      </c>
      <c r="H58" s="461">
        <v>0</v>
      </c>
      <c r="I58" s="461">
        <v>0</v>
      </c>
      <c r="J58" s="461">
        <v>-0.49656139166666668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10.169779</v>
      </c>
      <c r="C59" s="461">
        <v>106.37152</v>
      </c>
      <c r="D59" s="461">
        <v>96.201740999999998</v>
      </c>
      <c r="E59" s="462">
        <v>10.459570458709083</v>
      </c>
      <c r="F59" s="460">
        <v>7.0000001000000003</v>
      </c>
      <c r="G59" s="461">
        <v>4.0833333916666668</v>
      </c>
      <c r="H59" s="461">
        <v>0</v>
      </c>
      <c r="I59" s="461">
        <v>0.60499999999999998</v>
      </c>
      <c r="J59" s="461">
        <v>-3.4783333916666668</v>
      </c>
      <c r="K59" s="463">
        <v>8.6428570193877563E-2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8.6046579999999988</v>
      </c>
      <c r="C60" s="461">
        <v>8.2867800000000003</v>
      </c>
      <c r="D60" s="461">
        <v>-0.31787799999999855</v>
      </c>
      <c r="E60" s="462">
        <v>0.96305745097597151</v>
      </c>
      <c r="F60" s="460">
        <v>7.3852722999999996</v>
      </c>
      <c r="G60" s="461">
        <v>4.3080755083333333</v>
      </c>
      <c r="H60" s="461">
        <v>0</v>
      </c>
      <c r="I60" s="461">
        <v>5.9388199999999998</v>
      </c>
      <c r="J60" s="461">
        <v>1.6307444916666665</v>
      </c>
      <c r="K60" s="463">
        <v>0.80414367388999319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0</v>
      </c>
      <c r="D61" s="461">
        <v>0</v>
      </c>
      <c r="E61" s="462">
        <v>0</v>
      </c>
      <c r="F61" s="460">
        <v>0</v>
      </c>
      <c r="G61" s="461">
        <v>0</v>
      </c>
      <c r="H61" s="461">
        <v>0</v>
      </c>
      <c r="I61" s="461">
        <v>11.991100000000001</v>
      </c>
      <c r="J61" s="461">
        <v>11.991100000000001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3.9064000000000002E-2</v>
      </c>
      <c r="C62" s="461">
        <v>0</v>
      </c>
      <c r="D62" s="461">
        <v>-3.9064000000000002E-2</v>
      </c>
      <c r="E62" s="462">
        <v>0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0.17894599999999999</v>
      </c>
      <c r="C63" s="461">
        <v>0</v>
      </c>
      <c r="D63" s="461">
        <v>-0.17894599999999999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5.8036000000000004E-2</v>
      </c>
      <c r="C64" s="461">
        <v>0</v>
      </c>
      <c r="D64" s="461">
        <v>-5.8036000000000004E-2</v>
      </c>
      <c r="E64" s="462">
        <v>0</v>
      </c>
      <c r="F64" s="460">
        <v>0</v>
      </c>
      <c r="G64" s="461">
        <v>0</v>
      </c>
      <c r="H64" s="461">
        <v>0</v>
      </c>
      <c r="I64" s="461">
        <v>7.8529</v>
      </c>
      <c r="J64" s="461">
        <v>7.8529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0</v>
      </c>
      <c r="C65" s="461">
        <v>7.0830000000000002</v>
      </c>
      <c r="D65" s="461">
        <v>7.0830000000000002</v>
      </c>
      <c r="E65" s="462">
        <v>0</v>
      </c>
      <c r="F65" s="460">
        <v>0</v>
      </c>
      <c r="G65" s="461">
        <v>0</v>
      </c>
      <c r="H65" s="461">
        <v>0</v>
      </c>
      <c r="I65" s="461">
        <v>0.64600000000000002</v>
      </c>
      <c r="J65" s="461">
        <v>0.64600000000000002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0</v>
      </c>
      <c r="C66" s="461">
        <v>7.0830000000000002</v>
      </c>
      <c r="D66" s="461">
        <v>7.0830000000000002</v>
      </c>
      <c r="E66" s="462">
        <v>0</v>
      </c>
      <c r="F66" s="460">
        <v>0</v>
      </c>
      <c r="G66" s="461">
        <v>0</v>
      </c>
      <c r="H66" s="461">
        <v>0</v>
      </c>
      <c r="I66" s="461">
        <v>0.64600000000000002</v>
      </c>
      <c r="J66" s="461">
        <v>0.64600000000000002</v>
      </c>
      <c r="K66" s="463">
        <v>0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0</v>
      </c>
      <c r="C67" s="461">
        <v>7.0830000000000002</v>
      </c>
      <c r="D67" s="461">
        <v>7.0830000000000002</v>
      </c>
      <c r="E67" s="462">
        <v>0</v>
      </c>
      <c r="F67" s="460">
        <v>0</v>
      </c>
      <c r="G67" s="461">
        <v>0</v>
      </c>
      <c r="H67" s="461">
        <v>0</v>
      </c>
      <c r="I67" s="461">
        <v>0.64600000000000002</v>
      </c>
      <c r="J67" s="461">
        <v>0.64600000000000002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232.88552799999999</v>
      </c>
      <c r="C68" s="461">
        <v>242.79504999999997</v>
      </c>
      <c r="D68" s="461">
        <v>9.9095219999999813</v>
      </c>
      <c r="E68" s="462">
        <v>1.0425510425018767</v>
      </c>
      <c r="F68" s="460">
        <v>262.6798124</v>
      </c>
      <c r="G68" s="461">
        <v>153.22989056666665</v>
      </c>
      <c r="H68" s="461">
        <v>21.617439999999998</v>
      </c>
      <c r="I68" s="461">
        <v>168.60123999999999</v>
      </c>
      <c r="J68" s="461">
        <v>15.371349433333336</v>
      </c>
      <c r="K68" s="463">
        <v>0.64185077056191775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48.694800999999998</v>
      </c>
      <c r="C69" s="461">
        <v>41.871600000000001</v>
      </c>
      <c r="D69" s="461">
        <v>-6.8232009999999974</v>
      </c>
      <c r="E69" s="462">
        <v>0.85987824449677908</v>
      </c>
      <c r="F69" s="460">
        <v>43.058804500000001</v>
      </c>
      <c r="G69" s="461">
        <v>25.117635958333334</v>
      </c>
      <c r="H69" s="461">
        <v>3.6934999999999998</v>
      </c>
      <c r="I69" s="461">
        <v>21.47777</v>
      </c>
      <c r="J69" s="461">
        <v>-3.6398659583333348</v>
      </c>
      <c r="K69" s="463">
        <v>0.49880088983891785</v>
      </c>
      <c r="L69" s="150"/>
      <c r="M69" s="459" t="str">
        <f t="shared" si="0"/>
        <v>X</v>
      </c>
    </row>
    <row r="70" spans="1:13" ht="14.45" customHeight="1" x14ac:dyDescent="0.2">
      <c r="A70" s="464" t="s">
        <v>336</v>
      </c>
      <c r="B70" s="460">
        <v>38.083095999999998</v>
      </c>
      <c r="C70" s="461">
        <v>33.0197</v>
      </c>
      <c r="D70" s="461">
        <v>-5.0633959999999973</v>
      </c>
      <c r="E70" s="462">
        <v>0.86704347776766899</v>
      </c>
      <c r="F70" s="460">
        <v>33.471137499999998</v>
      </c>
      <c r="G70" s="461">
        <v>19.524830208333334</v>
      </c>
      <c r="H70" s="461">
        <v>2.2746999999999997</v>
      </c>
      <c r="I70" s="461">
        <v>14.679500000000001</v>
      </c>
      <c r="J70" s="461">
        <v>-4.8453302083333334</v>
      </c>
      <c r="K70" s="463">
        <v>0.43857188898943161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10.611705000000001</v>
      </c>
      <c r="C71" s="461">
        <v>8.8518999999999988</v>
      </c>
      <c r="D71" s="461">
        <v>-1.7598050000000018</v>
      </c>
      <c r="E71" s="462">
        <v>0.83416378423636905</v>
      </c>
      <c r="F71" s="460">
        <v>9.5876669999999997</v>
      </c>
      <c r="G71" s="461">
        <v>5.5928057499999992</v>
      </c>
      <c r="H71" s="461">
        <v>1.4188000000000001</v>
      </c>
      <c r="I71" s="461">
        <v>6.7982700000000005</v>
      </c>
      <c r="J71" s="461">
        <v>1.2054642500000012</v>
      </c>
      <c r="K71" s="463">
        <v>0.70906405072266288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5.768751</v>
      </c>
      <c r="C72" s="461">
        <v>5.3078000000000003</v>
      </c>
      <c r="D72" s="461">
        <v>-0.46095099999999967</v>
      </c>
      <c r="E72" s="462">
        <v>0.92009518178198368</v>
      </c>
      <c r="F72" s="460">
        <v>5.5245898999999996</v>
      </c>
      <c r="G72" s="461">
        <v>3.2226774416666664</v>
      </c>
      <c r="H72" s="461">
        <v>0</v>
      </c>
      <c r="I72" s="461">
        <v>2.9460000000000002</v>
      </c>
      <c r="J72" s="461">
        <v>-0.27667744166666619</v>
      </c>
      <c r="K72" s="463">
        <v>0.53325225099513729</v>
      </c>
      <c r="L72" s="150"/>
      <c r="M72" s="459" t="str">
        <f t="shared" si="1"/>
        <v>X</v>
      </c>
    </row>
    <row r="73" spans="1:13" ht="14.45" customHeight="1" x14ac:dyDescent="0.2">
      <c r="A73" s="464" t="s">
        <v>339</v>
      </c>
      <c r="B73" s="460">
        <v>2.0000040000000001</v>
      </c>
      <c r="C73" s="461">
        <v>1.62</v>
      </c>
      <c r="D73" s="461">
        <v>-0.38000400000000001</v>
      </c>
      <c r="E73" s="462">
        <v>0.80999838000323998</v>
      </c>
      <c r="F73" s="460">
        <v>1.62</v>
      </c>
      <c r="G73" s="461">
        <v>0.94500000000000006</v>
      </c>
      <c r="H73" s="461">
        <v>0</v>
      </c>
      <c r="I73" s="461">
        <v>0.40500000000000003</v>
      </c>
      <c r="J73" s="461">
        <v>-0.54</v>
      </c>
      <c r="K73" s="463">
        <v>0.25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3.7687469999999998</v>
      </c>
      <c r="C74" s="461">
        <v>3.6878000000000002</v>
      </c>
      <c r="D74" s="461">
        <v>-8.0946999999999658E-2</v>
      </c>
      <c r="E74" s="462">
        <v>0.97852150860750275</v>
      </c>
      <c r="F74" s="460">
        <v>3.9045898999999999</v>
      </c>
      <c r="G74" s="461">
        <v>2.2776774416666665</v>
      </c>
      <c r="H74" s="461">
        <v>0</v>
      </c>
      <c r="I74" s="461">
        <v>2.5409999999999999</v>
      </c>
      <c r="J74" s="461">
        <v>0.2633225583333334</v>
      </c>
      <c r="K74" s="463">
        <v>0.65077256897068758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122.17419899999999</v>
      </c>
      <c r="C75" s="461">
        <v>141.75403</v>
      </c>
      <c r="D75" s="461">
        <v>19.579831000000013</v>
      </c>
      <c r="E75" s="462">
        <v>1.160261586818343</v>
      </c>
      <c r="F75" s="460">
        <v>173.69156479999998</v>
      </c>
      <c r="G75" s="461">
        <v>101.32007946666666</v>
      </c>
      <c r="H75" s="461">
        <v>17.923939999999998</v>
      </c>
      <c r="I75" s="461">
        <v>118.99124999999999</v>
      </c>
      <c r="J75" s="461">
        <v>17.671170533333338</v>
      </c>
      <c r="K75" s="463">
        <v>0.68507212849981769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108.57100199999999</v>
      </c>
      <c r="C76" s="461">
        <v>108.30381</v>
      </c>
      <c r="D76" s="461">
        <v>-0.26719199999999432</v>
      </c>
      <c r="E76" s="462">
        <v>0.99753901138353684</v>
      </c>
      <c r="F76" s="460">
        <v>125.0876973</v>
      </c>
      <c r="G76" s="461">
        <v>72.967823424999992</v>
      </c>
      <c r="H76" s="461">
        <v>10.544690000000001</v>
      </c>
      <c r="I76" s="461">
        <v>72.447330000000008</v>
      </c>
      <c r="J76" s="461">
        <v>-0.52049342499998374</v>
      </c>
      <c r="K76" s="463">
        <v>0.57917230522077889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0</v>
      </c>
      <c r="C77" s="461">
        <v>4.9367999999999999</v>
      </c>
      <c r="D77" s="461">
        <v>4.9367999999999999</v>
      </c>
      <c r="E77" s="462">
        <v>0</v>
      </c>
      <c r="F77" s="460">
        <v>3.0217182999999999</v>
      </c>
      <c r="G77" s="461">
        <v>1.7626690083333332</v>
      </c>
      <c r="H77" s="461">
        <v>0.59967999999999999</v>
      </c>
      <c r="I77" s="461">
        <v>6.3835600000000001</v>
      </c>
      <c r="J77" s="461">
        <v>4.6208909916666672</v>
      </c>
      <c r="K77" s="463">
        <v>2.1125595989540127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13.603197</v>
      </c>
      <c r="C78" s="461">
        <v>5.7953299999999999</v>
      </c>
      <c r="D78" s="461">
        <v>-7.8078669999999999</v>
      </c>
      <c r="E78" s="462">
        <v>0.42602705819815739</v>
      </c>
      <c r="F78" s="460">
        <v>5.8321491999999999</v>
      </c>
      <c r="G78" s="461">
        <v>3.4020870333333333</v>
      </c>
      <c r="H78" s="461">
        <v>0.43466000000000005</v>
      </c>
      <c r="I78" s="461">
        <v>3.21889</v>
      </c>
      <c r="J78" s="461">
        <v>-0.18319703333333326</v>
      </c>
      <c r="K78" s="463">
        <v>0.55192175124737897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0</v>
      </c>
      <c r="C79" s="461">
        <v>22.71809</v>
      </c>
      <c r="D79" s="461">
        <v>22.71809</v>
      </c>
      <c r="E79" s="462">
        <v>0</v>
      </c>
      <c r="F79" s="460">
        <v>39.75</v>
      </c>
      <c r="G79" s="461">
        <v>23.1875</v>
      </c>
      <c r="H79" s="461">
        <v>6.3449099999999996</v>
      </c>
      <c r="I79" s="461">
        <v>36.941470000000002</v>
      </c>
      <c r="J79" s="461">
        <v>13.753970000000002</v>
      </c>
      <c r="K79" s="463">
        <v>0.9293451572327045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56.247776999999999</v>
      </c>
      <c r="C80" s="461">
        <v>52.957620000000006</v>
      </c>
      <c r="D80" s="461">
        <v>-3.2901569999999936</v>
      </c>
      <c r="E80" s="462">
        <v>0.94150600831744879</v>
      </c>
      <c r="F80" s="460">
        <v>40.404853199999998</v>
      </c>
      <c r="G80" s="461">
        <v>23.569497699999999</v>
      </c>
      <c r="H80" s="461">
        <v>0</v>
      </c>
      <c r="I80" s="461">
        <v>24.836220000000001</v>
      </c>
      <c r="J80" s="461">
        <v>1.2667223000000014</v>
      </c>
      <c r="K80" s="463">
        <v>0.61468407958477622</v>
      </c>
      <c r="L80" s="150"/>
      <c r="M80" s="459" t="str">
        <f t="shared" si="1"/>
        <v>X</v>
      </c>
    </row>
    <row r="81" spans="1:13" ht="14.45" customHeight="1" x14ac:dyDescent="0.2">
      <c r="A81" s="464" t="s">
        <v>347</v>
      </c>
      <c r="B81" s="460">
        <v>40.103434</v>
      </c>
      <c r="C81" s="461">
        <v>31.701419999999999</v>
      </c>
      <c r="D81" s="461">
        <v>-8.4020140000000012</v>
      </c>
      <c r="E81" s="462">
        <v>0.79049140779315807</v>
      </c>
      <c r="F81" s="460">
        <v>28</v>
      </c>
      <c r="G81" s="461">
        <v>16.333333333333336</v>
      </c>
      <c r="H81" s="461">
        <v>0</v>
      </c>
      <c r="I81" s="461">
        <v>24.058619999999998</v>
      </c>
      <c r="J81" s="461">
        <v>7.725286666666662</v>
      </c>
      <c r="K81" s="463">
        <v>0.85923642857142846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1</v>
      </c>
      <c r="C82" s="461">
        <v>1</v>
      </c>
      <c r="D82" s="461">
        <v>0</v>
      </c>
      <c r="E82" s="462">
        <v>1</v>
      </c>
      <c r="F82" s="460">
        <v>1</v>
      </c>
      <c r="G82" s="461">
        <v>0.58333333333333326</v>
      </c>
      <c r="H82" s="461">
        <v>0</v>
      </c>
      <c r="I82" s="461">
        <v>0.77760000000000007</v>
      </c>
      <c r="J82" s="461">
        <v>0.19426666666666681</v>
      </c>
      <c r="K82" s="463">
        <v>0.77760000000000007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5.8986589999999994</v>
      </c>
      <c r="C83" s="461">
        <v>10.90287</v>
      </c>
      <c r="D83" s="461">
        <v>5.0042110000000006</v>
      </c>
      <c r="E83" s="462">
        <v>1.8483641790447627</v>
      </c>
      <c r="F83" s="460">
        <v>11.4048532</v>
      </c>
      <c r="G83" s="461">
        <v>6.6528310333333334</v>
      </c>
      <c r="H83" s="461">
        <v>0</v>
      </c>
      <c r="I83" s="461">
        <v>0</v>
      </c>
      <c r="J83" s="461">
        <v>-6.6528310333333334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9.2456839999999989</v>
      </c>
      <c r="C84" s="461">
        <v>9.3533299999999997</v>
      </c>
      <c r="D84" s="461">
        <v>0.1076460000000008</v>
      </c>
      <c r="E84" s="462">
        <v>1.011642837890631</v>
      </c>
      <c r="F84" s="460">
        <v>0</v>
      </c>
      <c r="G84" s="461">
        <v>0</v>
      </c>
      <c r="H84" s="461">
        <v>0</v>
      </c>
      <c r="I84" s="461">
        <v>0</v>
      </c>
      <c r="J84" s="461">
        <v>0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0</v>
      </c>
      <c r="C85" s="461">
        <v>0.90400000000000003</v>
      </c>
      <c r="D85" s="461">
        <v>0.90400000000000003</v>
      </c>
      <c r="E85" s="462">
        <v>0</v>
      </c>
      <c r="F85" s="460">
        <v>0</v>
      </c>
      <c r="G85" s="461">
        <v>0</v>
      </c>
      <c r="H85" s="461">
        <v>0</v>
      </c>
      <c r="I85" s="461">
        <v>0.35</v>
      </c>
      <c r="J85" s="461">
        <v>0.35</v>
      </c>
      <c r="K85" s="463">
        <v>0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0</v>
      </c>
      <c r="C86" s="461">
        <v>0.90400000000000003</v>
      </c>
      <c r="D86" s="461">
        <v>0.90400000000000003</v>
      </c>
      <c r="E86" s="462">
        <v>0</v>
      </c>
      <c r="F86" s="460">
        <v>0</v>
      </c>
      <c r="G86" s="461">
        <v>0</v>
      </c>
      <c r="H86" s="461">
        <v>0</v>
      </c>
      <c r="I86" s="461">
        <v>0.35</v>
      </c>
      <c r="J86" s="461">
        <v>0.35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9277.9296979999999</v>
      </c>
      <c r="C87" s="461">
        <v>10401.294089999999</v>
      </c>
      <c r="D87" s="461">
        <v>1123.3643919999995</v>
      </c>
      <c r="E87" s="462">
        <v>1.1210792093242696</v>
      </c>
      <c r="F87" s="460">
        <v>10523.2723965</v>
      </c>
      <c r="G87" s="461">
        <v>6138.5755646250009</v>
      </c>
      <c r="H87" s="461">
        <v>1210.3172199999999</v>
      </c>
      <c r="I87" s="461">
        <v>6062.7434400000002</v>
      </c>
      <c r="J87" s="461">
        <v>-75.832124625000688</v>
      </c>
      <c r="K87" s="463">
        <v>0.57612719803931378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6591.09</v>
      </c>
      <c r="C88" s="461">
        <v>7656.1310000000003</v>
      </c>
      <c r="D88" s="461">
        <v>1065.0410000000002</v>
      </c>
      <c r="E88" s="462">
        <v>1.161587992274419</v>
      </c>
      <c r="F88" s="460">
        <v>7725.2885796999999</v>
      </c>
      <c r="G88" s="461">
        <v>4506.4183381583334</v>
      </c>
      <c r="H88" s="461">
        <v>891.827</v>
      </c>
      <c r="I88" s="461">
        <v>4471.674</v>
      </c>
      <c r="J88" s="461">
        <v>-34.744338158333449</v>
      </c>
      <c r="K88" s="463">
        <v>0.57883585239137447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6466.92</v>
      </c>
      <c r="C89" s="461">
        <v>7647.4250000000002</v>
      </c>
      <c r="D89" s="461">
        <v>1180.5050000000001</v>
      </c>
      <c r="E89" s="462">
        <v>1.1825451683336117</v>
      </c>
      <c r="F89" s="460">
        <v>7719.0078262999996</v>
      </c>
      <c r="G89" s="461">
        <v>4502.7545653416664</v>
      </c>
      <c r="H89" s="461">
        <v>889.51099999999997</v>
      </c>
      <c r="I89" s="461">
        <v>4442.7290000000003</v>
      </c>
      <c r="J89" s="461">
        <v>-60.025565341666152</v>
      </c>
      <c r="K89" s="463">
        <v>0.57555700162174361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6466.92</v>
      </c>
      <c r="C90" s="461">
        <v>7647.4250000000002</v>
      </c>
      <c r="D90" s="461">
        <v>1180.5050000000001</v>
      </c>
      <c r="E90" s="462">
        <v>1.1825451683336117</v>
      </c>
      <c r="F90" s="460">
        <v>7719.0078262999996</v>
      </c>
      <c r="G90" s="461">
        <v>4502.7545653416664</v>
      </c>
      <c r="H90" s="461">
        <v>889.51099999999997</v>
      </c>
      <c r="I90" s="461">
        <v>4442.7290000000003</v>
      </c>
      <c r="J90" s="461">
        <v>-60.025565341666152</v>
      </c>
      <c r="K90" s="463">
        <v>0.57555700162174361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79.2</v>
      </c>
      <c r="C91" s="461">
        <v>0</v>
      </c>
      <c r="D91" s="461">
        <v>-79.2</v>
      </c>
      <c r="E91" s="462">
        <v>0</v>
      </c>
      <c r="F91" s="460">
        <v>0</v>
      </c>
      <c r="G91" s="461">
        <v>0</v>
      </c>
      <c r="H91" s="461">
        <v>0</v>
      </c>
      <c r="I91" s="461">
        <v>0</v>
      </c>
      <c r="J91" s="461">
        <v>0</v>
      </c>
      <c r="K91" s="463">
        <v>0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79.2</v>
      </c>
      <c r="C92" s="461">
        <v>0</v>
      </c>
      <c r="D92" s="461">
        <v>-79.2</v>
      </c>
      <c r="E92" s="462">
        <v>0</v>
      </c>
      <c r="F92" s="460">
        <v>0</v>
      </c>
      <c r="G92" s="461">
        <v>0</v>
      </c>
      <c r="H92" s="461">
        <v>0</v>
      </c>
      <c r="I92" s="461">
        <v>0</v>
      </c>
      <c r="J92" s="461">
        <v>0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27.93</v>
      </c>
      <c r="C93" s="461">
        <v>8.7059999999999995</v>
      </c>
      <c r="D93" s="461">
        <v>-19.224</v>
      </c>
      <c r="E93" s="462">
        <v>0.31170784103114929</v>
      </c>
      <c r="F93" s="460">
        <v>6.2807534</v>
      </c>
      <c r="G93" s="461">
        <v>3.6637728166666665</v>
      </c>
      <c r="H93" s="461">
        <v>2.3159999999999998</v>
      </c>
      <c r="I93" s="461">
        <v>28.945</v>
      </c>
      <c r="J93" s="461">
        <v>25.281227183333336</v>
      </c>
      <c r="K93" s="463">
        <v>4.6085235570624379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27.93</v>
      </c>
      <c r="C94" s="461">
        <v>8.7059999999999995</v>
      </c>
      <c r="D94" s="461">
        <v>-19.224</v>
      </c>
      <c r="E94" s="462">
        <v>0.31170784103114929</v>
      </c>
      <c r="F94" s="460">
        <v>6.2807534</v>
      </c>
      <c r="G94" s="461">
        <v>3.6637728166666665</v>
      </c>
      <c r="H94" s="461">
        <v>2.3159999999999998</v>
      </c>
      <c r="I94" s="461">
        <v>28.945</v>
      </c>
      <c r="J94" s="461">
        <v>25.281227183333336</v>
      </c>
      <c r="K94" s="463">
        <v>4.6085235570624379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17.04</v>
      </c>
      <c r="C95" s="461">
        <v>0</v>
      </c>
      <c r="D95" s="461">
        <v>-17.04</v>
      </c>
      <c r="E95" s="462">
        <v>0</v>
      </c>
      <c r="F95" s="460">
        <v>0</v>
      </c>
      <c r="G95" s="461">
        <v>0</v>
      </c>
      <c r="H95" s="461">
        <v>0</v>
      </c>
      <c r="I95" s="461">
        <v>0</v>
      </c>
      <c r="J95" s="461">
        <v>0</v>
      </c>
      <c r="K95" s="463">
        <v>0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17.04</v>
      </c>
      <c r="C96" s="461">
        <v>0</v>
      </c>
      <c r="D96" s="461">
        <v>-17.04</v>
      </c>
      <c r="E96" s="462">
        <v>0</v>
      </c>
      <c r="F96" s="460">
        <v>0</v>
      </c>
      <c r="G96" s="461">
        <v>0</v>
      </c>
      <c r="H96" s="461">
        <v>0</v>
      </c>
      <c r="I96" s="461">
        <v>0</v>
      </c>
      <c r="J96" s="461">
        <v>0</v>
      </c>
      <c r="K96" s="463">
        <v>0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2508.7800000000002</v>
      </c>
      <c r="C97" s="461">
        <v>2592.0362599999999</v>
      </c>
      <c r="D97" s="461">
        <v>83.256259999999656</v>
      </c>
      <c r="E97" s="462">
        <v>1.0331859549262987</v>
      </c>
      <c r="F97" s="460">
        <v>2611.1475397999998</v>
      </c>
      <c r="G97" s="461">
        <v>1523.1693982166667</v>
      </c>
      <c r="H97" s="461">
        <v>300.65174000000002</v>
      </c>
      <c r="I97" s="461">
        <v>1501.6357700000001</v>
      </c>
      <c r="J97" s="461">
        <v>-21.533628216666557</v>
      </c>
      <c r="K97" s="463">
        <v>0.57508652694325246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664.09</v>
      </c>
      <c r="C98" s="461">
        <v>688.26700000000005</v>
      </c>
      <c r="D98" s="461">
        <v>24.177000000000021</v>
      </c>
      <c r="E98" s="462">
        <v>1.0364062100016564</v>
      </c>
      <c r="F98" s="460">
        <v>695.27597270000001</v>
      </c>
      <c r="G98" s="461">
        <v>405.57765074166667</v>
      </c>
      <c r="H98" s="461">
        <v>80.052999999999997</v>
      </c>
      <c r="I98" s="461">
        <v>399.839</v>
      </c>
      <c r="J98" s="461">
        <v>-5.7386507416666745</v>
      </c>
      <c r="K98" s="463">
        <v>0.57507955933999155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664.09</v>
      </c>
      <c r="C99" s="461">
        <v>688.26700000000005</v>
      </c>
      <c r="D99" s="461">
        <v>24.177000000000021</v>
      </c>
      <c r="E99" s="462">
        <v>1.0364062100016564</v>
      </c>
      <c r="F99" s="460">
        <v>695.27597270000001</v>
      </c>
      <c r="G99" s="461">
        <v>405.57765074166667</v>
      </c>
      <c r="H99" s="461">
        <v>80.052999999999997</v>
      </c>
      <c r="I99" s="461">
        <v>399.839</v>
      </c>
      <c r="J99" s="461">
        <v>-5.7386507416666745</v>
      </c>
      <c r="K99" s="463">
        <v>0.57507955933999155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1844.69</v>
      </c>
      <c r="C100" s="461">
        <v>1903.76926</v>
      </c>
      <c r="D100" s="461">
        <v>59.079259999999977</v>
      </c>
      <c r="E100" s="462">
        <v>1.0320266603060677</v>
      </c>
      <c r="F100" s="460">
        <v>1915.8715671</v>
      </c>
      <c r="G100" s="461">
        <v>1117.5917474750001</v>
      </c>
      <c r="H100" s="461">
        <v>220.59873999999999</v>
      </c>
      <c r="I100" s="461">
        <v>1101.7967699999999</v>
      </c>
      <c r="J100" s="461">
        <v>-15.794977475000223</v>
      </c>
      <c r="K100" s="463">
        <v>0.57508905550895473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1844.69</v>
      </c>
      <c r="C101" s="461">
        <v>1903.76926</v>
      </c>
      <c r="D101" s="461">
        <v>59.079259999999977</v>
      </c>
      <c r="E101" s="462">
        <v>1.0320266603060677</v>
      </c>
      <c r="F101" s="460">
        <v>1915.8715671</v>
      </c>
      <c r="G101" s="461">
        <v>1117.5917474750001</v>
      </c>
      <c r="H101" s="461">
        <v>220.59873999999999</v>
      </c>
      <c r="I101" s="461">
        <v>1101.7967699999999</v>
      </c>
      <c r="J101" s="461">
        <v>-15.794977475000223</v>
      </c>
      <c r="K101" s="463">
        <v>0.57508905550895473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30.469698000000001</v>
      </c>
      <c r="C102" s="461">
        <v>0</v>
      </c>
      <c r="D102" s="461">
        <v>-30.469698000000001</v>
      </c>
      <c r="E102" s="462">
        <v>0</v>
      </c>
      <c r="F102" s="460">
        <v>32.330505299999999</v>
      </c>
      <c r="G102" s="461">
        <v>18.859461424999999</v>
      </c>
      <c r="H102" s="461">
        <v>0</v>
      </c>
      <c r="I102" s="461">
        <v>0</v>
      </c>
      <c r="J102" s="461">
        <v>-18.859461424999999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30.469698000000001</v>
      </c>
      <c r="C103" s="461">
        <v>0</v>
      </c>
      <c r="D103" s="461">
        <v>-30.469698000000001</v>
      </c>
      <c r="E103" s="462">
        <v>0</v>
      </c>
      <c r="F103" s="460">
        <v>32.330505299999999</v>
      </c>
      <c r="G103" s="461">
        <v>18.859461424999999</v>
      </c>
      <c r="H103" s="461">
        <v>0</v>
      </c>
      <c r="I103" s="461">
        <v>0</v>
      </c>
      <c r="J103" s="461">
        <v>-18.859461424999999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30.469698000000001</v>
      </c>
      <c r="C104" s="461">
        <v>0</v>
      </c>
      <c r="D104" s="461">
        <v>-30.469698000000001</v>
      </c>
      <c r="E104" s="462">
        <v>0</v>
      </c>
      <c r="F104" s="460">
        <v>32.330505299999999</v>
      </c>
      <c r="G104" s="461">
        <v>18.859461424999999</v>
      </c>
      <c r="H104" s="461">
        <v>0</v>
      </c>
      <c r="I104" s="461">
        <v>0</v>
      </c>
      <c r="J104" s="461">
        <v>-18.859461424999999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147.59</v>
      </c>
      <c r="C105" s="461">
        <v>153.12682999999998</v>
      </c>
      <c r="D105" s="461">
        <v>5.5368299999999806</v>
      </c>
      <c r="E105" s="462">
        <v>1.0375149400365877</v>
      </c>
      <c r="F105" s="460">
        <v>154.50577170000003</v>
      </c>
      <c r="G105" s="461">
        <v>90.128366825000015</v>
      </c>
      <c r="H105" s="461">
        <v>17.838480000000001</v>
      </c>
      <c r="I105" s="461">
        <v>89.433669999999992</v>
      </c>
      <c r="J105" s="461">
        <v>-0.6946968250000225</v>
      </c>
      <c r="K105" s="463">
        <v>0.5788370817217825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147.59</v>
      </c>
      <c r="C106" s="461">
        <v>153.12682999999998</v>
      </c>
      <c r="D106" s="461">
        <v>5.5368299999999806</v>
      </c>
      <c r="E106" s="462">
        <v>1.0375149400365877</v>
      </c>
      <c r="F106" s="460">
        <v>154.50577170000003</v>
      </c>
      <c r="G106" s="461">
        <v>90.128366825000015</v>
      </c>
      <c r="H106" s="461">
        <v>17.838480000000001</v>
      </c>
      <c r="I106" s="461">
        <v>89.433669999999992</v>
      </c>
      <c r="J106" s="461">
        <v>-0.6946968250000225</v>
      </c>
      <c r="K106" s="463">
        <v>0.5788370817217825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147.59</v>
      </c>
      <c r="C107" s="461">
        <v>153.12682999999998</v>
      </c>
      <c r="D107" s="461">
        <v>5.5368299999999806</v>
      </c>
      <c r="E107" s="462">
        <v>1.0375149400365877</v>
      </c>
      <c r="F107" s="460">
        <v>154.50577170000003</v>
      </c>
      <c r="G107" s="461">
        <v>90.128366825000015</v>
      </c>
      <c r="H107" s="461">
        <v>17.838480000000001</v>
      </c>
      <c r="I107" s="461">
        <v>89.433669999999992</v>
      </c>
      <c r="J107" s="461">
        <v>-0.6946968250000225</v>
      </c>
      <c r="K107" s="463">
        <v>0.5788370817217825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0</v>
      </c>
      <c r="C108" s="461">
        <v>4.9469500000000002</v>
      </c>
      <c r="D108" s="461">
        <v>4.9469500000000002</v>
      </c>
      <c r="E108" s="462">
        <v>0</v>
      </c>
      <c r="F108" s="460">
        <v>4.2969612000000001</v>
      </c>
      <c r="G108" s="461">
        <v>2.5065607000000001</v>
      </c>
      <c r="H108" s="461">
        <v>0.153</v>
      </c>
      <c r="I108" s="461">
        <v>0.153</v>
      </c>
      <c r="J108" s="461">
        <v>-2.3535607000000001</v>
      </c>
      <c r="K108" s="463">
        <v>3.5606558420867282E-2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0</v>
      </c>
      <c r="C109" s="461">
        <v>4.9469500000000002</v>
      </c>
      <c r="D109" s="461">
        <v>4.9469500000000002</v>
      </c>
      <c r="E109" s="462">
        <v>0</v>
      </c>
      <c r="F109" s="460">
        <v>4.2969612000000001</v>
      </c>
      <c r="G109" s="461">
        <v>2.5065607000000001</v>
      </c>
      <c r="H109" s="461">
        <v>0.153</v>
      </c>
      <c r="I109" s="461">
        <v>0.153</v>
      </c>
      <c r="J109" s="461">
        <v>-2.3535607000000001</v>
      </c>
      <c r="K109" s="463">
        <v>3.5606558420867282E-2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0</v>
      </c>
      <c r="C110" s="461">
        <v>1.44695</v>
      </c>
      <c r="D110" s="461">
        <v>1.44695</v>
      </c>
      <c r="E110" s="462">
        <v>0</v>
      </c>
      <c r="F110" s="460">
        <v>1.5432336</v>
      </c>
      <c r="G110" s="461">
        <v>0.9002195999999999</v>
      </c>
      <c r="H110" s="461">
        <v>0.153</v>
      </c>
      <c r="I110" s="461">
        <v>0.153</v>
      </c>
      <c r="J110" s="461">
        <v>-0.74721959999999987</v>
      </c>
      <c r="K110" s="463">
        <v>9.9142475902546448E-2</v>
      </c>
      <c r="L110" s="150"/>
      <c r="M110" s="459" t="str">
        <f t="shared" si="1"/>
        <v>X</v>
      </c>
    </row>
    <row r="111" spans="1:13" ht="14.45" customHeight="1" x14ac:dyDescent="0.2">
      <c r="A111" s="464" t="s">
        <v>377</v>
      </c>
      <c r="B111" s="460">
        <v>0</v>
      </c>
      <c r="C111" s="461">
        <v>1.44695</v>
      </c>
      <c r="D111" s="461">
        <v>1.44695</v>
      </c>
      <c r="E111" s="462">
        <v>0</v>
      </c>
      <c r="F111" s="460">
        <v>1.5432336</v>
      </c>
      <c r="G111" s="461">
        <v>0.9002195999999999</v>
      </c>
      <c r="H111" s="461">
        <v>0.153</v>
      </c>
      <c r="I111" s="461">
        <v>0.153</v>
      </c>
      <c r="J111" s="461">
        <v>-0.74721959999999987</v>
      </c>
      <c r="K111" s="463">
        <v>9.9142475902546448E-2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0</v>
      </c>
      <c r="C112" s="461">
        <v>3.5</v>
      </c>
      <c r="D112" s="461">
        <v>3.5</v>
      </c>
      <c r="E112" s="462">
        <v>0</v>
      </c>
      <c r="F112" s="460">
        <v>2.7537276000000004</v>
      </c>
      <c r="G112" s="461">
        <v>1.6063411000000001</v>
      </c>
      <c r="H112" s="461">
        <v>0</v>
      </c>
      <c r="I112" s="461">
        <v>0</v>
      </c>
      <c r="J112" s="461">
        <v>-1.6063411000000001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379</v>
      </c>
      <c r="B113" s="460">
        <v>0</v>
      </c>
      <c r="C113" s="461">
        <v>3.5</v>
      </c>
      <c r="D113" s="461">
        <v>3.5</v>
      </c>
      <c r="E113" s="462">
        <v>0</v>
      </c>
      <c r="F113" s="460">
        <v>2.7537276000000004</v>
      </c>
      <c r="G113" s="461">
        <v>1.6063411000000001</v>
      </c>
      <c r="H113" s="461">
        <v>0</v>
      </c>
      <c r="I113" s="461">
        <v>0</v>
      </c>
      <c r="J113" s="461">
        <v>-1.6063411000000001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471.99999600000001</v>
      </c>
      <c r="C114" s="461">
        <v>491.35563999999999</v>
      </c>
      <c r="D114" s="461">
        <v>19.355643999999984</v>
      </c>
      <c r="E114" s="462">
        <v>1.041007720686506</v>
      </c>
      <c r="F114" s="460">
        <v>523.78133310000101</v>
      </c>
      <c r="G114" s="461">
        <v>305.5391109750006</v>
      </c>
      <c r="H114" s="461">
        <v>38.732219999999998</v>
      </c>
      <c r="I114" s="461">
        <v>291.22343999999998</v>
      </c>
      <c r="J114" s="461">
        <v>-14.315670975000614</v>
      </c>
      <c r="K114" s="463">
        <v>0.55600194507962586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471.99999600000001</v>
      </c>
      <c r="C115" s="461">
        <v>473.01177000000001</v>
      </c>
      <c r="D115" s="461">
        <v>1.0117740000000026</v>
      </c>
      <c r="E115" s="462">
        <v>1.0021435890012169</v>
      </c>
      <c r="F115" s="460">
        <v>513.28591890000098</v>
      </c>
      <c r="G115" s="461">
        <v>299.41678602500053</v>
      </c>
      <c r="H115" s="461">
        <v>38.732219999999998</v>
      </c>
      <c r="I115" s="461">
        <v>274.21084000000002</v>
      </c>
      <c r="J115" s="461">
        <v>-25.205946025000515</v>
      </c>
      <c r="K115" s="463">
        <v>0.53422630526792636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471.99999600000001</v>
      </c>
      <c r="C116" s="461">
        <v>473.01177000000001</v>
      </c>
      <c r="D116" s="461">
        <v>1.0117740000000026</v>
      </c>
      <c r="E116" s="462">
        <v>1.0021435890012169</v>
      </c>
      <c r="F116" s="460">
        <v>513.28591890000098</v>
      </c>
      <c r="G116" s="461">
        <v>299.41678602500053</v>
      </c>
      <c r="H116" s="461">
        <v>38.732219999999998</v>
      </c>
      <c r="I116" s="461">
        <v>274.21084000000002</v>
      </c>
      <c r="J116" s="461">
        <v>-25.205946025000515</v>
      </c>
      <c r="K116" s="463">
        <v>0.53422630526792636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273</v>
      </c>
      <c r="C117" s="461">
        <v>273.57355999999999</v>
      </c>
      <c r="D117" s="461">
        <v>0.5735599999999863</v>
      </c>
      <c r="E117" s="462">
        <v>1.0021009523809523</v>
      </c>
      <c r="F117" s="460">
        <v>354.07940159999998</v>
      </c>
      <c r="G117" s="461">
        <v>206.54631760000001</v>
      </c>
      <c r="H117" s="461">
        <v>22.24802</v>
      </c>
      <c r="I117" s="461">
        <v>158.45573999999999</v>
      </c>
      <c r="J117" s="461">
        <v>-48.090577600000017</v>
      </c>
      <c r="K117" s="463">
        <v>0.44751470795526782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171.99999600000001</v>
      </c>
      <c r="C118" s="461">
        <v>171.68899999999999</v>
      </c>
      <c r="D118" s="461">
        <v>-0.31099600000001715</v>
      </c>
      <c r="E118" s="462">
        <v>0.9981918836788809</v>
      </c>
      <c r="F118" s="460">
        <v>131.4389769</v>
      </c>
      <c r="G118" s="461">
        <v>76.672736524999991</v>
      </c>
      <c r="H118" s="461">
        <v>14.206</v>
      </c>
      <c r="I118" s="461">
        <v>99.59</v>
      </c>
      <c r="J118" s="461">
        <v>22.917263475000013</v>
      </c>
      <c r="K118" s="463">
        <v>0.75769001211694609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27</v>
      </c>
      <c r="C119" s="461">
        <v>27.749209999999998</v>
      </c>
      <c r="D119" s="461">
        <v>0.74920999999999793</v>
      </c>
      <c r="E119" s="462">
        <v>1.0277485185185185</v>
      </c>
      <c r="F119" s="460">
        <v>27.767540400000001</v>
      </c>
      <c r="G119" s="461">
        <v>16.197731900000001</v>
      </c>
      <c r="H119" s="461">
        <v>2.2782</v>
      </c>
      <c r="I119" s="461">
        <v>16.165099999999999</v>
      </c>
      <c r="J119" s="461">
        <v>-3.2631900000001934E-2</v>
      </c>
      <c r="K119" s="463">
        <v>0.58215815182535935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0</v>
      </c>
      <c r="C120" s="461">
        <v>18.343869999999999</v>
      </c>
      <c r="D120" s="461">
        <v>18.343869999999999</v>
      </c>
      <c r="E120" s="462">
        <v>0</v>
      </c>
      <c r="F120" s="460">
        <v>10.495414199999999</v>
      </c>
      <c r="G120" s="461">
        <v>6.1223249499999994</v>
      </c>
      <c r="H120" s="461">
        <v>0</v>
      </c>
      <c r="I120" s="461">
        <v>17.012599999999999</v>
      </c>
      <c r="J120" s="461">
        <v>10.89027505</v>
      </c>
      <c r="K120" s="463">
        <v>1.6209555598101122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10.138870000000001</v>
      </c>
      <c r="D121" s="461">
        <v>10.138870000000001</v>
      </c>
      <c r="E121" s="462">
        <v>0</v>
      </c>
      <c r="F121" s="460">
        <v>0</v>
      </c>
      <c r="G121" s="461">
        <v>0</v>
      </c>
      <c r="H121" s="461">
        <v>0</v>
      </c>
      <c r="I121" s="461">
        <v>0</v>
      </c>
      <c r="J121" s="461">
        <v>0</v>
      </c>
      <c r="K121" s="463">
        <v>0</v>
      </c>
      <c r="L121" s="150"/>
      <c r="M121" s="459" t="str">
        <f t="shared" si="1"/>
        <v>X</v>
      </c>
    </row>
    <row r="122" spans="1:13" ht="14.45" customHeight="1" x14ac:dyDescent="0.2">
      <c r="A122" s="464" t="s">
        <v>388</v>
      </c>
      <c r="B122" s="460">
        <v>0</v>
      </c>
      <c r="C122" s="461">
        <v>3.0588800000000003</v>
      </c>
      <c r="D122" s="461">
        <v>3.0588800000000003</v>
      </c>
      <c r="E122" s="462">
        <v>0</v>
      </c>
      <c r="F122" s="460">
        <v>0</v>
      </c>
      <c r="G122" s="461">
        <v>0</v>
      </c>
      <c r="H122" s="461">
        <v>0</v>
      </c>
      <c r="I122" s="461">
        <v>0</v>
      </c>
      <c r="J122" s="461">
        <v>0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0</v>
      </c>
      <c r="C123" s="461">
        <v>7.0799899999999996</v>
      </c>
      <c r="D123" s="461">
        <v>7.0799899999999996</v>
      </c>
      <c r="E123" s="462">
        <v>0</v>
      </c>
      <c r="F123" s="460">
        <v>0</v>
      </c>
      <c r="G123" s="461">
        <v>0</v>
      </c>
      <c r="H123" s="461">
        <v>0</v>
      </c>
      <c r="I123" s="461">
        <v>0</v>
      </c>
      <c r="J123" s="461">
        <v>0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0</v>
      </c>
      <c r="C124" s="461">
        <v>4.4770000000000003</v>
      </c>
      <c r="D124" s="461">
        <v>4.4770000000000003</v>
      </c>
      <c r="E124" s="462">
        <v>0</v>
      </c>
      <c r="F124" s="460">
        <v>10.495414199999999</v>
      </c>
      <c r="G124" s="461">
        <v>6.1223249499999994</v>
      </c>
      <c r="H124" s="461">
        <v>0</v>
      </c>
      <c r="I124" s="461">
        <v>4.4165000000000001</v>
      </c>
      <c r="J124" s="461">
        <v>-1.7058249499999993</v>
      </c>
      <c r="K124" s="463">
        <v>0.42080283024942461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0</v>
      </c>
      <c r="C125" s="461">
        <v>4.4770000000000003</v>
      </c>
      <c r="D125" s="461">
        <v>4.4770000000000003</v>
      </c>
      <c r="E125" s="462">
        <v>0</v>
      </c>
      <c r="F125" s="460">
        <v>10.495414199999999</v>
      </c>
      <c r="G125" s="461">
        <v>6.1223249499999994</v>
      </c>
      <c r="H125" s="461">
        <v>0</v>
      </c>
      <c r="I125" s="461">
        <v>4.4165000000000001</v>
      </c>
      <c r="J125" s="461">
        <v>-1.7058249499999993</v>
      </c>
      <c r="K125" s="463">
        <v>0.42080283024942461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0</v>
      </c>
      <c r="C126" s="461">
        <v>0</v>
      </c>
      <c r="D126" s="461">
        <v>0</v>
      </c>
      <c r="E126" s="462">
        <v>0</v>
      </c>
      <c r="F126" s="460">
        <v>0</v>
      </c>
      <c r="G126" s="461">
        <v>0</v>
      </c>
      <c r="H126" s="461">
        <v>0</v>
      </c>
      <c r="I126" s="461">
        <v>12.5961</v>
      </c>
      <c r="J126" s="461">
        <v>12.5961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0</v>
      </c>
      <c r="I127" s="461">
        <v>12.5961</v>
      </c>
      <c r="J127" s="461">
        <v>12.5961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3.7280000000000002</v>
      </c>
      <c r="D128" s="461">
        <v>3.7280000000000002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0</v>
      </c>
      <c r="C129" s="461">
        <v>3.7280000000000002</v>
      </c>
      <c r="D129" s="461">
        <v>3.7280000000000002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9703.2305489999999</v>
      </c>
      <c r="C130" s="461">
        <v>8940.669460000001</v>
      </c>
      <c r="D130" s="461">
        <v>-762.5610889999989</v>
      </c>
      <c r="E130" s="462">
        <v>0.92141162830779211</v>
      </c>
      <c r="F130" s="460">
        <v>5267.0837640999998</v>
      </c>
      <c r="G130" s="461">
        <v>3072.4655290583332</v>
      </c>
      <c r="H130" s="461">
        <v>746.41261999999995</v>
      </c>
      <c r="I130" s="461">
        <v>5508.3074699999997</v>
      </c>
      <c r="J130" s="461">
        <v>2435.8419409416665</v>
      </c>
      <c r="K130" s="463">
        <v>1.0457983424421993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9703.2305489999999</v>
      </c>
      <c r="C131" s="461">
        <v>8928.1999600000017</v>
      </c>
      <c r="D131" s="461">
        <v>-775.03058899999814</v>
      </c>
      <c r="E131" s="462">
        <v>0.92012654083748724</v>
      </c>
      <c r="F131" s="460">
        <v>5263.5263193000001</v>
      </c>
      <c r="G131" s="461">
        <v>3070.3903529250001</v>
      </c>
      <c r="H131" s="461">
        <v>746.41287999999997</v>
      </c>
      <c r="I131" s="461">
        <v>5508.2976699999999</v>
      </c>
      <c r="J131" s="461">
        <v>2437.9073170749998</v>
      </c>
      <c r="K131" s="463">
        <v>1.0465033013708862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9703.2305489999999</v>
      </c>
      <c r="C132" s="461">
        <v>8928.1999600000017</v>
      </c>
      <c r="D132" s="461">
        <v>-775.03058899999814</v>
      </c>
      <c r="E132" s="462">
        <v>0.92012654083748724</v>
      </c>
      <c r="F132" s="460">
        <v>5263.5263193000001</v>
      </c>
      <c r="G132" s="461">
        <v>3070.3903529250001</v>
      </c>
      <c r="H132" s="461">
        <v>746.41287999999997</v>
      </c>
      <c r="I132" s="461">
        <v>5508.2976699999999</v>
      </c>
      <c r="J132" s="461">
        <v>2437.9073170749998</v>
      </c>
      <c r="K132" s="463">
        <v>1.0465033013708862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5354.2250000000004</v>
      </c>
      <c r="C133" s="461">
        <v>5307.4011900000005</v>
      </c>
      <c r="D133" s="461">
        <v>-46.823809999999867</v>
      </c>
      <c r="E133" s="462">
        <v>0.99125479224350865</v>
      </c>
      <c r="F133" s="460">
        <v>5263.5263193000001</v>
      </c>
      <c r="G133" s="461">
        <v>3070.3903529250001</v>
      </c>
      <c r="H133" s="461">
        <v>503.42745000000002</v>
      </c>
      <c r="I133" s="461">
        <v>3176.1489500000002</v>
      </c>
      <c r="J133" s="461">
        <v>105.75859707500013</v>
      </c>
      <c r="K133" s="463">
        <v>0.60342606027329571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4027.9550429999999</v>
      </c>
      <c r="C134" s="461">
        <v>3986.8905600000003</v>
      </c>
      <c r="D134" s="461">
        <v>-41.064482999999655</v>
      </c>
      <c r="E134" s="462">
        <v>0.98980512876593207</v>
      </c>
      <c r="F134" s="460">
        <v>3914.0439032999998</v>
      </c>
      <c r="G134" s="461">
        <v>2283.192276925</v>
      </c>
      <c r="H134" s="461">
        <v>473.66267999999997</v>
      </c>
      <c r="I134" s="461">
        <v>2617.6265899999999</v>
      </c>
      <c r="J134" s="461">
        <v>334.43431307499986</v>
      </c>
      <c r="K134" s="463">
        <v>0.66877803485878951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0.63482799999999995</v>
      </c>
      <c r="C135" s="461">
        <v>0</v>
      </c>
      <c r="D135" s="461">
        <v>-0.63482799999999995</v>
      </c>
      <c r="E135" s="462">
        <v>0</v>
      </c>
      <c r="F135" s="460">
        <v>0</v>
      </c>
      <c r="G135" s="461">
        <v>0</v>
      </c>
      <c r="H135" s="461">
        <v>0</v>
      </c>
      <c r="I135" s="461">
        <v>0</v>
      </c>
      <c r="J135" s="461">
        <v>0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131.63512800000001</v>
      </c>
      <c r="C136" s="461">
        <v>56.912500000000001</v>
      </c>
      <c r="D136" s="461">
        <v>-74.722628000000014</v>
      </c>
      <c r="E136" s="462">
        <v>0.43235039813992504</v>
      </c>
      <c r="F136" s="460">
        <v>54.967237999999995</v>
      </c>
      <c r="G136" s="461">
        <v>32.064222166666667</v>
      </c>
      <c r="H136" s="461">
        <v>1.27908</v>
      </c>
      <c r="I136" s="461">
        <v>18.814979999999998</v>
      </c>
      <c r="J136" s="461">
        <v>-13.249242166666669</v>
      </c>
      <c r="K136" s="463">
        <v>0.34229444091769717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1194.0000009999999</v>
      </c>
      <c r="C137" s="461">
        <v>1263.5981299999999</v>
      </c>
      <c r="D137" s="461">
        <v>69.598128999999972</v>
      </c>
      <c r="E137" s="462">
        <v>1.0582898902359381</v>
      </c>
      <c r="F137" s="460">
        <v>1294.5151780000001</v>
      </c>
      <c r="G137" s="461">
        <v>755.13385383333332</v>
      </c>
      <c r="H137" s="461">
        <v>28.485689999999998</v>
      </c>
      <c r="I137" s="461">
        <v>539.70738000000006</v>
      </c>
      <c r="J137" s="461">
        <v>-215.42647383333326</v>
      </c>
      <c r="K137" s="463">
        <v>0.41691854152983909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2.1906300000000001</v>
      </c>
      <c r="D138" s="461">
        <v>2.1906300000000001</v>
      </c>
      <c r="E138" s="462">
        <v>0</v>
      </c>
      <c r="F138" s="460">
        <v>0</v>
      </c>
      <c r="G138" s="461">
        <v>0</v>
      </c>
      <c r="H138" s="461">
        <v>0</v>
      </c>
      <c r="I138" s="461">
        <v>2.9133499999999999</v>
      </c>
      <c r="J138" s="461">
        <v>2.9133499999999999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0</v>
      </c>
      <c r="C139" s="461">
        <v>2.1906300000000001</v>
      </c>
      <c r="D139" s="461">
        <v>2.1906300000000001</v>
      </c>
      <c r="E139" s="462">
        <v>0</v>
      </c>
      <c r="F139" s="460">
        <v>0</v>
      </c>
      <c r="G139" s="461">
        <v>0</v>
      </c>
      <c r="H139" s="461">
        <v>0</v>
      </c>
      <c r="I139" s="461">
        <v>2.9133499999999999</v>
      </c>
      <c r="J139" s="461">
        <v>2.9133499999999999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4349.0055489999995</v>
      </c>
      <c r="C140" s="461">
        <v>3431.5500099999999</v>
      </c>
      <c r="D140" s="461">
        <v>-917.45553899999959</v>
      </c>
      <c r="E140" s="462">
        <v>0.78904245380625981</v>
      </c>
      <c r="F140" s="460">
        <v>0</v>
      </c>
      <c r="G140" s="461">
        <v>0</v>
      </c>
      <c r="H140" s="461">
        <v>242.83742000000001</v>
      </c>
      <c r="I140" s="461">
        <v>2238.94013</v>
      </c>
      <c r="J140" s="461">
        <v>2238.94013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4349.0055489999995</v>
      </c>
      <c r="C141" s="461">
        <v>3431.5500099999999</v>
      </c>
      <c r="D141" s="461">
        <v>-917.45553899999959</v>
      </c>
      <c r="E141" s="462">
        <v>0.78904245380625981</v>
      </c>
      <c r="F141" s="460">
        <v>0</v>
      </c>
      <c r="G141" s="461">
        <v>0</v>
      </c>
      <c r="H141" s="461">
        <v>242.83742000000001</v>
      </c>
      <c r="I141" s="461">
        <v>2238.94013</v>
      </c>
      <c r="J141" s="461">
        <v>2238.94013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0</v>
      </c>
      <c r="C142" s="461">
        <v>187.05813000000001</v>
      </c>
      <c r="D142" s="461">
        <v>187.05813000000001</v>
      </c>
      <c r="E142" s="462">
        <v>0</v>
      </c>
      <c r="F142" s="460">
        <v>0</v>
      </c>
      <c r="G142" s="461">
        <v>0</v>
      </c>
      <c r="H142" s="461">
        <v>0.14801</v>
      </c>
      <c r="I142" s="461">
        <v>90.295240000000007</v>
      </c>
      <c r="J142" s="461">
        <v>90.295240000000007</v>
      </c>
      <c r="K142" s="463">
        <v>0</v>
      </c>
      <c r="L142" s="150"/>
      <c r="M142" s="459" t="str">
        <f t="shared" si="2"/>
        <v>X</v>
      </c>
    </row>
    <row r="143" spans="1:13" ht="14.45" customHeight="1" x14ac:dyDescent="0.2">
      <c r="A143" s="464" t="s">
        <v>409</v>
      </c>
      <c r="B143" s="460">
        <v>0</v>
      </c>
      <c r="C143" s="461">
        <v>187.05813000000001</v>
      </c>
      <c r="D143" s="461">
        <v>187.05813000000001</v>
      </c>
      <c r="E143" s="462">
        <v>0</v>
      </c>
      <c r="F143" s="460">
        <v>0</v>
      </c>
      <c r="G143" s="461">
        <v>0</v>
      </c>
      <c r="H143" s="461">
        <v>0.14801</v>
      </c>
      <c r="I143" s="461">
        <v>90.295240000000007</v>
      </c>
      <c r="J143" s="461">
        <v>90.295240000000007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</v>
      </c>
      <c r="C144" s="461">
        <v>12.4695</v>
      </c>
      <c r="D144" s="461">
        <v>12.4695</v>
      </c>
      <c r="E144" s="462">
        <v>0</v>
      </c>
      <c r="F144" s="460">
        <v>3.5574448000000003</v>
      </c>
      <c r="G144" s="461">
        <v>2.0751761333333336</v>
      </c>
      <c r="H144" s="461">
        <v>-2.6000000000000003E-4</v>
      </c>
      <c r="I144" s="461">
        <v>9.8000000000000014E-3</v>
      </c>
      <c r="J144" s="461">
        <v>-2.0653761333333338</v>
      </c>
      <c r="K144" s="463">
        <v>2.754786244329076E-3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0</v>
      </c>
      <c r="C145" s="461">
        <v>7.9659899999999997</v>
      </c>
      <c r="D145" s="461">
        <v>7.9659899999999997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7.9659899999999997</v>
      </c>
      <c r="D146" s="461">
        <v>7.9659899999999997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0</v>
      </c>
      <c r="C147" s="461">
        <v>7.9659899999999997</v>
      </c>
      <c r="D147" s="461">
        <v>7.9659899999999997</v>
      </c>
      <c r="E147" s="462">
        <v>0</v>
      </c>
      <c r="F147" s="460">
        <v>0</v>
      </c>
      <c r="G147" s="461">
        <v>0</v>
      </c>
      <c r="H147" s="461">
        <v>0</v>
      </c>
      <c r="I147" s="461">
        <v>0</v>
      </c>
      <c r="J147" s="461">
        <v>0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0</v>
      </c>
      <c r="C148" s="461">
        <v>4.5035100000000003</v>
      </c>
      <c r="D148" s="461">
        <v>4.5035100000000003</v>
      </c>
      <c r="E148" s="462">
        <v>0</v>
      </c>
      <c r="F148" s="460">
        <v>3.5574448000000003</v>
      </c>
      <c r="G148" s="461">
        <v>2.0751761333333336</v>
      </c>
      <c r="H148" s="461">
        <v>-2.6000000000000003E-4</v>
      </c>
      <c r="I148" s="461">
        <v>9.8000000000000014E-3</v>
      </c>
      <c r="J148" s="461">
        <v>-2.0653761333333338</v>
      </c>
      <c r="K148" s="463">
        <v>2.754786244329076E-3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7.5100000000000002E-3</v>
      </c>
      <c r="D149" s="461">
        <v>7.5100000000000002E-3</v>
      </c>
      <c r="E149" s="462">
        <v>0</v>
      </c>
      <c r="F149" s="460">
        <v>0</v>
      </c>
      <c r="G149" s="461">
        <v>0</v>
      </c>
      <c r="H149" s="461">
        <v>-2.6000000000000003E-4</v>
      </c>
      <c r="I149" s="461">
        <v>9.8000000000000014E-3</v>
      </c>
      <c r="J149" s="461">
        <v>9.8000000000000014E-3</v>
      </c>
      <c r="K149" s="463">
        <v>0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7.5100000000000002E-3</v>
      </c>
      <c r="D150" s="461">
        <v>7.5100000000000002E-3</v>
      </c>
      <c r="E150" s="462">
        <v>0</v>
      </c>
      <c r="F150" s="460">
        <v>0</v>
      </c>
      <c r="G150" s="461">
        <v>0</v>
      </c>
      <c r="H150" s="461">
        <v>-2.6000000000000003E-4</v>
      </c>
      <c r="I150" s="461">
        <v>9.8000000000000014E-3</v>
      </c>
      <c r="J150" s="461">
        <v>9.8000000000000014E-3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4.4960000000000004</v>
      </c>
      <c r="D151" s="461">
        <v>4.4960000000000004</v>
      </c>
      <c r="E151" s="462">
        <v>0</v>
      </c>
      <c r="F151" s="460">
        <v>3.5574448000000003</v>
      </c>
      <c r="G151" s="461">
        <v>2.0751761333333336</v>
      </c>
      <c r="H151" s="461">
        <v>0</v>
      </c>
      <c r="I151" s="461">
        <v>0</v>
      </c>
      <c r="J151" s="461">
        <v>-2.0751761333333336</v>
      </c>
      <c r="K151" s="463">
        <v>0</v>
      </c>
      <c r="L151" s="150"/>
      <c r="M151" s="459" t="str">
        <f t="shared" si="2"/>
        <v>X</v>
      </c>
    </row>
    <row r="152" spans="1:13" ht="14.45" customHeight="1" x14ac:dyDescent="0.2">
      <c r="A152" s="464" t="s">
        <v>418</v>
      </c>
      <c r="B152" s="460">
        <v>0</v>
      </c>
      <c r="C152" s="461">
        <v>4.4960000000000004</v>
      </c>
      <c r="D152" s="461">
        <v>4.4960000000000004</v>
      </c>
      <c r="E152" s="462">
        <v>0</v>
      </c>
      <c r="F152" s="460">
        <v>3.5574448000000003</v>
      </c>
      <c r="G152" s="461">
        <v>2.0751761333333336</v>
      </c>
      <c r="H152" s="461">
        <v>0</v>
      </c>
      <c r="I152" s="461">
        <v>0</v>
      </c>
      <c r="J152" s="461">
        <v>-2.0751761333333336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1706.69084</v>
      </c>
      <c r="D153" s="461">
        <v>1706.69084</v>
      </c>
      <c r="E153" s="462">
        <v>0</v>
      </c>
      <c r="F153" s="460">
        <v>0</v>
      </c>
      <c r="G153" s="461">
        <v>0</v>
      </c>
      <c r="H153" s="461">
        <v>118.57774000000001</v>
      </c>
      <c r="I153" s="461">
        <v>818.67660000000001</v>
      </c>
      <c r="J153" s="461">
        <v>818.67660000000001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1706.69084</v>
      </c>
      <c r="D154" s="461">
        <v>1706.69084</v>
      </c>
      <c r="E154" s="462">
        <v>0</v>
      </c>
      <c r="F154" s="460">
        <v>0</v>
      </c>
      <c r="G154" s="461">
        <v>0</v>
      </c>
      <c r="H154" s="461">
        <v>118.57774000000001</v>
      </c>
      <c r="I154" s="461">
        <v>818.67660000000001</v>
      </c>
      <c r="J154" s="461">
        <v>818.67660000000001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1706.69084</v>
      </c>
      <c r="D155" s="461">
        <v>1706.69084</v>
      </c>
      <c r="E155" s="462">
        <v>0</v>
      </c>
      <c r="F155" s="460">
        <v>0</v>
      </c>
      <c r="G155" s="461">
        <v>0</v>
      </c>
      <c r="H155" s="461">
        <v>118.57774000000001</v>
      </c>
      <c r="I155" s="461">
        <v>818.67660000000001</v>
      </c>
      <c r="J155" s="461">
        <v>818.67660000000001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42.896430000000002</v>
      </c>
      <c r="D156" s="461">
        <v>42.896430000000002</v>
      </c>
      <c r="E156" s="462">
        <v>0</v>
      </c>
      <c r="F156" s="460">
        <v>0</v>
      </c>
      <c r="G156" s="461">
        <v>0</v>
      </c>
      <c r="H156" s="461">
        <v>0.40256999999999998</v>
      </c>
      <c r="I156" s="461">
        <v>10.11576</v>
      </c>
      <c r="J156" s="461">
        <v>10.11576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423</v>
      </c>
      <c r="B157" s="460">
        <v>0</v>
      </c>
      <c r="C157" s="461">
        <v>42.896430000000002</v>
      </c>
      <c r="D157" s="461">
        <v>42.896430000000002</v>
      </c>
      <c r="E157" s="462">
        <v>0</v>
      </c>
      <c r="F157" s="460">
        <v>0</v>
      </c>
      <c r="G157" s="461">
        <v>0</v>
      </c>
      <c r="H157" s="461">
        <v>0.40256999999999998</v>
      </c>
      <c r="I157" s="461">
        <v>10.11576</v>
      </c>
      <c r="J157" s="461">
        <v>10.11576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9.375</v>
      </c>
      <c r="D158" s="461">
        <v>9.375</v>
      </c>
      <c r="E158" s="462">
        <v>0</v>
      </c>
      <c r="F158" s="460">
        <v>0</v>
      </c>
      <c r="G158" s="461">
        <v>0</v>
      </c>
      <c r="H158" s="461">
        <v>2.38</v>
      </c>
      <c r="I158" s="461">
        <v>6.42</v>
      </c>
      <c r="J158" s="461">
        <v>6.42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9.375</v>
      </c>
      <c r="D159" s="461">
        <v>9.375</v>
      </c>
      <c r="E159" s="462">
        <v>0</v>
      </c>
      <c r="F159" s="460">
        <v>0</v>
      </c>
      <c r="G159" s="461">
        <v>0</v>
      </c>
      <c r="H159" s="461">
        <v>2.38</v>
      </c>
      <c r="I159" s="461">
        <v>6.42</v>
      </c>
      <c r="J159" s="461">
        <v>6.42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12.439</v>
      </c>
      <c r="D160" s="461">
        <v>12.439</v>
      </c>
      <c r="E160" s="462">
        <v>0</v>
      </c>
      <c r="F160" s="460">
        <v>0</v>
      </c>
      <c r="G160" s="461">
        <v>0</v>
      </c>
      <c r="H160" s="461">
        <v>0.73499999999999999</v>
      </c>
      <c r="I160" s="461">
        <v>6.1740000000000004</v>
      </c>
      <c r="J160" s="461">
        <v>6.1740000000000004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2.59</v>
      </c>
      <c r="D161" s="461">
        <v>2.59</v>
      </c>
      <c r="E161" s="462">
        <v>0</v>
      </c>
      <c r="F161" s="460">
        <v>0</v>
      </c>
      <c r="G161" s="461">
        <v>0</v>
      </c>
      <c r="H161" s="461">
        <v>0</v>
      </c>
      <c r="I161" s="461">
        <v>0</v>
      </c>
      <c r="J161" s="461">
        <v>0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9.8490000000000002</v>
      </c>
      <c r="D162" s="461">
        <v>9.8490000000000002</v>
      </c>
      <c r="E162" s="462">
        <v>0</v>
      </c>
      <c r="F162" s="460">
        <v>0</v>
      </c>
      <c r="G162" s="461">
        <v>0</v>
      </c>
      <c r="H162" s="461">
        <v>0.73499999999999999</v>
      </c>
      <c r="I162" s="461">
        <v>6.1740000000000004</v>
      </c>
      <c r="J162" s="461">
        <v>6.1740000000000004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1.2467000000000001</v>
      </c>
      <c r="D163" s="461">
        <v>1.2467000000000001</v>
      </c>
      <c r="E163" s="462">
        <v>0</v>
      </c>
      <c r="F163" s="460">
        <v>0</v>
      </c>
      <c r="G163" s="461">
        <v>0</v>
      </c>
      <c r="H163" s="461">
        <v>0.4425</v>
      </c>
      <c r="I163" s="461">
        <v>2.0602900000000002</v>
      </c>
      <c r="J163" s="461">
        <v>2.0602900000000002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0</v>
      </c>
      <c r="C164" s="461">
        <v>1.2467000000000001</v>
      </c>
      <c r="D164" s="461">
        <v>1.2467000000000001</v>
      </c>
      <c r="E164" s="462">
        <v>0</v>
      </c>
      <c r="F164" s="460">
        <v>0</v>
      </c>
      <c r="G164" s="461">
        <v>0</v>
      </c>
      <c r="H164" s="461">
        <v>0.4425</v>
      </c>
      <c r="I164" s="461">
        <v>2.0602900000000002</v>
      </c>
      <c r="J164" s="461">
        <v>2.0602900000000002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8.1081900000000005</v>
      </c>
      <c r="D165" s="461">
        <v>8.1081900000000005</v>
      </c>
      <c r="E165" s="462">
        <v>0</v>
      </c>
      <c r="F165" s="460">
        <v>0</v>
      </c>
      <c r="G165" s="461">
        <v>0</v>
      </c>
      <c r="H165" s="461">
        <v>0</v>
      </c>
      <c r="I165" s="461">
        <v>0</v>
      </c>
      <c r="J165" s="461">
        <v>0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432</v>
      </c>
      <c r="B166" s="460">
        <v>0</v>
      </c>
      <c r="C166" s="461">
        <v>8.1081900000000005</v>
      </c>
      <c r="D166" s="461">
        <v>8.1081900000000005</v>
      </c>
      <c r="E166" s="462">
        <v>0</v>
      </c>
      <c r="F166" s="460">
        <v>0</v>
      </c>
      <c r="G166" s="461">
        <v>0</v>
      </c>
      <c r="H166" s="461">
        <v>0</v>
      </c>
      <c r="I166" s="461">
        <v>0</v>
      </c>
      <c r="J166" s="461">
        <v>0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0.59199999999999997</v>
      </c>
      <c r="D167" s="461">
        <v>0.59199999999999997</v>
      </c>
      <c r="E167" s="462">
        <v>0</v>
      </c>
      <c r="F167" s="460">
        <v>0</v>
      </c>
      <c r="G167" s="461">
        <v>0</v>
      </c>
      <c r="H167" s="461">
        <v>0</v>
      </c>
      <c r="I167" s="461">
        <v>0.19800000000000001</v>
      </c>
      <c r="J167" s="461">
        <v>0.19800000000000001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434</v>
      </c>
      <c r="B168" s="460">
        <v>0</v>
      </c>
      <c r="C168" s="461">
        <v>0.59199999999999997</v>
      </c>
      <c r="D168" s="461">
        <v>0.59199999999999997</v>
      </c>
      <c r="E168" s="462">
        <v>0</v>
      </c>
      <c r="F168" s="460">
        <v>0</v>
      </c>
      <c r="G168" s="461">
        <v>0</v>
      </c>
      <c r="H168" s="461">
        <v>0</v>
      </c>
      <c r="I168" s="461">
        <v>0.19800000000000001</v>
      </c>
      <c r="J168" s="461">
        <v>0.19800000000000001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579.37036999999998</v>
      </c>
      <c r="D169" s="461">
        <v>579.37036999999998</v>
      </c>
      <c r="E169" s="462">
        <v>0</v>
      </c>
      <c r="F169" s="460">
        <v>0</v>
      </c>
      <c r="G169" s="461">
        <v>0</v>
      </c>
      <c r="H169" s="461">
        <v>20.213930000000001</v>
      </c>
      <c r="I169" s="461">
        <v>194.52099999999999</v>
      </c>
      <c r="J169" s="461">
        <v>194.52099999999999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436</v>
      </c>
      <c r="B170" s="460">
        <v>0</v>
      </c>
      <c r="C170" s="461">
        <v>579.37036999999998</v>
      </c>
      <c r="D170" s="461">
        <v>579.37036999999998</v>
      </c>
      <c r="E170" s="462">
        <v>0</v>
      </c>
      <c r="F170" s="460">
        <v>0</v>
      </c>
      <c r="G170" s="461">
        <v>0</v>
      </c>
      <c r="H170" s="461">
        <v>20.213930000000001</v>
      </c>
      <c r="I170" s="461">
        <v>194.52099999999999</v>
      </c>
      <c r="J170" s="461">
        <v>194.52099999999999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1052.6631499999999</v>
      </c>
      <c r="D171" s="461">
        <v>1052.6631499999999</v>
      </c>
      <c r="E171" s="462">
        <v>0</v>
      </c>
      <c r="F171" s="460">
        <v>0</v>
      </c>
      <c r="G171" s="461">
        <v>0</v>
      </c>
      <c r="H171" s="461">
        <v>94.403739999999999</v>
      </c>
      <c r="I171" s="461">
        <v>599.1875500000001</v>
      </c>
      <c r="J171" s="461">
        <v>599.1875500000001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1052.6631499999999</v>
      </c>
      <c r="D172" s="461">
        <v>1052.6631499999999</v>
      </c>
      <c r="E172" s="462">
        <v>0</v>
      </c>
      <c r="F172" s="460">
        <v>0</v>
      </c>
      <c r="G172" s="461">
        <v>0</v>
      </c>
      <c r="H172" s="461">
        <v>94.403739999999999</v>
      </c>
      <c r="I172" s="461">
        <v>599.1875500000001</v>
      </c>
      <c r="J172" s="461">
        <v>599.1875500000001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/>
      <c r="B173" s="460"/>
      <c r="C173" s="461"/>
      <c r="D173" s="461"/>
      <c r="E173" s="462"/>
      <c r="F173" s="460"/>
      <c r="G173" s="461"/>
      <c r="H173" s="461"/>
      <c r="I173" s="461"/>
      <c r="J173" s="461"/>
      <c r="K173" s="463"/>
      <c r="L173" s="150"/>
      <c r="M173" s="459" t="str">
        <f t="shared" si="2"/>
        <v/>
      </c>
    </row>
    <row r="174" spans="1:13" ht="14.45" customHeight="1" x14ac:dyDescent="0.2">
      <c r="A174" s="464"/>
      <c r="B174" s="460"/>
      <c r="C174" s="461"/>
      <c r="D174" s="461"/>
      <c r="E174" s="462"/>
      <c r="F174" s="460"/>
      <c r="G174" s="461"/>
      <c r="H174" s="461"/>
      <c r="I174" s="461"/>
      <c r="J174" s="461"/>
      <c r="K174" s="463"/>
      <c r="L174" s="150"/>
      <c r="M174" s="459" t="str">
        <f t="shared" si="2"/>
        <v/>
      </c>
    </row>
    <row r="175" spans="1:13" ht="14.45" customHeight="1" x14ac:dyDescent="0.2">
      <c r="A175" s="464"/>
      <c r="B175" s="460"/>
      <c r="C175" s="461"/>
      <c r="D175" s="461"/>
      <c r="E175" s="462"/>
      <c r="F175" s="460"/>
      <c r="G175" s="461"/>
      <c r="H175" s="461"/>
      <c r="I175" s="461"/>
      <c r="J175" s="461"/>
      <c r="K175" s="463"/>
      <c r="L175" s="150"/>
      <c r="M175" s="459" t="str">
        <f t="shared" si="2"/>
        <v/>
      </c>
    </row>
    <row r="176" spans="1:13" ht="14.45" customHeight="1" x14ac:dyDescent="0.2">
      <c r="A176" s="464"/>
      <c r="B176" s="460"/>
      <c r="C176" s="461"/>
      <c r="D176" s="461"/>
      <c r="E176" s="462"/>
      <c r="F176" s="460"/>
      <c r="G176" s="461"/>
      <c r="H176" s="461"/>
      <c r="I176" s="461"/>
      <c r="J176" s="461"/>
      <c r="K176" s="463"/>
      <c r="L176" s="150"/>
      <c r="M176" s="459" t="str">
        <f t="shared" si="2"/>
        <v/>
      </c>
    </row>
    <row r="177" spans="1:13" ht="14.45" customHeight="1" x14ac:dyDescent="0.2">
      <c r="A177" s="464"/>
      <c r="B177" s="460"/>
      <c r="C177" s="461"/>
      <c r="D177" s="461"/>
      <c r="E177" s="462"/>
      <c r="F177" s="460"/>
      <c r="G177" s="461"/>
      <c r="H177" s="461"/>
      <c r="I177" s="461"/>
      <c r="J177" s="461"/>
      <c r="K177" s="463"/>
      <c r="L177" s="150"/>
      <c r="M177" s="459" t="str">
        <f t="shared" si="2"/>
        <v/>
      </c>
    </row>
    <row r="178" spans="1:13" ht="14.45" customHeight="1" x14ac:dyDescent="0.2">
      <c r="A178" s="464"/>
      <c r="B178" s="460"/>
      <c r="C178" s="461"/>
      <c r="D178" s="461"/>
      <c r="E178" s="462"/>
      <c r="F178" s="460"/>
      <c r="G178" s="461"/>
      <c r="H178" s="461"/>
      <c r="I178" s="461"/>
      <c r="J178" s="461"/>
      <c r="K178" s="463"/>
      <c r="L178" s="150"/>
      <c r="M178" s="459" t="str">
        <f t="shared" si="2"/>
        <v/>
      </c>
    </row>
    <row r="179" spans="1:13" ht="14.45" customHeight="1" x14ac:dyDescent="0.2">
      <c r="A179" s="464"/>
      <c r="B179" s="460"/>
      <c r="C179" s="461"/>
      <c r="D179" s="461"/>
      <c r="E179" s="462"/>
      <c r="F179" s="460"/>
      <c r="G179" s="461"/>
      <c r="H179" s="461"/>
      <c r="I179" s="461"/>
      <c r="J179" s="461"/>
      <c r="K179" s="463"/>
      <c r="L179" s="150"/>
      <c r="M179" s="459" t="str">
        <f t="shared" si="2"/>
        <v/>
      </c>
    </row>
    <row r="180" spans="1:13" ht="14.45" customHeight="1" x14ac:dyDescent="0.2">
      <c r="A180" s="464"/>
      <c r="B180" s="460"/>
      <c r="C180" s="461"/>
      <c r="D180" s="461"/>
      <c r="E180" s="462"/>
      <c r="F180" s="460"/>
      <c r="G180" s="461"/>
      <c r="H180" s="461"/>
      <c r="I180" s="461"/>
      <c r="J180" s="461"/>
      <c r="K180" s="463"/>
      <c r="L180" s="150"/>
      <c r="M180" s="459" t="str">
        <f t="shared" si="2"/>
        <v/>
      </c>
    </row>
    <row r="181" spans="1:13" ht="14.45" customHeight="1" x14ac:dyDescent="0.2">
      <c r="A181" s="464"/>
      <c r="B181" s="460"/>
      <c r="C181" s="461"/>
      <c r="D181" s="461"/>
      <c r="E181" s="462"/>
      <c r="F181" s="460"/>
      <c r="G181" s="461"/>
      <c r="H181" s="461"/>
      <c r="I181" s="461"/>
      <c r="J181" s="461"/>
      <c r="K181" s="463"/>
      <c r="L181" s="150"/>
      <c r="M181" s="459" t="str">
        <f t="shared" si="2"/>
        <v/>
      </c>
    </row>
    <row r="182" spans="1:13" ht="14.45" customHeight="1" x14ac:dyDescent="0.2">
      <c r="A182" s="464"/>
      <c r="B182" s="460"/>
      <c r="C182" s="461"/>
      <c r="D182" s="461"/>
      <c r="E182" s="462"/>
      <c r="F182" s="460"/>
      <c r="G182" s="461"/>
      <c r="H182" s="461"/>
      <c r="I182" s="461"/>
      <c r="J182" s="461"/>
      <c r="K182" s="463"/>
      <c r="L182" s="150"/>
      <c r="M182" s="459" t="str">
        <f t="shared" si="2"/>
        <v/>
      </c>
    </row>
    <row r="183" spans="1:13" ht="14.45" customHeight="1" x14ac:dyDescent="0.2">
      <c r="A183" s="464"/>
      <c r="B183" s="460"/>
      <c r="C183" s="461"/>
      <c r="D183" s="461"/>
      <c r="E183" s="462"/>
      <c r="F183" s="460"/>
      <c r="G183" s="461"/>
      <c r="H183" s="461"/>
      <c r="I183" s="461"/>
      <c r="J183" s="461"/>
      <c r="K183" s="463"/>
      <c r="L183" s="150"/>
      <c r="M183" s="459" t="str">
        <f t="shared" si="2"/>
        <v/>
      </c>
    </row>
    <row r="184" spans="1:13" ht="14.45" customHeight="1" x14ac:dyDescent="0.2">
      <c r="A184" s="464"/>
      <c r="B184" s="460"/>
      <c r="C184" s="461"/>
      <c r="D184" s="461"/>
      <c r="E184" s="462"/>
      <c r="F184" s="460"/>
      <c r="G184" s="461"/>
      <c r="H184" s="461"/>
      <c r="I184" s="461"/>
      <c r="J184" s="461"/>
      <c r="K184" s="463"/>
      <c r="L184" s="150"/>
      <c r="M184" s="459" t="str">
        <f t="shared" si="2"/>
        <v/>
      </c>
    </row>
    <row r="185" spans="1:13" ht="14.45" customHeight="1" x14ac:dyDescent="0.2">
      <c r="A185" s="464"/>
      <c r="B185" s="460"/>
      <c r="C185" s="461"/>
      <c r="D185" s="461"/>
      <c r="E185" s="462"/>
      <c r="F185" s="460"/>
      <c r="G185" s="461"/>
      <c r="H185" s="461"/>
      <c r="I185" s="461"/>
      <c r="J185" s="461"/>
      <c r="K185" s="463"/>
      <c r="L185" s="150"/>
      <c r="M185" s="459" t="str">
        <f t="shared" si="2"/>
        <v/>
      </c>
    </row>
    <row r="186" spans="1:13" ht="14.45" customHeight="1" x14ac:dyDescent="0.2">
      <c r="A186" s="464"/>
      <c r="B186" s="460"/>
      <c r="C186" s="461"/>
      <c r="D186" s="461"/>
      <c r="E186" s="462"/>
      <c r="F186" s="460"/>
      <c r="G186" s="461"/>
      <c r="H186" s="461"/>
      <c r="I186" s="461"/>
      <c r="J186" s="461"/>
      <c r="K186" s="463"/>
      <c r="L186" s="150"/>
      <c r="M186" s="459" t="str">
        <f t="shared" si="2"/>
        <v/>
      </c>
    </row>
    <row r="187" spans="1:13" ht="14.45" customHeight="1" x14ac:dyDescent="0.2">
      <c r="A187" s="464"/>
      <c r="B187" s="460"/>
      <c r="C187" s="461"/>
      <c r="D187" s="461"/>
      <c r="E187" s="462"/>
      <c r="F187" s="460"/>
      <c r="G187" s="461"/>
      <c r="H187" s="461"/>
      <c r="I187" s="461"/>
      <c r="J187" s="461"/>
      <c r="K187" s="463"/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DC0E8BF1-F27B-4DA1-9B23-4434C507CF2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439</v>
      </c>
      <c r="B5" s="466" t="s">
        <v>440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439</v>
      </c>
      <c r="B6" s="466" t="s">
        <v>441</v>
      </c>
      <c r="C6" s="467">
        <v>318.77971000000008</v>
      </c>
      <c r="D6" s="467">
        <v>850.60298000000012</v>
      </c>
      <c r="E6" s="467"/>
      <c r="F6" s="467">
        <v>250.83577999999994</v>
      </c>
      <c r="G6" s="467">
        <v>0</v>
      </c>
      <c r="H6" s="467">
        <v>250.83577999999994</v>
      </c>
      <c r="I6" s="468" t="s">
        <v>271</v>
      </c>
      <c r="J6" s="469" t="s">
        <v>1</v>
      </c>
    </row>
    <row r="7" spans="1:10" ht="14.45" customHeight="1" x14ac:dyDescent="0.2">
      <c r="A7" s="465" t="s">
        <v>439</v>
      </c>
      <c r="B7" s="466" t="s">
        <v>442</v>
      </c>
      <c r="C7" s="467">
        <v>1.02925</v>
      </c>
      <c r="D7" s="467">
        <v>0</v>
      </c>
      <c r="E7" s="467"/>
      <c r="F7" s="467">
        <v>0</v>
      </c>
      <c r="G7" s="467">
        <v>0</v>
      </c>
      <c r="H7" s="467">
        <v>0</v>
      </c>
      <c r="I7" s="468" t="s">
        <v>271</v>
      </c>
      <c r="J7" s="469" t="s">
        <v>1</v>
      </c>
    </row>
    <row r="8" spans="1:10" ht="14.45" customHeight="1" x14ac:dyDescent="0.2">
      <c r="A8" s="465" t="s">
        <v>439</v>
      </c>
      <c r="B8" s="466" t="s">
        <v>443</v>
      </c>
      <c r="C8" s="467">
        <v>319.80896000000007</v>
      </c>
      <c r="D8" s="467">
        <v>850.60298000000012</v>
      </c>
      <c r="E8" s="467"/>
      <c r="F8" s="467">
        <v>250.83577999999994</v>
      </c>
      <c r="G8" s="467">
        <v>0</v>
      </c>
      <c r="H8" s="467">
        <v>250.83577999999994</v>
      </c>
      <c r="I8" s="468" t="s">
        <v>271</v>
      </c>
      <c r="J8" s="469" t="s">
        <v>444</v>
      </c>
    </row>
    <row r="10" spans="1:10" ht="14.45" customHeight="1" x14ac:dyDescent="0.2">
      <c r="A10" s="465" t="s">
        <v>439</v>
      </c>
      <c r="B10" s="466" t="s">
        <v>440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445</v>
      </c>
      <c r="B11" s="466" t="s">
        <v>446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445</v>
      </c>
      <c r="B12" s="466" t="s">
        <v>441</v>
      </c>
      <c r="C12" s="467">
        <v>64.449509999999989</v>
      </c>
      <c r="D12" s="467">
        <v>64.344950000000026</v>
      </c>
      <c r="E12" s="467"/>
      <c r="F12" s="467">
        <v>58.322170000000014</v>
      </c>
      <c r="G12" s="467">
        <v>0</v>
      </c>
      <c r="H12" s="467">
        <v>58.322170000000014</v>
      </c>
      <c r="I12" s="468" t="s">
        <v>271</v>
      </c>
      <c r="J12" s="469" t="s">
        <v>1</v>
      </c>
    </row>
    <row r="13" spans="1:10" ht="14.45" customHeight="1" x14ac:dyDescent="0.2">
      <c r="A13" s="465" t="s">
        <v>445</v>
      </c>
      <c r="B13" s="466" t="s">
        <v>442</v>
      </c>
      <c r="C13" s="467">
        <v>1.02925</v>
      </c>
      <c r="D13" s="467">
        <v>0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445</v>
      </c>
      <c r="B14" s="466" t="s">
        <v>447</v>
      </c>
      <c r="C14" s="467">
        <v>65.478759999999994</v>
      </c>
      <c r="D14" s="467">
        <v>64.344950000000026</v>
      </c>
      <c r="E14" s="467"/>
      <c r="F14" s="467">
        <v>58.322170000000014</v>
      </c>
      <c r="G14" s="467">
        <v>0</v>
      </c>
      <c r="H14" s="467">
        <v>58.322170000000014</v>
      </c>
      <c r="I14" s="468" t="s">
        <v>271</v>
      </c>
      <c r="J14" s="469" t="s">
        <v>448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449</v>
      </c>
    </row>
    <row r="16" spans="1:10" ht="14.45" customHeight="1" x14ac:dyDescent="0.2">
      <c r="A16" s="465" t="s">
        <v>450</v>
      </c>
      <c r="B16" s="466" t="s">
        <v>451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450</v>
      </c>
      <c r="B17" s="466" t="s">
        <v>441</v>
      </c>
      <c r="C17" s="467">
        <v>254.33020000000008</v>
      </c>
      <c r="D17" s="467">
        <v>262.92840999999999</v>
      </c>
      <c r="E17" s="467"/>
      <c r="F17" s="467">
        <v>192.51360999999994</v>
      </c>
      <c r="G17" s="467">
        <v>0</v>
      </c>
      <c r="H17" s="467">
        <v>192.51360999999994</v>
      </c>
      <c r="I17" s="468" t="s">
        <v>271</v>
      </c>
      <c r="J17" s="469" t="s">
        <v>1</v>
      </c>
    </row>
    <row r="18" spans="1:10" ht="14.45" customHeight="1" x14ac:dyDescent="0.2">
      <c r="A18" s="465" t="s">
        <v>450</v>
      </c>
      <c r="B18" s="466" t="s">
        <v>452</v>
      </c>
      <c r="C18" s="467">
        <v>254.33020000000008</v>
      </c>
      <c r="D18" s="467">
        <v>262.92840999999999</v>
      </c>
      <c r="E18" s="467"/>
      <c r="F18" s="467">
        <v>192.51360999999994</v>
      </c>
      <c r="G18" s="467">
        <v>0</v>
      </c>
      <c r="H18" s="467">
        <v>192.51360999999994</v>
      </c>
      <c r="I18" s="468" t="s">
        <v>271</v>
      </c>
      <c r="J18" s="469" t="s">
        <v>448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449</v>
      </c>
    </row>
    <row r="20" spans="1:10" ht="14.45" customHeight="1" x14ac:dyDescent="0.2">
      <c r="A20" s="465" t="s">
        <v>453</v>
      </c>
      <c r="B20" s="466" t="s">
        <v>454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0</v>
      </c>
    </row>
    <row r="21" spans="1:10" ht="14.45" customHeight="1" x14ac:dyDescent="0.2">
      <c r="A21" s="465" t="s">
        <v>453</v>
      </c>
      <c r="B21" s="466" t="s">
        <v>441</v>
      </c>
      <c r="C21" s="467">
        <v>0</v>
      </c>
      <c r="D21" s="467">
        <v>523.32962000000009</v>
      </c>
      <c r="E21" s="467"/>
      <c r="F21" s="467">
        <v>0</v>
      </c>
      <c r="G21" s="467">
        <v>0</v>
      </c>
      <c r="H21" s="467">
        <v>0</v>
      </c>
      <c r="I21" s="468" t="s">
        <v>271</v>
      </c>
      <c r="J21" s="469" t="s">
        <v>1</v>
      </c>
    </row>
    <row r="22" spans="1:10" ht="14.45" customHeight="1" x14ac:dyDescent="0.2">
      <c r="A22" s="465" t="s">
        <v>453</v>
      </c>
      <c r="B22" s="466" t="s">
        <v>455</v>
      </c>
      <c r="C22" s="467">
        <v>0</v>
      </c>
      <c r="D22" s="467">
        <v>523.32962000000009</v>
      </c>
      <c r="E22" s="467"/>
      <c r="F22" s="467">
        <v>0</v>
      </c>
      <c r="G22" s="467">
        <v>0</v>
      </c>
      <c r="H22" s="467">
        <v>0</v>
      </c>
      <c r="I22" s="468" t="s">
        <v>271</v>
      </c>
      <c r="J22" s="469" t="s">
        <v>448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449</v>
      </c>
    </row>
    <row r="24" spans="1:10" ht="14.45" customHeight="1" x14ac:dyDescent="0.2">
      <c r="A24" s="465" t="s">
        <v>439</v>
      </c>
      <c r="B24" s="466" t="s">
        <v>443</v>
      </c>
      <c r="C24" s="467">
        <v>319.80896000000007</v>
      </c>
      <c r="D24" s="467">
        <v>850.60298000000012</v>
      </c>
      <c r="E24" s="467"/>
      <c r="F24" s="467">
        <v>250.83577999999994</v>
      </c>
      <c r="G24" s="467">
        <v>0</v>
      </c>
      <c r="H24" s="467">
        <v>250.83577999999994</v>
      </c>
      <c r="I24" s="468" t="s">
        <v>271</v>
      </c>
      <c r="J24" s="469" t="s">
        <v>444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 xr:uid="{0C09E12B-EEA5-4211-B1E8-2A6D3023DDC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380.56981345071932</v>
      </c>
      <c r="M3" s="98">
        <f>SUBTOTAL(9,M5:M1048576)</f>
        <v>659.05</v>
      </c>
      <c r="N3" s="99">
        <f>SUBTOTAL(9,N5:N1048576)</f>
        <v>250814.53555469654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439</v>
      </c>
      <c r="B5" s="479" t="s">
        <v>440</v>
      </c>
      <c r="C5" s="480" t="s">
        <v>445</v>
      </c>
      <c r="D5" s="481" t="s">
        <v>446</v>
      </c>
      <c r="E5" s="482">
        <v>50113001</v>
      </c>
      <c r="F5" s="481" t="s">
        <v>456</v>
      </c>
      <c r="G5" s="480" t="s">
        <v>457</v>
      </c>
      <c r="H5" s="480">
        <v>100362</v>
      </c>
      <c r="I5" s="480">
        <v>362</v>
      </c>
      <c r="J5" s="480" t="s">
        <v>458</v>
      </c>
      <c r="K5" s="480" t="s">
        <v>459</v>
      </c>
      <c r="L5" s="483">
        <v>72.569999999999965</v>
      </c>
      <c r="M5" s="483">
        <v>3</v>
      </c>
      <c r="N5" s="484">
        <v>217.70999999999989</v>
      </c>
    </row>
    <row r="6" spans="1:14" ht="14.45" customHeight="1" x14ac:dyDescent="0.2">
      <c r="A6" s="485" t="s">
        <v>439</v>
      </c>
      <c r="B6" s="486" t="s">
        <v>440</v>
      </c>
      <c r="C6" s="487" t="s">
        <v>445</v>
      </c>
      <c r="D6" s="488" t="s">
        <v>446</v>
      </c>
      <c r="E6" s="489">
        <v>50113001</v>
      </c>
      <c r="F6" s="488" t="s">
        <v>456</v>
      </c>
      <c r="G6" s="487" t="s">
        <v>457</v>
      </c>
      <c r="H6" s="487">
        <v>208456</v>
      </c>
      <c r="I6" s="487">
        <v>208456</v>
      </c>
      <c r="J6" s="487" t="s">
        <v>460</v>
      </c>
      <c r="K6" s="487" t="s">
        <v>461</v>
      </c>
      <c r="L6" s="490">
        <v>738.54000000000008</v>
      </c>
      <c r="M6" s="490">
        <v>0.05</v>
      </c>
      <c r="N6" s="491">
        <v>36.927000000000007</v>
      </c>
    </row>
    <row r="7" spans="1:14" ht="14.45" customHeight="1" x14ac:dyDescent="0.2">
      <c r="A7" s="485" t="s">
        <v>439</v>
      </c>
      <c r="B7" s="486" t="s">
        <v>440</v>
      </c>
      <c r="C7" s="487" t="s">
        <v>445</v>
      </c>
      <c r="D7" s="488" t="s">
        <v>446</v>
      </c>
      <c r="E7" s="489">
        <v>50113001</v>
      </c>
      <c r="F7" s="488" t="s">
        <v>456</v>
      </c>
      <c r="G7" s="487" t="s">
        <v>457</v>
      </c>
      <c r="H7" s="487">
        <v>100394</v>
      </c>
      <c r="I7" s="487">
        <v>394</v>
      </c>
      <c r="J7" s="487" t="s">
        <v>462</v>
      </c>
      <c r="K7" s="487" t="s">
        <v>463</v>
      </c>
      <c r="L7" s="490">
        <v>63</v>
      </c>
      <c r="M7" s="490">
        <v>2</v>
      </c>
      <c r="N7" s="491">
        <v>126</v>
      </c>
    </row>
    <row r="8" spans="1:14" ht="14.45" customHeight="1" x14ac:dyDescent="0.2">
      <c r="A8" s="485" t="s">
        <v>439</v>
      </c>
      <c r="B8" s="486" t="s">
        <v>440</v>
      </c>
      <c r="C8" s="487" t="s">
        <v>445</v>
      </c>
      <c r="D8" s="488" t="s">
        <v>446</v>
      </c>
      <c r="E8" s="489">
        <v>50113001</v>
      </c>
      <c r="F8" s="488" t="s">
        <v>456</v>
      </c>
      <c r="G8" s="487" t="s">
        <v>457</v>
      </c>
      <c r="H8" s="487">
        <v>176496</v>
      </c>
      <c r="I8" s="487">
        <v>76496</v>
      </c>
      <c r="J8" s="487" t="s">
        <v>464</v>
      </c>
      <c r="K8" s="487" t="s">
        <v>465</v>
      </c>
      <c r="L8" s="490">
        <v>125.43</v>
      </c>
      <c r="M8" s="490">
        <v>1</v>
      </c>
      <c r="N8" s="491">
        <v>125.43</v>
      </c>
    </row>
    <row r="9" spans="1:14" ht="14.45" customHeight="1" x14ac:dyDescent="0.2">
      <c r="A9" s="485" t="s">
        <v>439</v>
      </c>
      <c r="B9" s="486" t="s">
        <v>440</v>
      </c>
      <c r="C9" s="487" t="s">
        <v>445</v>
      </c>
      <c r="D9" s="488" t="s">
        <v>446</v>
      </c>
      <c r="E9" s="489">
        <v>50113001</v>
      </c>
      <c r="F9" s="488" t="s">
        <v>456</v>
      </c>
      <c r="G9" s="487" t="s">
        <v>457</v>
      </c>
      <c r="H9" s="487">
        <v>158249</v>
      </c>
      <c r="I9" s="487">
        <v>58249</v>
      </c>
      <c r="J9" s="487" t="s">
        <v>466</v>
      </c>
      <c r="K9" s="487" t="s">
        <v>271</v>
      </c>
      <c r="L9" s="490">
        <v>248.34400000000005</v>
      </c>
      <c r="M9" s="490">
        <v>5</v>
      </c>
      <c r="N9" s="491">
        <v>1241.7200000000003</v>
      </c>
    </row>
    <row r="10" spans="1:14" ht="14.45" customHeight="1" x14ac:dyDescent="0.2">
      <c r="A10" s="485" t="s">
        <v>439</v>
      </c>
      <c r="B10" s="486" t="s">
        <v>440</v>
      </c>
      <c r="C10" s="487" t="s">
        <v>445</v>
      </c>
      <c r="D10" s="488" t="s">
        <v>446</v>
      </c>
      <c r="E10" s="489">
        <v>50113001</v>
      </c>
      <c r="F10" s="488" t="s">
        <v>456</v>
      </c>
      <c r="G10" s="487" t="s">
        <v>457</v>
      </c>
      <c r="H10" s="487">
        <v>51367</v>
      </c>
      <c r="I10" s="487">
        <v>51367</v>
      </c>
      <c r="J10" s="487" t="s">
        <v>467</v>
      </c>
      <c r="K10" s="487" t="s">
        <v>468</v>
      </c>
      <c r="L10" s="490">
        <v>92.950000000000017</v>
      </c>
      <c r="M10" s="490">
        <v>10</v>
      </c>
      <c r="N10" s="491">
        <v>929.50000000000023</v>
      </c>
    </row>
    <row r="11" spans="1:14" ht="14.45" customHeight="1" x14ac:dyDescent="0.2">
      <c r="A11" s="485" t="s">
        <v>439</v>
      </c>
      <c r="B11" s="486" t="s">
        <v>440</v>
      </c>
      <c r="C11" s="487" t="s">
        <v>445</v>
      </c>
      <c r="D11" s="488" t="s">
        <v>446</v>
      </c>
      <c r="E11" s="489">
        <v>50113001</v>
      </c>
      <c r="F11" s="488" t="s">
        <v>456</v>
      </c>
      <c r="G11" s="487" t="s">
        <v>457</v>
      </c>
      <c r="H11" s="487">
        <v>51366</v>
      </c>
      <c r="I11" s="487">
        <v>51366</v>
      </c>
      <c r="J11" s="487" t="s">
        <v>467</v>
      </c>
      <c r="K11" s="487" t="s">
        <v>469</v>
      </c>
      <c r="L11" s="490">
        <v>171.6</v>
      </c>
      <c r="M11" s="490">
        <v>63</v>
      </c>
      <c r="N11" s="491">
        <v>10810.8</v>
      </c>
    </row>
    <row r="12" spans="1:14" ht="14.45" customHeight="1" x14ac:dyDescent="0.2">
      <c r="A12" s="485" t="s">
        <v>439</v>
      </c>
      <c r="B12" s="486" t="s">
        <v>440</v>
      </c>
      <c r="C12" s="487" t="s">
        <v>445</v>
      </c>
      <c r="D12" s="488" t="s">
        <v>446</v>
      </c>
      <c r="E12" s="489">
        <v>50113001</v>
      </c>
      <c r="F12" s="488" t="s">
        <v>456</v>
      </c>
      <c r="G12" s="487" t="s">
        <v>457</v>
      </c>
      <c r="H12" s="487">
        <v>208466</v>
      </c>
      <c r="I12" s="487">
        <v>208466</v>
      </c>
      <c r="J12" s="487" t="s">
        <v>470</v>
      </c>
      <c r="K12" s="487" t="s">
        <v>471</v>
      </c>
      <c r="L12" s="490">
        <v>792.77000049965261</v>
      </c>
      <c r="M12" s="490">
        <v>9</v>
      </c>
      <c r="N12" s="491">
        <v>7134.9300044968732</v>
      </c>
    </row>
    <row r="13" spans="1:14" ht="14.45" customHeight="1" x14ac:dyDescent="0.2">
      <c r="A13" s="485" t="s">
        <v>439</v>
      </c>
      <c r="B13" s="486" t="s">
        <v>440</v>
      </c>
      <c r="C13" s="487" t="s">
        <v>445</v>
      </c>
      <c r="D13" s="488" t="s">
        <v>446</v>
      </c>
      <c r="E13" s="489">
        <v>50113001</v>
      </c>
      <c r="F13" s="488" t="s">
        <v>456</v>
      </c>
      <c r="G13" s="487" t="s">
        <v>457</v>
      </c>
      <c r="H13" s="487">
        <v>920304</v>
      </c>
      <c r="I13" s="487">
        <v>0</v>
      </c>
      <c r="J13" s="487" t="s">
        <v>472</v>
      </c>
      <c r="K13" s="487" t="s">
        <v>271</v>
      </c>
      <c r="L13" s="490">
        <v>274.26035675053828</v>
      </c>
      <c r="M13" s="490">
        <v>4</v>
      </c>
      <c r="N13" s="491">
        <v>1097.0414270021531</v>
      </c>
    </row>
    <row r="14" spans="1:14" ht="14.45" customHeight="1" x14ac:dyDescent="0.2">
      <c r="A14" s="485" t="s">
        <v>439</v>
      </c>
      <c r="B14" s="486" t="s">
        <v>440</v>
      </c>
      <c r="C14" s="487" t="s">
        <v>445</v>
      </c>
      <c r="D14" s="488" t="s">
        <v>446</v>
      </c>
      <c r="E14" s="489">
        <v>50113001</v>
      </c>
      <c r="F14" s="488" t="s">
        <v>456</v>
      </c>
      <c r="G14" s="487" t="s">
        <v>457</v>
      </c>
      <c r="H14" s="487">
        <v>930035</v>
      </c>
      <c r="I14" s="487">
        <v>0</v>
      </c>
      <c r="J14" s="487" t="s">
        <v>473</v>
      </c>
      <c r="K14" s="487" t="s">
        <v>271</v>
      </c>
      <c r="L14" s="490">
        <v>62.329990779935542</v>
      </c>
      <c r="M14" s="490">
        <v>1</v>
      </c>
      <c r="N14" s="491">
        <v>62.329990779935542</v>
      </c>
    </row>
    <row r="15" spans="1:14" ht="14.45" customHeight="1" x14ac:dyDescent="0.2">
      <c r="A15" s="485" t="s">
        <v>439</v>
      </c>
      <c r="B15" s="486" t="s">
        <v>440</v>
      </c>
      <c r="C15" s="487" t="s">
        <v>445</v>
      </c>
      <c r="D15" s="488" t="s">
        <v>446</v>
      </c>
      <c r="E15" s="489">
        <v>50113001</v>
      </c>
      <c r="F15" s="488" t="s">
        <v>456</v>
      </c>
      <c r="G15" s="487" t="s">
        <v>457</v>
      </c>
      <c r="H15" s="487">
        <v>900321</v>
      </c>
      <c r="I15" s="487">
        <v>0</v>
      </c>
      <c r="J15" s="487" t="s">
        <v>474</v>
      </c>
      <c r="K15" s="487" t="s">
        <v>271</v>
      </c>
      <c r="L15" s="490">
        <v>91.635483529022338</v>
      </c>
      <c r="M15" s="490">
        <v>1</v>
      </c>
      <c r="N15" s="491">
        <v>91.635483529022338</v>
      </c>
    </row>
    <row r="16" spans="1:14" ht="14.45" customHeight="1" x14ac:dyDescent="0.2">
      <c r="A16" s="485" t="s">
        <v>439</v>
      </c>
      <c r="B16" s="486" t="s">
        <v>440</v>
      </c>
      <c r="C16" s="487" t="s">
        <v>445</v>
      </c>
      <c r="D16" s="488" t="s">
        <v>446</v>
      </c>
      <c r="E16" s="489">
        <v>50113001</v>
      </c>
      <c r="F16" s="488" t="s">
        <v>456</v>
      </c>
      <c r="G16" s="487" t="s">
        <v>457</v>
      </c>
      <c r="H16" s="487">
        <v>501990</v>
      </c>
      <c r="I16" s="487">
        <v>0</v>
      </c>
      <c r="J16" s="487" t="s">
        <v>475</v>
      </c>
      <c r="K16" s="487" t="s">
        <v>271</v>
      </c>
      <c r="L16" s="490">
        <v>174.15847836017517</v>
      </c>
      <c r="M16" s="490">
        <v>3</v>
      </c>
      <c r="N16" s="491">
        <v>522.47543508052547</v>
      </c>
    </row>
    <row r="17" spans="1:14" ht="14.45" customHeight="1" x14ac:dyDescent="0.2">
      <c r="A17" s="485" t="s">
        <v>439</v>
      </c>
      <c r="B17" s="486" t="s">
        <v>440</v>
      </c>
      <c r="C17" s="487" t="s">
        <v>445</v>
      </c>
      <c r="D17" s="488" t="s">
        <v>446</v>
      </c>
      <c r="E17" s="489">
        <v>50113001</v>
      </c>
      <c r="F17" s="488" t="s">
        <v>456</v>
      </c>
      <c r="G17" s="487" t="s">
        <v>457</v>
      </c>
      <c r="H17" s="487">
        <v>841560</v>
      </c>
      <c r="I17" s="487">
        <v>0</v>
      </c>
      <c r="J17" s="487" t="s">
        <v>476</v>
      </c>
      <c r="K17" s="487" t="s">
        <v>271</v>
      </c>
      <c r="L17" s="490">
        <v>191.97653634970501</v>
      </c>
      <c r="M17" s="490">
        <v>38</v>
      </c>
      <c r="N17" s="491">
        <v>7295.10838128879</v>
      </c>
    </row>
    <row r="18" spans="1:14" ht="14.45" customHeight="1" x14ac:dyDescent="0.2">
      <c r="A18" s="485" t="s">
        <v>439</v>
      </c>
      <c r="B18" s="486" t="s">
        <v>440</v>
      </c>
      <c r="C18" s="487" t="s">
        <v>445</v>
      </c>
      <c r="D18" s="488" t="s">
        <v>446</v>
      </c>
      <c r="E18" s="489">
        <v>50113001</v>
      </c>
      <c r="F18" s="488" t="s">
        <v>456</v>
      </c>
      <c r="G18" s="487" t="s">
        <v>457</v>
      </c>
      <c r="H18" s="487">
        <v>231541</v>
      </c>
      <c r="I18" s="487">
        <v>231541</v>
      </c>
      <c r="J18" s="487" t="s">
        <v>477</v>
      </c>
      <c r="K18" s="487" t="s">
        <v>478</v>
      </c>
      <c r="L18" s="490">
        <v>82.939999999999984</v>
      </c>
      <c r="M18" s="490">
        <v>40</v>
      </c>
      <c r="N18" s="491">
        <v>3317.5999999999995</v>
      </c>
    </row>
    <row r="19" spans="1:14" ht="14.45" customHeight="1" x14ac:dyDescent="0.2">
      <c r="A19" s="485" t="s">
        <v>439</v>
      </c>
      <c r="B19" s="486" t="s">
        <v>440</v>
      </c>
      <c r="C19" s="487" t="s">
        <v>445</v>
      </c>
      <c r="D19" s="488" t="s">
        <v>446</v>
      </c>
      <c r="E19" s="489">
        <v>50113001</v>
      </c>
      <c r="F19" s="488" t="s">
        <v>456</v>
      </c>
      <c r="G19" s="487" t="s">
        <v>457</v>
      </c>
      <c r="H19" s="487">
        <v>237329</v>
      </c>
      <c r="I19" s="487">
        <v>237329</v>
      </c>
      <c r="J19" s="487" t="s">
        <v>479</v>
      </c>
      <c r="K19" s="487" t="s">
        <v>480</v>
      </c>
      <c r="L19" s="490">
        <v>109.0718181818182</v>
      </c>
      <c r="M19" s="490">
        <v>220</v>
      </c>
      <c r="N19" s="491">
        <v>23995.800000000003</v>
      </c>
    </row>
    <row r="20" spans="1:14" ht="14.45" customHeight="1" x14ac:dyDescent="0.2">
      <c r="A20" s="485" t="s">
        <v>439</v>
      </c>
      <c r="B20" s="486" t="s">
        <v>440</v>
      </c>
      <c r="C20" s="487" t="s">
        <v>445</v>
      </c>
      <c r="D20" s="488" t="s">
        <v>446</v>
      </c>
      <c r="E20" s="489">
        <v>50113001</v>
      </c>
      <c r="F20" s="488" t="s">
        <v>456</v>
      </c>
      <c r="G20" s="487" t="s">
        <v>457</v>
      </c>
      <c r="H20" s="487">
        <v>244747</v>
      </c>
      <c r="I20" s="487">
        <v>244747</v>
      </c>
      <c r="J20" s="487" t="s">
        <v>481</v>
      </c>
      <c r="K20" s="487" t="s">
        <v>482</v>
      </c>
      <c r="L20" s="490">
        <v>137.59</v>
      </c>
      <c r="M20" s="490">
        <v>1</v>
      </c>
      <c r="N20" s="491">
        <v>137.59</v>
      </c>
    </row>
    <row r="21" spans="1:14" ht="14.45" customHeight="1" x14ac:dyDescent="0.2">
      <c r="A21" s="485" t="s">
        <v>439</v>
      </c>
      <c r="B21" s="486" t="s">
        <v>440</v>
      </c>
      <c r="C21" s="487" t="s">
        <v>445</v>
      </c>
      <c r="D21" s="488" t="s">
        <v>446</v>
      </c>
      <c r="E21" s="489">
        <v>50113001</v>
      </c>
      <c r="F21" s="488" t="s">
        <v>456</v>
      </c>
      <c r="G21" s="487" t="s">
        <v>457</v>
      </c>
      <c r="H21" s="487">
        <v>100527</v>
      </c>
      <c r="I21" s="487">
        <v>527</v>
      </c>
      <c r="J21" s="487" t="s">
        <v>483</v>
      </c>
      <c r="K21" s="487" t="s">
        <v>484</v>
      </c>
      <c r="L21" s="490">
        <v>136.41499999999999</v>
      </c>
      <c r="M21" s="490">
        <v>2</v>
      </c>
      <c r="N21" s="491">
        <v>272.83</v>
      </c>
    </row>
    <row r="22" spans="1:14" ht="14.45" customHeight="1" x14ac:dyDescent="0.2">
      <c r="A22" s="485" t="s">
        <v>439</v>
      </c>
      <c r="B22" s="486" t="s">
        <v>440</v>
      </c>
      <c r="C22" s="487" t="s">
        <v>445</v>
      </c>
      <c r="D22" s="488" t="s">
        <v>446</v>
      </c>
      <c r="E22" s="489">
        <v>50113001</v>
      </c>
      <c r="F22" s="488" t="s">
        <v>456</v>
      </c>
      <c r="G22" s="487" t="s">
        <v>457</v>
      </c>
      <c r="H22" s="487">
        <v>207962</v>
      </c>
      <c r="I22" s="487">
        <v>207962</v>
      </c>
      <c r="J22" s="487" t="s">
        <v>485</v>
      </c>
      <c r="K22" s="487" t="s">
        <v>486</v>
      </c>
      <c r="L22" s="490">
        <v>32.859999999999985</v>
      </c>
      <c r="M22" s="490">
        <v>1</v>
      </c>
      <c r="N22" s="491">
        <v>32.859999999999985</v>
      </c>
    </row>
    <row r="23" spans="1:14" ht="14.45" customHeight="1" x14ac:dyDescent="0.2">
      <c r="A23" s="485" t="s">
        <v>439</v>
      </c>
      <c r="B23" s="486" t="s">
        <v>440</v>
      </c>
      <c r="C23" s="487" t="s">
        <v>445</v>
      </c>
      <c r="D23" s="488" t="s">
        <v>446</v>
      </c>
      <c r="E23" s="489">
        <v>50113001</v>
      </c>
      <c r="F23" s="488" t="s">
        <v>456</v>
      </c>
      <c r="G23" s="487" t="s">
        <v>487</v>
      </c>
      <c r="H23" s="487">
        <v>107981</v>
      </c>
      <c r="I23" s="487">
        <v>7981</v>
      </c>
      <c r="J23" s="487" t="s">
        <v>488</v>
      </c>
      <c r="K23" s="487" t="s">
        <v>489</v>
      </c>
      <c r="L23" s="490">
        <v>42.256315789473682</v>
      </c>
      <c r="M23" s="490">
        <v>19</v>
      </c>
      <c r="N23" s="491">
        <v>802.86999999999989</v>
      </c>
    </row>
    <row r="24" spans="1:14" ht="14.45" customHeight="1" x14ac:dyDescent="0.2">
      <c r="A24" s="485" t="s">
        <v>439</v>
      </c>
      <c r="B24" s="486" t="s">
        <v>440</v>
      </c>
      <c r="C24" s="487" t="s">
        <v>445</v>
      </c>
      <c r="D24" s="488" t="s">
        <v>446</v>
      </c>
      <c r="E24" s="489">
        <v>50113001</v>
      </c>
      <c r="F24" s="488" t="s">
        <v>456</v>
      </c>
      <c r="G24" s="487" t="s">
        <v>487</v>
      </c>
      <c r="H24" s="487">
        <v>131934</v>
      </c>
      <c r="I24" s="487">
        <v>31934</v>
      </c>
      <c r="J24" s="487" t="s">
        <v>490</v>
      </c>
      <c r="K24" s="487" t="s">
        <v>491</v>
      </c>
      <c r="L24" s="490">
        <v>49.759999999999991</v>
      </c>
      <c r="M24" s="490">
        <v>1</v>
      </c>
      <c r="N24" s="491">
        <v>49.759999999999991</v>
      </c>
    </row>
    <row r="25" spans="1:14" ht="14.45" customHeight="1" x14ac:dyDescent="0.2">
      <c r="A25" s="485" t="s">
        <v>439</v>
      </c>
      <c r="B25" s="486" t="s">
        <v>440</v>
      </c>
      <c r="C25" s="487" t="s">
        <v>450</v>
      </c>
      <c r="D25" s="488" t="s">
        <v>451</v>
      </c>
      <c r="E25" s="489">
        <v>50113001</v>
      </c>
      <c r="F25" s="488" t="s">
        <v>456</v>
      </c>
      <c r="G25" s="487" t="s">
        <v>457</v>
      </c>
      <c r="H25" s="487">
        <v>845282</v>
      </c>
      <c r="I25" s="487">
        <v>107133</v>
      </c>
      <c r="J25" s="487" t="s">
        <v>492</v>
      </c>
      <c r="K25" s="487" t="s">
        <v>493</v>
      </c>
      <c r="L25" s="490">
        <v>882.3225799931588</v>
      </c>
      <c r="M25" s="490">
        <v>53</v>
      </c>
      <c r="N25" s="491">
        <v>46763.096739637418</v>
      </c>
    </row>
    <row r="26" spans="1:14" ht="14.45" customHeight="1" x14ac:dyDescent="0.2">
      <c r="A26" s="485" t="s">
        <v>439</v>
      </c>
      <c r="B26" s="486" t="s">
        <v>440</v>
      </c>
      <c r="C26" s="487" t="s">
        <v>450</v>
      </c>
      <c r="D26" s="488" t="s">
        <v>451</v>
      </c>
      <c r="E26" s="489">
        <v>50113001</v>
      </c>
      <c r="F26" s="488" t="s">
        <v>456</v>
      </c>
      <c r="G26" s="487" t="s">
        <v>457</v>
      </c>
      <c r="H26" s="487">
        <v>120102</v>
      </c>
      <c r="I26" s="487">
        <v>120102</v>
      </c>
      <c r="J26" s="487" t="s">
        <v>494</v>
      </c>
      <c r="K26" s="487" t="s">
        <v>495</v>
      </c>
      <c r="L26" s="490">
        <v>555.5</v>
      </c>
      <c r="M26" s="490">
        <v>1</v>
      </c>
      <c r="N26" s="491">
        <v>555.5</v>
      </c>
    </row>
    <row r="27" spans="1:14" ht="14.45" customHeight="1" x14ac:dyDescent="0.2">
      <c r="A27" s="485" t="s">
        <v>439</v>
      </c>
      <c r="B27" s="486" t="s">
        <v>440</v>
      </c>
      <c r="C27" s="487" t="s">
        <v>450</v>
      </c>
      <c r="D27" s="488" t="s">
        <v>451</v>
      </c>
      <c r="E27" s="489">
        <v>50113001</v>
      </c>
      <c r="F27" s="488" t="s">
        <v>456</v>
      </c>
      <c r="G27" s="487" t="s">
        <v>457</v>
      </c>
      <c r="H27" s="487">
        <v>132827</v>
      </c>
      <c r="I27" s="487">
        <v>32827</v>
      </c>
      <c r="J27" s="487" t="s">
        <v>496</v>
      </c>
      <c r="K27" s="487" t="s">
        <v>497</v>
      </c>
      <c r="L27" s="490">
        <v>671.22</v>
      </c>
      <c r="M27" s="490">
        <v>1</v>
      </c>
      <c r="N27" s="491">
        <v>671.22</v>
      </c>
    </row>
    <row r="28" spans="1:14" ht="14.45" customHeight="1" x14ac:dyDescent="0.2">
      <c r="A28" s="485" t="s">
        <v>439</v>
      </c>
      <c r="B28" s="486" t="s">
        <v>440</v>
      </c>
      <c r="C28" s="487" t="s">
        <v>450</v>
      </c>
      <c r="D28" s="488" t="s">
        <v>451</v>
      </c>
      <c r="E28" s="489">
        <v>50113001</v>
      </c>
      <c r="F28" s="488" t="s">
        <v>456</v>
      </c>
      <c r="G28" s="487" t="s">
        <v>457</v>
      </c>
      <c r="H28" s="487">
        <v>215956</v>
      </c>
      <c r="I28" s="487">
        <v>215956</v>
      </c>
      <c r="J28" s="487" t="s">
        <v>498</v>
      </c>
      <c r="K28" s="487" t="s">
        <v>499</v>
      </c>
      <c r="L28" s="490">
        <v>640.04279304957083</v>
      </c>
      <c r="M28" s="490">
        <v>89</v>
      </c>
      <c r="N28" s="491">
        <v>56963.808581411802</v>
      </c>
    </row>
    <row r="29" spans="1:14" ht="14.45" customHeight="1" x14ac:dyDescent="0.2">
      <c r="A29" s="485" t="s">
        <v>439</v>
      </c>
      <c r="B29" s="486" t="s">
        <v>440</v>
      </c>
      <c r="C29" s="487" t="s">
        <v>450</v>
      </c>
      <c r="D29" s="488" t="s">
        <v>451</v>
      </c>
      <c r="E29" s="489">
        <v>50113001</v>
      </c>
      <c r="F29" s="488" t="s">
        <v>456</v>
      </c>
      <c r="G29" s="487" t="s">
        <v>457</v>
      </c>
      <c r="H29" s="487">
        <v>210636</v>
      </c>
      <c r="I29" s="487">
        <v>210636</v>
      </c>
      <c r="J29" s="487" t="s">
        <v>500</v>
      </c>
      <c r="K29" s="487" t="s">
        <v>501</v>
      </c>
      <c r="L29" s="490">
        <v>3357.4414273879138</v>
      </c>
      <c r="M29" s="490">
        <v>4</v>
      </c>
      <c r="N29" s="491">
        <v>13429.765709551655</v>
      </c>
    </row>
    <row r="30" spans="1:14" ht="14.45" customHeight="1" x14ac:dyDescent="0.2">
      <c r="A30" s="485" t="s">
        <v>439</v>
      </c>
      <c r="B30" s="486" t="s">
        <v>440</v>
      </c>
      <c r="C30" s="487" t="s">
        <v>450</v>
      </c>
      <c r="D30" s="488" t="s">
        <v>451</v>
      </c>
      <c r="E30" s="489">
        <v>50113001</v>
      </c>
      <c r="F30" s="488" t="s">
        <v>456</v>
      </c>
      <c r="G30" s="487" t="s">
        <v>457</v>
      </c>
      <c r="H30" s="487">
        <v>156571</v>
      </c>
      <c r="I30" s="487">
        <v>56571</v>
      </c>
      <c r="J30" s="487" t="s">
        <v>502</v>
      </c>
      <c r="K30" s="487" t="s">
        <v>503</v>
      </c>
      <c r="L30" s="490">
        <v>757.72000000000025</v>
      </c>
      <c r="M30" s="490">
        <v>2</v>
      </c>
      <c r="N30" s="491">
        <v>1515.4400000000005</v>
      </c>
    </row>
    <row r="31" spans="1:14" ht="14.45" customHeight="1" x14ac:dyDescent="0.2">
      <c r="A31" s="485" t="s">
        <v>439</v>
      </c>
      <c r="B31" s="486" t="s">
        <v>440</v>
      </c>
      <c r="C31" s="487" t="s">
        <v>450</v>
      </c>
      <c r="D31" s="488" t="s">
        <v>451</v>
      </c>
      <c r="E31" s="489">
        <v>50113001</v>
      </c>
      <c r="F31" s="488" t="s">
        <v>456</v>
      </c>
      <c r="G31" s="487" t="s">
        <v>457</v>
      </c>
      <c r="H31" s="487">
        <v>193236</v>
      </c>
      <c r="I31" s="487">
        <v>193236</v>
      </c>
      <c r="J31" s="487" t="s">
        <v>504</v>
      </c>
      <c r="K31" s="487" t="s">
        <v>505</v>
      </c>
      <c r="L31" s="490">
        <v>967.57122382984903</v>
      </c>
      <c r="M31" s="490">
        <v>1</v>
      </c>
      <c r="N31" s="491">
        <v>967.57122382984903</v>
      </c>
    </row>
    <row r="32" spans="1:14" ht="14.45" customHeight="1" x14ac:dyDescent="0.2">
      <c r="A32" s="485" t="s">
        <v>439</v>
      </c>
      <c r="B32" s="486" t="s">
        <v>440</v>
      </c>
      <c r="C32" s="487" t="s">
        <v>450</v>
      </c>
      <c r="D32" s="488" t="s">
        <v>451</v>
      </c>
      <c r="E32" s="489">
        <v>50113001</v>
      </c>
      <c r="F32" s="488" t="s">
        <v>456</v>
      </c>
      <c r="G32" s="487" t="s">
        <v>457</v>
      </c>
      <c r="H32" s="487">
        <v>103543</v>
      </c>
      <c r="I32" s="487">
        <v>103543</v>
      </c>
      <c r="J32" s="487" t="s">
        <v>506</v>
      </c>
      <c r="K32" s="487" t="s">
        <v>507</v>
      </c>
      <c r="L32" s="490">
        <v>974.12602922123551</v>
      </c>
      <c r="M32" s="490">
        <v>12</v>
      </c>
      <c r="N32" s="491">
        <v>11689.512350654826</v>
      </c>
    </row>
    <row r="33" spans="1:14" ht="14.45" customHeight="1" x14ac:dyDescent="0.2">
      <c r="A33" s="485" t="s">
        <v>439</v>
      </c>
      <c r="B33" s="486" t="s">
        <v>440</v>
      </c>
      <c r="C33" s="487" t="s">
        <v>450</v>
      </c>
      <c r="D33" s="488" t="s">
        <v>451</v>
      </c>
      <c r="E33" s="489">
        <v>50113001</v>
      </c>
      <c r="F33" s="488" t="s">
        <v>456</v>
      </c>
      <c r="G33" s="487" t="s">
        <v>457</v>
      </c>
      <c r="H33" s="487">
        <v>126816</v>
      </c>
      <c r="I33" s="487">
        <v>26816</v>
      </c>
      <c r="J33" s="487" t="s">
        <v>508</v>
      </c>
      <c r="K33" s="487" t="s">
        <v>509</v>
      </c>
      <c r="L33" s="490">
        <v>1434.6517433161646</v>
      </c>
      <c r="M33" s="490">
        <v>13</v>
      </c>
      <c r="N33" s="491">
        <v>18650.47266311014</v>
      </c>
    </row>
    <row r="34" spans="1:14" ht="14.45" customHeight="1" x14ac:dyDescent="0.2">
      <c r="A34" s="485" t="s">
        <v>439</v>
      </c>
      <c r="B34" s="486" t="s">
        <v>440</v>
      </c>
      <c r="C34" s="487" t="s">
        <v>450</v>
      </c>
      <c r="D34" s="488" t="s">
        <v>451</v>
      </c>
      <c r="E34" s="489">
        <v>50113001</v>
      </c>
      <c r="F34" s="488" t="s">
        <v>456</v>
      </c>
      <c r="G34" s="487" t="s">
        <v>457</v>
      </c>
      <c r="H34" s="487">
        <v>186403</v>
      </c>
      <c r="I34" s="487">
        <v>85170</v>
      </c>
      <c r="J34" s="487" t="s">
        <v>510</v>
      </c>
      <c r="K34" s="487" t="s">
        <v>511</v>
      </c>
      <c r="L34" s="490">
        <v>677.40751515938859</v>
      </c>
      <c r="M34" s="490">
        <v>41</v>
      </c>
      <c r="N34" s="491">
        <v>27773.708121534932</v>
      </c>
    </row>
    <row r="35" spans="1:14" ht="14.45" customHeight="1" x14ac:dyDescent="0.2">
      <c r="A35" s="485" t="s">
        <v>439</v>
      </c>
      <c r="B35" s="486" t="s">
        <v>440</v>
      </c>
      <c r="C35" s="487" t="s">
        <v>450</v>
      </c>
      <c r="D35" s="488" t="s">
        <v>451</v>
      </c>
      <c r="E35" s="489">
        <v>50113001</v>
      </c>
      <c r="F35" s="488" t="s">
        <v>456</v>
      </c>
      <c r="G35" s="487" t="s">
        <v>457</v>
      </c>
      <c r="H35" s="487">
        <v>10277</v>
      </c>
      <c r="I35" s="487">
        <v>10277</v>
      </c>
      <c r="J35" s="487" t="s">
        <v>512</v>
      </c>
      <c r="K35" s="487" t="s">
        <v>513</v>
      </c>
      <c r="L35" s="490">
        <v>1231.3536437116065</v>
      </c>
      <c r="M35" s="490">
        <v>3</v>
      </c>
      <c r="N35" s="491">
        <v>3694.0609311348194</v>
      </c>
    </row>
    <row r="36" spans="1:14" ht="14.45" customHeight="1" thickBot="1" x14ac:dyDescent="0.25">
      <c r="A36" s="492" t="s">
        <v>439</v>
      </c>
      <c r="B36" s="493" t="s">
        <v>440</v>
      </c>
      <c r="C36" s="494" t="s">
        <v>450</v>
      </c>
      <c r="D36" s="495" t="s">
        <v>451</v>
      </c>
      <c r="E36" s="496">
        <v>50113001</v>
      </c>
      <c r="F36" s="495" t="s">
        <v>456</v>
      </c>
      <c r="G36" s="494" t="s">
        <v>457</v>
      </c>
      <c r="H36" s="494">
        <v>847178</v>
      </c>
      <c r="I36" s="494">
        <v>107496</v>
      </c>
      <c r="J36" s="494" t="s">
        <v>514</v>
      </c>
      <c r="K36" s="494" t="s">
        <v>515</v>
      </c>
      <c r="L36" s="497">
        <v>655.96410077691996</v>
      </c>
      <c r="M36" s="497">
        <v>15</v>
      </c>
      <c r="N36" s="498">
        <v>9839.4615116537989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84B54B8-3E2C-4A75-B5FC-DC6673E2E34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516</v>
      </c>
      <c r="B5" s="476"/>
      <c r="C5" s="503">
        <v>0</v>
      </c>
      <c r="D5" s="476">
        <v>852.62999999999988</v>
      </c>
      <c r="E5" s="503">
        <v>1</v>
      </c>
      <c r="F5" s="477">
        <v>852.62999999999988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852.62999999999988</v>
      </c>
      <c r="E6" s="508">
        <v>1</v>
      </c>
      <c r="F6" s="509">
        <v>852.62999999999988</v>
      </c>
    </row>
    <row r="7" spans="1:6" ht="14.45" customHeight="1" thickBot="1" x14ac:dyDescent="0.25"/>
    <row r="8" spans="1:6" ht="14.45" customHeight="1" x14ac:dyDescent="0.2">
      <c r="A8" s="516" t="s">
        <v>517</v>
      </c>
      <c r="B8" s="483"/>
      <c r="C8" s="504">
        <v>0</v>
      </c>
      <c r="D8" s="483">
        <v>802.86999999999989</v>
      </c>
      <c r="E8" s="504">
        <v>1</v>
      </c>
      <c r="F8" s="484">
        <v>802.86999999999989</v>
      </c>
    </row>
    <row r="9" spans="1:6" ht="14.45" customHeight="1" thickBot="1" x14ac:dyDescent="0.25">
      <c r="A9" s="517" t="s">
        <v>518</v>
      </c>
      <c r="B9" s="513"/>
      <c r="C9" s="514">
        <v>0</v>
      </c>
      <c r="D9" s="513">
        <v>49.759999999999991</v>
      </c>
      <c r="E9" s="514">
        <v>1</v>
      </c>
      <c r="F9" s="515">
        <v>49.759999999999991</v>
      </c>
    </row>
    <row r="10" spans="1:6" ht="14.45" customHeight="1" thickBot="1" x14ac:dyDescent="0.25">
      <c r="A10" s="506" t="s">
        <v>3</v>
      </c>
      <c r="B10" s="507"/>
      <c r="C10" s="508">
        <v>0</v>
      </c>
      <c r="D10" s="507">
        <v>852.62999999999988</v>
      </c>
      <c r="E10" s="508">
        <v>1</v>
      </c>
      <c r="F10" s="509">
        <v>852.62999999999988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516E4008-7459-4B0C-A016-4165F7943BF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2020-08-20T13:34:53Z</dcterms:modified>
</cp:coreProperties>
</file>