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6A247CCC-ABC7-4F07-9625-B6E1B444D1E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P13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Q15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N15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Q12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Q11" i="431"/>
  <c r="O14" i="431"/>
  <c r="S11" i="431" l="1"/>
  <c r="R11" i="431"/>
  <c r="S10" i="431"/>
  <c r="R10" i="431"/>
  <c r="R12" i="431"/>
  <c r="S12" i="431"/>
  <c r="S17" i="431"/>
  <c r="R17" i="431"/>
  <c r="S9" i="431"/>
  <c r="R9" i="431"/>
  <c r="R16" i="431"/>
  <c r="S16" i="431"/>
  <c r="R15" i="431"/>
  <c r="S15" i="431"/>
  <c r="R14" i="431"/>
  <c r="S14" i="431"/>
  <c r="R13" i="431"/>
  <c r="S13" i="431"/>
  <c r="N8" i="431"/>
  <c r="I8" i="431"/>
  <c r="P8" i="431"/>
  <c r="H8" i="431"/>
  <c r="E8" i="431"/>
  <c r="K8" i="431"/>
  <c r="F8" i="431"/>
  <c r="D8" i="431"/>
  <c r="Q8" i="431"/>
  <c r="J8" i="431"/>
  <c r="M8" i="431"/>
  <c r="C8" i="431"/>
  <c r="G8" i="431"/>
  <c r="L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D4" i="414"/>
  <c r="C16" i="414"/>
  <c r="D19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7" l="1"/>
  <c r="S3" i="347"/>
  <c r="U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<sst xmlns="http://schemas.openxmlformats.org/spreadsheetml/2006/main" count="4345" uniqueCount="1000">
  <si>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</si>
  <si>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</si>
  <si>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</si>
  <si>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</si>
  <si>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</si>
  <si>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</si>
  <si>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</si>
  <si>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</si>
  <si>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</si>
  <si>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</si>
  <si>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</si>
  <si>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</si>
  <si>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</si>
  <si>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</si>
  <si>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</si>
  <si>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</si>
  <si>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</si>
  <si>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</si>
  <si>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</si>
  <si>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</si>
  <si>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</si>
  <si>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</si>
  <si>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</si>
  <si>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</si>
  <si>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</si>
  <si>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</si>
  <si>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</si>
  <si>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</si>
  <si>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</si>
  <si>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</si>
  <si>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</si>
  <si>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</si>
  <si>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</si>
  <si>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</si>
  <si>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</si>
  <si>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</si>
  <si>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</si>
  <si>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</si>
  <si>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</si>
  <si>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</si>
  <si>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</si>
  <si>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</si>
  <si>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</si>
  <si>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</si>
  <si>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</si>
  <si>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</si>
  <si>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</si>
  <si>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</si>
  <si>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</si>
  <si>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</si>
  <si>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</si>
  <si>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</si>
  <si>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</si>
  <si>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</si>
  <si>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</si>
  <si>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</si>
  <si>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</si>
  <si>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</si>
  <si>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</si>
  <si>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</si>
  <si>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</si>
  <si>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</si>
  <si>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</si>
  <si>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</si>
  <si>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</si>
  <si>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</si>
  <si>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</si>
  <si>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</si>
  <si>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</si>
  <si>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</si>
  <si>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</si>
  <si>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</si>
  <si>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</si>
  <si>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</si>
  <si>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</si>
  <si>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</si>
  <si>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</si>
  <si>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</si>
  <si>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</si>
  <si>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</si>
  <si>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</si>
  <si>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</si>
  <si>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</si>
  <si>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</si>
  <si>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</si>
  <si>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</si>
  <si>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</si>
  <si>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</si>
  <si>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</si>
  <si>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</si>
  <si>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</si>
  <si>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</si>
  <si>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</si>
  <si>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</si>
  <si>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</si>
  <si>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</si>
  <si>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</si>
  <si>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</si>
  <si>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</si>
  <si>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</si>
  <si>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</si>
  <si>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</si>
  <si>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</si>
  <si>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</si>
  <si>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</si>
  <si>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</si>
  <si>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</si>
  <si>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</si>
  <si>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</si>
  <si>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</si>
  <si>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</si>
  <si>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</si>
  <si>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</si>
  <si>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</si>
  <si>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</si>
  <si>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</si>
  <si>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</si>
  <si>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</si>
  <si>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</si>
  <si>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</si>
  <si>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</si>
  <si>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</si>
  <si>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</si>
  <si>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</si>
  <si>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</si>
  <si>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</si>
  <si>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</si>
  <si>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</si>
  <si>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</si>
  <si>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</si>
  <si>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</si>
  <si>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</si>
  <si>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</si>
  <si>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</si>
  <si>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</si>
  <si>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</si>
  <si>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</si>
  <si>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</si>
  <si>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</si>
  <si>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</si>
  <si>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</si>
  <si>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</si>
  <si>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</si>
  <si>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</si>
  <si>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</si>
  <si>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</si>
  <si>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</si>
  <si>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</si>
  <si>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</si>
  <si>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</si>
  <si>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</si>
  <si>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</si>
  <si>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</si>
  <si>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</si>
  <si>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</si>
  <si>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</si>
  <si>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</si>
  <si>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</si>
  <si>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</si>
  <si>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</si>
  <si>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</si>
  <si>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</si>
  <si>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</si>
  <si>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</si>
  <si>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</si>
  <si>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</si>
  <si>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</si>
  <si>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</si>
  <si>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</si>
  <si>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</si>
  <si>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</si>
  <si>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</si>
  <si>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</si>
  <si>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</si>
  <si>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</si>
  <si>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</si>
  <si>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</si>
  <si>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</si>
  <si>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</si>
  <si>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</si>
  <si>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</si>
  <si>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</si>
  <si>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</si>
  <si>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</si>
  <si>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</si>
  <si>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</si>
  <si>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</si>
  <si>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</si>
  <si>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</si>
  <si>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</si>
  <si>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</si>
  <si>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</si>
  <si>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</si>
  <si>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</si>
  <si>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</si>
  <si>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</si>
  <si>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</si>
  <si>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</si>
  <si>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</si>
  <si>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</si>
  <si>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</si>
  <si>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</si>
  <si>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</si>
  <si>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</si>
  <si>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</si>
  <si>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</si>
  <si>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</si>
  <si>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</si>
  <si>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</si>
  <si>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</si>
  <si>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</si>
  <si>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</si>
  <si>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</si>
  <si>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</si>
  <si>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</si>
  <si>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</si>
  <si>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</si>
  <si>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</si>
  <si>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</si>
  <si>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</si>
  <si>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</si>
  <si>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</si>
  <si>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</si>
  <si>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</si>
  <si>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</si>
  <si>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</si>
  <si>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</si>
  <si>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</si>
  <si>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</si>
  <si>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</si>
  <si>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</si>
  <si>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</si>
  <si>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</si>
  <si>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</si>
  <si>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</si>
  <si>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</si>
  <si>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</si>
  <si>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</si>
  <si>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</si>
  <si>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</si>
  <si>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</si>
  <si>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</si>
  <si>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</si>
  <si>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</si>
  <si>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</si>
  <si>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</si>
  <si>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</si>
  <si>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</si>
  <si>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</si>
  <si>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</si>
  <si>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</si>
  <si>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</si>
  <si>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</si>
  <si>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</si>
  <si>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</si>
  <si>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</si>
  <si>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</si>
  <si>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</si>
  <si>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</si>
  <si>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</si>
  <si>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</si>
  <si>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</si>
  <si>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</si>
  <si>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</si>
  <si>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</si>
  <si>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</si>
  <si>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</si>
  <si>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</si>
  <si>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</si>
  <si>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</si>
  <si>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</si>
  <si>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</si>
  <si>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</si>
  <si>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</si>
  <si>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</si>
  <si>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</si>
  <si>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</si>
  <si>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</si>
  <si>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</si>
  <si>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</si>
  <si>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</si>
  <si>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</si>
  <si>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</si>
  <si>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</si>
  <si>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</si>
  <si>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</si>
  <si>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</si>
  <si>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</si>
  <si>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</si>
  <si>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</si>
  <si>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</si>
  <si>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</si>
  <si>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</si>
  <si>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</si>
  <si>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</si>
  <si>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</si>
  <si>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</si>
  <si>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</si>
  <si>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</si>
  <si>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</si>
  <si>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</si>
  <si>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</si>
  <si>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</si>
  <si>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</si>
  <si>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</si>
  <si>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</si>
  <si>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</si>
  <si>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</si>
  <si>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</si>
  <si>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</si>
  <si>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</si>
  <si>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</si>
  <si>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</si>
  <si>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</si>
  <si>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</si>
  <si>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</si>
  <si>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</si>
  <si>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</si>
  <si>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</si>
  <si>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</si>
  <si>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</si>
  <si>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</si>
  <si>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</si>
  <si>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</si>
  <si>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</si>
  <si>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</si>
  <si>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</si>
  <si>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</si>
  <si>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</si>
  <si>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</si>
  <si>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</si>
  <si>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</si>
  <si>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</si>
  <si>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</si>
  <si>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</si>
  <si>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</si>
  <si>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</si>
  <si>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</si>
  <si>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</si>
  <si>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</si>
  <si>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</si>
  <si>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</si>
  <si>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</si>
  <si>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</si>
  <si>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</si>
  <si>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</si>
  <si>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</si>
  <si>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</si>
  <si>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</si>
  <si>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</si>
  <si>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</si>
  <si>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</si>
  <si>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</si>
  <si>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</si>
  <si>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</si>
  <si>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</si>
  <si>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</si>
  <si>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</si>
  <si>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</si>
  <si>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</si>
  <si>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</si>
  <si>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</si>
  <si>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</si>
  <si>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</si>
  <si>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</si>
  <si>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</si>
  <si>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</si>
  <si>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</si>
  <si>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</si>
  <si>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</si>
  <si>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</si>
  <si>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</si>
  <si>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</si>
  <si>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</si>
  <si>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</si>
  <si>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</si>
  <si>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</si>
  <si>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</si>
  <si>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</si>
  <si>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</si>
  <si>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</si>
  <si>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</si>
  <si>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</si>
  <si>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</si>
  <si>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</si>
  <si>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</si>
  <si>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</si>
  <si>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</si>
  <si>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</si>
  <si>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</si>
  <si>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</si>
  <si>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</si>
  <si>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</si>
  <si>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</si>
  <si>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</si>
  <si>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</si>
  <si>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</si>
  <si>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</si>
  <si>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</si>
  <si>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</si>
  <si>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</si>
  <si>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</si>
  <si>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</si>
  <si>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</si>
  <si>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</si>
  <si>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</si>
  <si>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</si>
  <si>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</si>
  <si>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</si>
  <si>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</si>
  <si>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</si>
  <si>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</si>
  <si>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</si>
  <si>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</si>
  <si>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</si>
  <si>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</si>
  <si>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</si>
  <si>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</si>
  <si>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</si>
  <si>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</si>
  <si>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</si>
  <si>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</si>
  <si>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</si>
  <si>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</si>
  <si>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</si>
  <si>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</si>
  <si>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</si>
  <si>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</si>
  <si>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</si>
  <si>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</si>
  <si>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</si>
  <si>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</si>
  <si>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</si>
  <si>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</si>
  <si>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</si>
  <si>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</si>
  <si>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</si>
  <si>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</si>
  <si>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</si>
  <si>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</si>
  <si>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</si>
  <si>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</si>
  <si>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</si>
  <si>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</si>
  <si>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</si>
  <si>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</si>
  <si>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</si>
  <si>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</si>
  <si>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</si>
  <si>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</si>
  <si>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</si>
  <si>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</si>
  <si>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</si>
  <si>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</si>
  <si>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</si>
  <si>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</si>
  <si>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</si>
  <si>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</si>
  <si>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</si>
  <si>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</si>
  <si>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</si>
  <si>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</si>
  <si>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</si>
  <si>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ARDEANUTRISOL G 40</t>
  </si>
  <si>
    <t>400G/L INF SOL 20X80ML</t>
  </si>
  <si>
    <t>ATROPIN BIOTIKA 1MG</t>
  </si>
  <si>
    <t>INJ 10X1ML/1MG</t>
  </si>
  <si>
    <t>BERODUAL</t>
  </si>
  <si>
    <t>INH LIQ 1X20ML</t>
  </si>
  <si>
    <t>GUAJACURAN « 5 % INJ</t>
  </si>
  <si>
    <t>CHLORID SODNÝ 0,9% BRAUN</t>
  </si>
  <si>
    <t>INF SOL 20X100MLPELAH</t>
  </si>
  <si>
    <t>INF SOL 10X250MLPELAH</t>
  </si>
  <si>
    <t>INJ PROCAINII CHLORATI 0,2% ARD 10x200ml</t>
  </si>
  <si>
    <t>2MG/ML INJ SOL 10X200ML</t>
  </si>
  <si>
    <t>KL EKG GEL 100G</t>
  </si>
  <si>
    <t>KL GLUCOSUM 75g</t>
  </si>
  <si>
    <t>KL PRIPRAVEK</t>
  </si>
  <si>
    <t>KL ROZTOK</t>
  </si>
  <si>
    <t>KL SOL.AC.ACETICI 2% 1000g</t>
  </si>
  <si>
    <t>MAGNESIUM SULFATE KALCEKS</t>
  </si>
  <si>
    <t>100MG/ML INJ/INF SOL 5X10ML</t>
  </si>
  <si>
    <t>MAGNESIUM SULFURICUM BBP 10%</t>
  </si>
  <si>
    <t>INJ 5X10ML 10%</t>
  </si>
  <si>
    <t>NATRIUM SALICYLICUM BBP</t>
  </si>
  <si>
    <t>100MG/ML INJ SOL 10X10ML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</si>
  <si>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</si>
  <si>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</si>
  <si>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</si>
  <si>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</si>
  <si>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</si>
  <si>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</si>
  <si>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</si>
  <si>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VENTOLIN INHALER N</t>
  </si>
  <si>
    <t>100MCG/DÁV INH SUS PSS 200DÁV</t>
  </si>
  <si>
    <t>AVAXIM</t>
  </si>
  <si>
    <t>INJ SUS 1X0.5ML-STŘ</t>
  </si>
  <si>
    <t>BOOSTRIX INJ. STŘÍKAČKA</t>
  </si>
  <si>
    <t>INJ SUS 1X1DÁV</t>
  </si>
  <si>
    <t>BOOSTRIX POLIO INJ. STŘÍKAČKA</t>
  </si>
  <si>
    <t>INJ SUS ISP 1X1DÁV</t>
  </si>
  <si>
    <t>ENCEPUR PRO DOSPĚLÉ</t>
  </si>
  <si>
    <t>INJ SUS 1X0.5ML+JEH</t>
  </si>
  <si>
    <t>FSME-IMMUN 0,5 ML</t>
  </si>
  <si>
    <t>INJ SUS ISP 1X0,5ML+JX0,5ML</t>
  </si>
  <si>
    <t>GARDASIL 9</t>
  </si>
  <si>
    <t>INJ SUS ISP 1X0,5ML+2J</t>
  </si>
  <si>
    <t>HAVRIX 720 JUNIOR MONODOSE</t>
  </si>
  <si>
    <t>INJSUS1X0.5ML STŘ</t>
  </si>
  <si>
    <t>NIMENRIX 5 MCG</t>
  </si>
  <si>
    <t>INJ PSO LQF 1+1X1.25ML</t>
  </si>
  <si>
    <t>STAMARIL</t>
  </si>
  <si>
    <t>INJ PLQ SUS ISP 1+0,5ML ISP+PJ</t>
  </si>
  <si>
    <t>TWINRIX ADULT</t>
  </si>
  <si>
    <t>INJSUS 1X1ML+STŘ+SJ</t>
  </si>
  <si>
    <t>TYPHIM VI(TYPHOIDE POLYS.VACC.)-výpadek do 8/20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</si>
  <si>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</si>
  <si>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</si>
  <si>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</si>
  <si>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</si>
  <si>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</si>
  <si>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</si>
  <si>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</si>
  <si>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</si>
  <si>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</si>
  <si>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</si>
  <si>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</si>
  <si>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</si>
  <si>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</si>
  <si>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Přehled plnění pozitivního listu - spotřeba léčivých přípravků - orientační přehled</t>
  </si>
  <si>
    <t>19 - PRAC: Klinika pracovního lékařství</t>
  </si>
  <si>
    <t>1922 - PRAC: ambulance - péče o zaměstnance FNO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</si>
  <si>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</si>
  <si>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</si>
  <si>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</si>
  <si>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</si>
  <si>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</si>
  <si>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</si>
  <si>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</si>
  <si>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</si>
  <si>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</si>
  <si>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</si>
  <si>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</si>
  <si>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</si>
  <si>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</si>
  <si>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ATORVASTATIN</t>
  </si>
  <si>
    <t>50316</t>
  </si>
  <si>
    <t>TULIP</t>
  </si>
  <si>
    <t>20MG TBL FLM 30X1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</si>
  <si>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</si>
  <si>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</si>
  <si>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</si>
  <si>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</si>
  <si>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</si>
  <si>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</si>
  <si>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</si>
  <si>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</si>
  <si>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CETIRIZIN</t>
  </si>
  <si>
    <t>5496</t>
  </si>
  <si>
    <t>ZODAC</t>
  </si>
  <si>
    <t>10MG TBL FLM 60</t>
  </si>
  <si>
    <t>DIOSMIN, KOMBINACE</t>
  </si>
  <si>
    <t>14075</t>
  </si>
  <si>
    <t>DETRALEX</t>
  </si>
  <si>
    <t>500MG TBL FLM 60</t>
  </si>
  <si>
    <t>ERDOSTEIN</t>
  </si>
  <si>
    <t>87076</t>
  </si>
  <si>
    <t>ERDOMED</t>
  </si>
  <si>
    <t>300MG CPS DUR 20</t>
  </si>
  <si>
    <t>CHOLEKALCIFEROL</t>
  </si>
  <si>
    <t>12023</t>
  </si>
  <si>
    <t>VIGANTOL</t>
  </si>
  <si>
    <t>0,5MG/ML POR GTT SOL 1X10ML</t>
  </si>
  <si>
    <t>KYANOKOBALAMIN</t>
  </si>
  <si>
    <t>643</t>
  </si>
  <si>
    <t>VITAMIN B12 LÉČIVA</t>
  </si>
  <si>
    <t>1000MCG INJ SOL 5X1ML</t>
  </si>
  <si>
    <t>KYSELINA ACETYLSALICYLOVÁ</t>
  </si>
  <si>
    <t>188848</t>
  </si>
  <si>
    <t>STACYL</t>
  </si>
  <si>
    <t>100MG TBL ENT 60</t>
  </si>
  <si>
    <t>LOSARTAN</t>
  </si>
  <si>
    <t>114065</t>
  </si>
  <si>
    <t>LOZAP 50 ZENTIVA</t>
  </si>
  <si>
    <t>50MG TBL FLM 30 II</t>
  </si>
  <si>
    <t>MEFENOXALON</t>
  </si>
  <si>
    <t>85656</t>
  </si>
  <si>
    <t>DORSIFLEX</t>
  </si>
  <si>
    <t>200MG TBL NOB 30</t>
  </si>
  <si>
    <t>MOMETASON</t>
  </si>
  <si>
    <t>192204</t>
  </si>
  <si>
    <t>ELOCOM</t>
  </si>
  <si>
    <t>1MG/G UNG 1X15G</t>
  </si>
  <si>
    <t>PENTOXIFYLIN</t>
  </si>
  <si>
    <t>53200</t>
  </si>
  <si>
    <t>AGAPURIN</t>
  </si>
  <si>
    <t>20MG/ML INJ SOL 5X5ML</t>
  </si>
  <si>
    <t>PITOFENON A ANALGETIKA</t>
  </si>
  <si>
    <t>176954</t>
  </si>
  <si>
    <t>ALGIFEN NEO</t>
  </si>
  <si>
    <t>500MG/ML+5MG/ML POR GTT SOL 1X50ML</t>
  </si>
  <si>
    <t>PROGVANIL, KOMBINACE</t>
  </si>
  <si>
    <t>30690</t>
  </si>
  <si>
    <t>MALARONE</t>
  </si>
  <si>
    <t>250MG/100MG TBL FLM 12</t>
  </si>
  <si>
    <t>RŮZNÉ JINÉ KOMBINACE ŽELEZA</t>
  </si>
  <si>
    <t>119654</t>
  </si>
  <si>
    <t>SORBIFER DURULES</t>
  </si>
  <si>
    <t>320MG/60MG TBL RET 100</t>
  </si>
  <si>
    <t>SÍRAN ŽELEZNATÝ</t>
  </si>
  <si>
    <t>14712</t>
  </si>
  <si>
    <t>TARDYFERON</t>
  </si>
  <si>
    <t>80MG TBL RET 100 I</t>
  </si>
  <si>
    <t>SODNÁ SŮL METAMIZOLU</t>
  </si>
  <si>
    <t>55823</t>
  </si>
  <si>
    <t>500MG TBL FLM 20</t>
  </si>
  <si>
    <t>VINPOCETIN</t>
  </si>
  <si>
    <t>4062</t>
  </si>
  <si>
    <t>CAVINTON</t>
  </si>
  <si>
    <t>5MG/ML INJ SOL 10X2ML</t>
  </si>
  <si>
    <t>VITAMIN B1 V KOMBINACI S VITAMINEM B6 A/NEBO B12</t>
  </si>
  <si>
    <t>207808</t>
  </si>
  <si>
    <t>NEUROMULTIVIT</t>
  </si>
  <si>
    <t>100MG/200MG/0,2MG TBL FLM 100 II</t>
  </si>
  <si>
    <t>CHOLERA, INAKTIVOVANÁ CELOBUNĚČNÁ VAKCÍNA</t>
  </si>
  <si>
    <t>28144</t>
  </si>
  <si>
    <t>DUKORAL</t>
  </si>
  <si>
    <t>POR SGE SUS 2X3ML+2X5,6G</t>
  </si>
  <si>
    <t>BŘIŠNÍ TYFUS, PERORÁLNÍ ŽIVÁ ATENUOVANÁ VAKCÍNA</t>
  </si>
  <si>
    <t>243181</t>
  </si>
  <si>
    <t>VIVOTIF</t>
  </si>
  <si>
    <t>CPS ETD 3</t>
  </si>
  <si>
    <t>Jiná</t>
  </si>
  <si>
    <t>*2008</t>
  </si>
  <si>
    <t>Jiný</t>
  </si>
  <si>
    <t>AMLODIPIN</t>
  </si>
  <si>
    <t>15378</t>
  </si>
  <si>
    <t>AGEN</t>
  </si>
  <si>
    <t>5MG TBL NOB 90</t>
  </si>
  <si>
    <t>2945</t>
  </si>
  <si>
    <t>5MG TBL NOB 30</t>
  </si>
  <si>
    <t>BETAMETHASON</t>
  </si>
  <si>
    <t>19757</t>
  </si>
  <si>
    <t>BELODERM</t>
  </si>
  <si>
    <t>0,5MG/G UNG 30G</t>
  </si>
  <si>
    <t>66030</t>
  </si>
  <si>
    <t>10MG TBL FLM 30</t>
  </si>
  <si>
    <t>DIKLOFENAK</t>
  </si>
  <si>
    <t>89024</t>
  </si>
  <si>
    <t>DICLOFENAC AL</t>
  </si>
  <si>
    <t>50MG TBL ENT 20</t>
  </si>
  <si>
    <t>PERINDOPRIL</t>
  </si>
  <si>
    <t>101211</t>
  </si>
  <si>
    <t>PRESTARIUM NEO</t>
  </si>
  <si>
    <t>5MG TBL FLM 90(3X30)</t>
  </si>
  <si>
    <t>225688</t>
  </si>
  <si>
    <t>320MG/60MG TBL RET 30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</si>
  <si>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</si>
  <si>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</si>
  <si>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</si>
  <si>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</si>
  <si>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</si>
  <si>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</si>
  <si>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</si>
  <si>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</si>
  <si>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</si>
  <si>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</si>
  <si>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</si>
  <si>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NATRIUM-PIKOSULFÁT, KOMBINACE</t>
  </si>
  <si>
    <t>207229</t>
  </si>
  <si>
    <t>CITRAFLEET</t>
  </si>
  <si>
    <t>10MG/3,5G/10,97G POR PLV SOL SCC 2</t>
  </si>
  <si>
    <t>ALOPURINOL</t>
  </si>
  <si>
    <t>136505</t>
  </si>
  <si>
    <t>ALLOPURINOL APOTEX</t>
  </si>
  <si>
    <t>100MG TBL NOB 100</t>
  </si>
  <si>
    <t>ANTIBIOTIKA V KOMBINACI S OSTATNÍMI LÉČIVY</t>
  </si>
  <si>
    <t>1077</t>
  </si>
  <si>
    <t>OPHTHALMO-FRAMYKOIN COMP.</t>
  </si>
  <si>
    <t>OPH UNG 5G</t>
  </si>
  <si>
    <t>50318</t>
  </si>
  <si>
    <t>20MG TBL FLM 90X1</t>
  </si>
  <si>
    <t>BETAXOLOL</t>
  </si>
  <si>
    <t>49910</t>
  </si>
  <si>
    <t>LOKREN</t>
  </si>
  <si>
    <t>20MG TBL FLM 98</t>
  </si>
  <si>
    <t>99600</t>
  </si>
  <si>
    <t>10MG TBL FLM 90</t>
  </si>
  <si>
    <t>225549</t>
  </si>
  <si>
    <t>500MG TBL FLM 180(2X90)</t>
  </si>
  <si>
    <t>INOSIN PRANOBEX</t>
  </si>
  <si>
    <t>107676</t>
  </si>
  <si>
    <t>ISOPRINOSINE</t>
  </si>
  <si>
    <t>500MG TBL NOB 50</t>
  </si>
  <si>
    <t>KLOPIDOGREL</t>
  </si>
  <si>
    <t>149483</t>
  </si>
  <si>
    <t>ZYLLT</t>
  </si>
  <si>
    <t>75MG TBL FLM 56</t>
  </si>
  <si>
    <t>ROSUVASTATIN</t>
  </si>
  <si>
    <t>145558</t>
  </si>
  <si>
    <t>ROSUMOP</t>
  </si>
  <si>
    <t>TELMISARTAN</t>
  </si>
  <si>
    <t>152957</t>
  </si>
  <si>
    <t>TEZEO</t>
  </si>
  <si>
    <t>40MG TBL NOB 90</t>
  </si>
  <si>
    <t>TIZANIDIN</t>
  </si>
  <si>
    <t>16051</t>
  </si>
  <si>
    <t>SIRDALUD</t>
  </si>
  <si>
    <t>2MG TBL NOB 30</t>
  </si>
  <si>
    <t>SODNÁ SŮL LEVOTHYROXINU</t>
  </si>
  <si>
    <t>184245</t>
  </si>
  <si>
    <t>LETROX</t>
  </si>
  <si>
    <t>75MCG TBL NOB 100</t>
  </si>
  <si>
    <t>187425</t>
  </si>
  <si>
    <t>50MCG TBL NOB 100</t>
  </si>
  <si>
    <t>*3006</t>
  </si>
  <si>
    <t>HEPATITIDA A, INAKTIVOVANÝ CELÝ VIRUS</t>
  </si>
  <si>
    <t>107133</t>
  </si>
  <si>
    <t>160U INJ SUS ISP 1X0,5ML</t>
  </si>
  <si>
    <t>JINÁ ANTIBIOTIKA PRO LOKÁLNÍ APLIKACI</t>
  </si>
  <si>
    <t>1066</t>
  </si>
  <si>
    <t>FRAMYKOIN</t>
  </si>
  <si>
    <t>250IU/G+5,2MG/G UNG 10G</t>
  </si>
  <si>
    <t>LEVOCETIRIZIN</t>
  </si>
  <si>
    <t>124343</t>
  </si>
  <si>
    <t>CEZERA</t>
  </si>
  <si>
    <t>5MG TBL FLM 30 I</t>
  </si>
  <si>
    <t>NIFUROXAZID</t>
  </si>
  <si>
    <t>214593</t>
  </si>
  <si>
    <t>ERCEFURYL</t>
  </si>
  <si>
    <t>200MG CPS DUR 14</t>
  </si>
  <si>
    <t>NIMESULID</t>
  </si>
  <si>
    <t>12892</t>
  </si>
  <si>
    <t>AULIN</t>
  </si>
  <si>
    <t>100MG TBL NOB 30</t>
  </si>
  <si>
    <t>17187</t>
  </si>
  <si>
    <t>NIMESIL</t>
  </si>
  <si>
    <t>100MG POR GRA SUS 30</t>
  </si>
  <si>
    <t>16285</t>
  </si>
  <si>
    <t>STILNOX</t>
  </si>
  <si>
    <t>10MG TBL FLM 10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</si>
  <si>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</si>
  <si>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</si>
  <si>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</si>
  <si>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</si>
  <si>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</si>
  <si>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</si>
  <si>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</si>
  <si>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R06AE07 - CETIRIZIN</t>
  </si>
  <si>
    <t>N06BX18 - VINPOCETIN</t>
  </si>
  <si>
    <t>C07AB05 - BETAXOLOL</t>
  </si>
  <si>
    <t>H03AA01 - SODNÁ SŮL LEVOTHYROXINU</t>
  </si>
  <si>
    <t>C08CA01 - AMLODIPIN</t>
  </si>
  <si>
    <t>N05CF02 - ZOLPIDEM</t>
  </si>
  <si>
    <t>C09AA04 - PERINDOPRIL</t>
  </si>
  <si>
    <t>N07CA01 - BETAHISTIN</t>
  </si>
  <si>
    <t>C09CA01 - LOSARTAN</t>
  </si>
  <si>
    <t>J01CR02 - AMOXICILIN A  INHIBITOR BETA-LAKTAMASY</t>
  </si>
  <si>
    <t>C10AA05 - ATORVASTATIN</t>
  </si>
  <si>
    <t>B01AC04 - KLOPIDOGREL</t>
  </si>
  <si>
    <t>J05AX05 - INOSIN PRANOBEX</t>
  </si>
  <si>
    <t>C09CA01</t>
  </si>
  <si>
    <t>C10AA05</t>
  </si>
  <si>
    <t>N06BX18</t>
  </si>
  <si>
    <t>N07CA01</t>
  </si>
  <si>
    <t>R06AE07</t>
  </si>
  <si>
    <t>C08CA01</t>
  </si>
  <si>
    <t>C09AA04</t>
  </si>
  <si>
    <t>J01CR02</t>
  </si>
  <si>
    <t>N05CF02</t>
  </si>
  <si>
    <t>B01AC04</t>
  </si>
  <si>
    <t>C07AB05</t>
  </si>
  <si>
    <t>H03AA01</t>
  </si>
  <si>
    <t>J05AX05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</si>
  <si>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</si>
  <si>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</si>
  <si>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</si>
  <si>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</si>
  <si>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</si>
  <si>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</si>
  <si>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</si>
  <si>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</si>
  <si>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</si>
  <si>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</si>
  <si>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</si>
  <si>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</si>
  <si>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</si>
  <si>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</si>
  <si>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</si>
  <si>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</si>
  <si>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</si>
  <si>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ZA562</t>
  </si>
  <si>
    <t>NĂˇplast cosmopor i. v. 6 x 8 cm bal. Ăˇ 50 ks 9008054</t>
  </si>
  <si>
    <t>ZB404</t>
  </si>
  <si>
    <t>NĂˇplast cosmos 8 cm x 1 m 5403353</t>
  </si>
  <si>
    <t>ZA318</t>
  </si>
  <si>
    <t>NĂˇplast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</si>
  <si>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</si>
  <si>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</si>
  <si>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</si>
  <si>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</si>
  <si>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</si>
  <si>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</si>
  <si>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</si>
  <si>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</si>
  <si>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</si>
  <si>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</si>
  <si>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ZO054</t>
  </si>
  <si>
    <t>Filtr antibakteriĂˇlnĂ­ a virovĂ˝ jednorĂˇzovĂ˝ PULMOSAFE II vÄŤetnÄ› nĂˇĂşstku a nosnĂ­ svorky bal. Ăˇ 100 ks LM4022(2021,2022)</t>
  </si>
  <si>
    <t>ZA738</t>
  </si>
  <si>
    <t>Filtr mini spike zelenĂ˝ 4550242</t>
  </si>
  <si>
    <t>ZQ248</t>
  </si>
  <si>
    <t>HadiÄŤka spojovacĂ­ HS 1,8 x 450 mm LL DEPH free 2200 045 ND</t>
  </si>
  <si>
    <t>ZA808</t>
  </si>
  <si>
    <t>Kanyla venofix safety 23G modrĂˇ 4056353</t>
  </si>
  <si>
    <t>ZB724</t>
  </si>
  <si>
    <t>KapilĂˇra sedimentaÄŤnĂ­ kalibrovanĂˇ 727111</t>
  </si>
  <si>
    <t>ZK884</t>
  </si>
  <si>
    <t>Kohout trojcestnĂ˝ discofix modrĂ˝ 4095111</t>
  </si>
  <si>
    <t>ZE159</t>
  </si>
  <si>
    <t>NĂˇdoba na kontaminovanĂ˝ odpad 2 l 15-0003</t>
  </si>
  <si>
    <t>ZL105</t>
  </si>
  <si>
    <t>NĂˇstavec pro odbÄ›r moÄŤe ke zkumavce vacuete 450251</t>
  </si>
  <si>
    <t>ZR398</t>
  </si>
  <si>
    <t>StĹ™Ă­kaÄŤka injekÄŤnĂ­ 2-dĂ­lnĂˇ 20 ml L DISCARDIT LE bal. Ăˇ 80 ks 300296</t>
  </si>
  <si>
    <t>ZB756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</si>
  <si>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</si>
  <si>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</si>
  <si>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</si>
  <si>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</si>
  <si>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</si>
  <si>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</si>
  <si>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</si>
  <si>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</si>
  <si>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</si>
  <si>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</si>
  <si>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</si>
  <si>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</si>
  <si>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</si>
  <si>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</si>
  <si>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</si>
  <si>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</si>
  <si>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</si>
  <si>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ZG515</t>
  </si>
  <si>
    <t>Zkumavka moÄŤovĂˇ vacuette 10,5 ml bal. Ăˇ 50 ks 455007</t>
  </si>
  <si>
    <t>ZB533</t>
  </si>
  <si>
    <t>Zkumavka na kovy 6 ml 456080</t>
  </si>
  <si>
    <t>ZI179</t>
  </si>
  <si>
    <t>Zkumavka s mediem+ flovakovanĂ˝ tampon eSwab rĹŻĹľovĂ˝ (nos,krk,vagina,koneÄŤnĂ­k,rĂˇny,fekĂˇlnĂ­ vzo) 490CE.A</t>
  </si>
  <si>
    <t>ZB764</t>
  </si>
  <si>
    <t>Zkumavka zelenĂˇ 4 ml 454051</t>
  </si>
  <si>
    <t>50115063</t>
  </si>
  <si>
    <t>ZPr - vaky, sety (Z528)</t>
  </si>
  <si>
    <t>ZA715</t>
  </si>
  <si>
    <t>Set infuznĂ­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</si>
  <si>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</si>
  <si>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</si>
  <si>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</si>
  <si>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</si>
  <si>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ZA360</t>
  </si>
  <si>
    <t>Jehla sterican 0,5 x 25 mm oranĹľovĂˇ 9186158</t>
  </si>
  <si>
    <t>ZB768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</si>
  <si>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</si>
  <si>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</si>
  <si>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</si>
  <si>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</si>
  <si>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</si>
  <si>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</si>
  <si>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</si>
  <si>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</si>
  <si>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</si>
  <si>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ZA547</t>
  </si>
  <si>
    <t>KrytĂ­ inadine nepĹ™ilnavĂ© 9,5 x 9,5 cm 1/10 SYS01512EE</t>
  </si>
  <si>
    <t>ZF352</t>
  </si>
  <si>
    <t>NĂˇplast transpore bĂ­lĂˇ 2,50 cm x 9,14 m bal. Ăˇ 12 ks 1534-1</t>
  </si>
  <si>
    <t>ZN475</t>
  </si>
  <si>
    <t>Obinadlo elastickĂ© universal   8 cm x 5 m 1323100312</t>
  </si>
  <si>
    <t>ZL997</t>
  </si>
  <si>
    <t>Obinadlo hyrofilnĂ­ sterilnĂ­ 10 cm x 5 m  004310174</t>
  </si>
  <si>
    <t>ZL789</t>
  </si>
  <si>
    <t>Obvaz sterilnĂ­ hotovĂ˝ ÄŤ. 2 A4091360</t>
  </si>
  <si>
    <t>ZD808</t>
  </si>
  <si>
    <t>Kanyla vasofix 22G modrĂˇ safety 4269098S-01</t>
  </si>
  <si>
    <t>ZD903</t>
  </si>
  <si>
    <t>Kontejner+ lopatka 30 ml nesterilnĂ­ FLME25133</t>
  </si>
  <si>
    <t>ZF159</t>
  </si>
  <si>
    <t>NĂˇdoba na kontaminovanĂ˝ odpad 1 l 15-0002</t>
  </si>
  <si>
    <t>ZB773</t>
  </si>
  <si>
    <t>Zkumavka ĹˇedĂˇ-glykemie 454085</t>
  </si>
  <si>
    <t>ZI182</t>
  </si>
  <si>
    <t>Zkumavka moÄŤovĂˇ + aplikĂˇtor s chem.stabilizĂˇtorem UriSwab ĹľlutĂˇ 802CE.A</t>
  </si>
  <si>
    <t>ZB776</t>
  </si>
  <si>
    <t>Zkumavka zelenĂˇ 3 ml 454082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</si>
  <si>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</si>
  <si>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</si>
  <si>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</si>
  <si>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</si>
  <si>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</si>
  <si>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</si>
  <si>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</si>
  <si>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</si>
  <si>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</si>
  <si>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</si>
  <si>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</si>
  <si>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</si>
  <si>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</si>
  <si>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</si>
  <si>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</si>
  <si>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</si>
  <si>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</si>
  <si>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</si>
  <si>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</si>
  <si>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</si>
  <si>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</si>
  <si>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</si>
  <si>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</si>
  <si>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</si>
  <si>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</si>
  <si>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</si>
  <si>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</si>
  <si>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Janošíková Magdaléna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</si>
  <si>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</si>
  <si>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</si>
  <si>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</si>
  <si>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</si>
  <si>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</si>
  <si>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</si>
  <si>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</si>
  <si>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</si>
  <si>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0000527</t>
  </si>
  <si>
    <t>0007981</t>
  </si>
  <si>
    <t>0058249</t>
  </si>
  <si>
    <t>GUAJACURAN</t>
  </si>
  <si>
    <t>0107298</t>
  </si>
  <si>
    <t>0096886</t>
  </si>
  <si>
    <t>0207313</t>
  </si>
  <si>
    <t>INJECTIO PROCAINII CHLORATI ARDEAPHARMA</t>
  </si>
  <si>
    <t>0208466</t>
  </si>
  <si>
    <t>0107297</t>
  </si>
  <si>
    <t>0,9% SODIUM CHLORIDE IN WATER FOR INJECTION FRESEN</t>
  </si>
  <si>
    <t>0107299</t>
  </si>
  <si>
    <t>0237329</t>
  </si>
  <si>
    <t>MAGNESIUM SULFURICUM BBP</t>
  </si>
  <si>
    <t>0231541</t>
  </si>
  <si>
    <t>0234021</t>
  </si>
  <si>
    <t>SODIUM CHLORIDE FRESENIUS KABI 0,9%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</si>
  <si>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</si>
  <si>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</si>
  <si>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</si>
  <si>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</si>
  <si>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</si>
  <si>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</si>
  <si>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</si>
  <si>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</si>
  <si>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</si>
  <si>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</si>
  <si>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</si>
  <si>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</si>
  <si>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</si>
  <si>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</si>
  <si>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</si>
  <si>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</si>
  <si>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</si>
  <si>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</si>
  <si>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</si>
  <si>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</si>
  <si>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</si>
  <si>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</si>
  <si>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</si>
  <si>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</si>
  <si>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</si>
  <si>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</si>
  <si>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</si>
  <si>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</si>
  <si>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</si>
  <si>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</si>
  <si>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</si>
  <si>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</si>
  <si>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</si>
  <si>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</si>
  <si>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</si>
  <si>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</si>
  <si>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</si>
  <si>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</si>
  <si>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</si>
  <si>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</si>
  <si>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</si>
  <si>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</si>
  <si>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</si>
  <si>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</si>
  <si>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</si>
  <si>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</si>
  <si>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</si>
  <si>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</si>
  <si>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</si>
  <si>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</si>
  <si>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</si>
  <si>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PLIC: Klinika plicních nemocí a tuber.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</si>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</sst>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3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0.26504884222197655</c:v>
                </c:pt>
                <c:pt idx="1">
                  <c:v>0.25800620219916237</c:v>
                </c:pt>
                <c:pt idx="2">
                  <c:v>0.26413315825321732</c:v>
                </c:pt>
                <c:pt idx="3">
                  <c:v>0.22698968094300054</c:v>
                </c:pt>
                <c:pt idx="4">
                  <c:v>0.21934356214666426</c:v>
                </c:pt>
                <c:pt idx="5">
                  <c:v>0.21284990218396924</c:v>
                </c:pt>
                <c:pt idx="6">
                  <c:v>0.19782399325060557</c:v>
                </c:pt>
                <c:pt idx="7">
                  <c:v>0.19593224737936493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1" totalsRowShown="0">
  <autoFilter ref="C3:S9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1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529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746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1" t="s">
        <v>747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774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893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915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923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995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996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999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AA88AA3F-5215-48DF-B502-7047AAD313C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20</v>
      </c>
      <c r="J3" s="43">
        <f>SUBTOTAL(9,J6:J1048576)</f>
        <v>852.63</v>
      </c>
      <c r="K3" s="44">
        <f>IF(M3=0,0,J3/M3)</f>
        <v>1</v>
      </c>
      <c r="L3" s="43">
        <f>SUBTOTAL(9,L6:L1048576)</f>
        <v>20</v>
      </c>
      <c r="M3" s="45">
        <f>SUBTOTAL(9,M6:M1048576)</f>
        <v>852.63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8" t="s">
        <v>131</v>
      </c>
      <c r="C5" s="518" t="s">
        <v>70</v>
      </c>
      <c r="D5" s="518" t="s">
        <v>132</v>
      </c>
      <c r="E5" s="51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478" t="s">
        <v>448</v>
      </c>
      <c r="B6" s="479" t="s">
        <v>524</v>
      </c>
      <c r="C6" s="479" t="s">
        <v>525</v>
      </c>
      <c r="D6" s="479" t="s">
        <v>491</v>
      </c>
      <c r="E6" s="479" t="s">
        <v>526</v>
      </c>
      <c r="F6" s="483"/>
      <c r="G6" s="483"/>
      <c r="H6" s="504">
        <v>0</v>
      </c>
      <c r="I6" s="483">
        <v>19</v>
      </c>
      <c r="J6" s="483">
        <v>802.87</v>
      </c>
      <c r="K6" s="504">
        <v>1</v>
      </c>
      <c r="L6" s="483">
        <v>19</v>
      </c>
      <c r="M6" s="484">
        <v>802.87</v>
      </c>
    </row>
    <row r="7" spans="1:13" ht="14.45" customHeight="1" thickBot="1" x14ac:dyDescent="0.25">
      <c r="A7" s="492" t="s">
        <v>448</v>
      </c>
      <c r="B7" s="493" t="s">
        <v>527</v>
      </c>
      <c r="C7" s="493" t="s">
        <v>528</v>
      </c>
      <c r="D7" s="493" t="s">
        <v>493</v>
      </c>
      <c r="E7" s="493" t="s">
        <v>494</v>
      </c>
      <c r="F7" s="497"/>
      <c r="G7" s="497"/>
      <c r="H7" s="505">
        <v>0</v>
      </c>
      <c r="I7" s="497">
        <v>1</v>
      </c>
      <c r="J7" s="497">
        <v>49.759999999999991</v>
      </c>
      <c r="K7" s="505">
        <v>1</v>
      </c>
      <c r="L7" s="497">
        <v>1</v>
      </c>
      <c r="M7" s="498">
        <v>49.759999999999991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7E5F853-A79F-4E32-B04E-3793C2EAFD2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253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106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1" t="s">
        <v>197</v>
      </c>
      <c r="B5" s="522" t="s">
        <v>199</v>
      </c>
      <c r="C5" s="522" t="s">
        <v>200</v>
      </c>
      <c r="D5" s="522" t="s">
        <v>201</v>
      </c>
      <c r="E5" s="523" t="s">
        <v>202</v>
      </c>
      <c r="F5" s="524" t="s">
        <v>199</v>
      </c>
      <c r="G5" s="525" t="s">
        <v>200</v>
      </c>
      <c r="H5" s="525" t="s">
        <v>201</v>
      </c>
      <c r="I5" s="526" t="s">
        <v>202</v>
      </c>
      <c r="J5" s="522" t="s">
        <v>199</v>
      </c>
      <c r="K5" s="522" t="s">
        <v>200</v>
      </c>
      <c r="L5" s="522" t="s">
        <v>201</v>
      </c>
      <c r="M5" s="523" t="s">
        <v>202</v>
      </c>
      <c r="N5" s="524" t="s">
        <v>199</v>
      </c>
      <c r="O5" s="525" t="s">
        <v>200</v>
      </c>
      <c r="P5" s="525" t="s">
        <v>201</v>
      </c>
      <c r="Q5" s="526" t="s">
        <v>202</v>
      </c>
    </row>
    <row r="6" spans="1:17" ht="14.45" customHeight="1" x14ac:dyDescent="0.2">
      <c r="A6" s="530" t="s">
        <v>530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7"/>
    </row>
    <row r="7" spans="1:17" ht="14.45" customHeight="1" x14ac:dyDescent="0.2">
      <c r="A7" s="531" t="s">
        <v>521</v>
      </c>
      <c r="B7" s="537">
        <v>173</v>
      </c>
      <c r="C7" s="490"/>
      <c r="D7" s="490"/>
      <c r="E7" s="491"/>
      <c r="F7" s="534">
        <v>1</v>
      </c>
      <c r="G7" s="512">
        <v>0</v>
      </c>
      <c r="H7" s="512">
        <v>0</v>
      </c>
      <c r="I7" s="540">
        <v>0</v>
      </c>
      <c r="J7" s="537">
        <v>74</v>
      </c>
      <c r="K7" s="490"/>
      <c r="L7" s="490"/>
      <c r="M7" s="491"/>
      <c r="N7" s="534">
        <v>1</v>
      </c>
      <c r="O7" s="512">
        <v>0</v>
      </c>
      <c r="P7" s="512">
        <v>0</v>
      </c>
      <c r="Q7" s="528">
        <v>0</v>
      </c>
    </row>
    <row r="8" spans="1:17" ht="14.45" customHeight="1" x14ac:dyDescent="0.2">
      <c r="A8" s="531" t="s">
        <v>531</v>
      </c>
      <c r="B8" s="537">
        <v>2</v>
      </c>
      <c r="C8" s="490"/>
      <c r="D8" s="490"/>
      <c r="E8" s="491"/>
      <c r="F8" s="534">
        <v>1</v>
      </c>
      <c r="G8" s="512">
        <v>0</v>
      </c>
      <c r="H8" s="512">
        <v>0</v>
      </c>
      <c r="I8" s="540">
        <v>0</v>
      </c>
      <c r="J8" s="537">
        <v>2</v>
      </c>
      <c r="K8" s="490"/>
      <c r="L8" s="490"/>
      <c r="M8" s="491"/>
      <c r="N8" s="534">
        <v>1</v>
      </c>
      <c r="O8" s="512">
        <v>0</v>
      </c>
      <c r="P8" s="512">
        <v>0</v>
      </c>
      <c r="Q8" s="528">
        <v>0</v>
      </c>
    </row>
    <row r="9" spans="1:17" ht="14.45" customHeight="1" thickBot="1" x14ac:dyDescent="0.25">
      <c r="A9" s="532" t="s">
        <v>532</v>
      </c>
      <c r="B9" s="538">
        <v>78</v>
      </c>
      <c r="C9" s="497"/>
      <c r="D9" s="497"/>
      <c r="E9" s="498"/>
      <c r="F9" s="535">
        <v>1</v>
      </c>
      <c r="G9" s="505">
        <v>0</v>
      </c>
      <c r="H9" s="505">
        <v>0</v>
      </c>
      <c r="I9" s="541">
        <v>0</v>
      </c>
      <c r="J9" s="538">
        <v>30</v>
      </c>
      <c r="K9" s="497"/>
      <c r="L9" s="497"/>
      <c r="M9" s="498"/>
      <c r="N9" s="535">
        <v>1</v>
      </c>
      <c r="O9" s="505">
        <v>0</v>
      </c>
      <c r="P9" s="505">
        <v>0</v>
      </c>
      <c r="Q9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0FEAF841-FF68-46AC-9DA8-EA47317FEE45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19</v>
      </c>
      <c r="B5" s="466" t="s">
        <v>533</v>
      </c>
      <c r="C5" s="469">
        <v>24510.240000000002</v>
      </c>
      <c r="D5" s="469">
        <v>219</v>
      </c>
      <c r="E5" s="469">
        <v>20749.27</v>
      </c>
      <c r="F5" s="542">
        <v>0.84655515409069837</v>
      </c>
      <c r="G5" s="469">
        <v>183</v>
      </c>
      <c r="H5" s="542">
        <v>0.83561643835616439</v>
      </c>
      <c r="I5" s="469">
        <v>3760.9700000000003</v>
      </c>
      <c r="J5" s="542">
        <v>0.15344484590930157</v>
      </c>
      <c r="K5" s="469">
        <v>36</v>
      </c>
      <c r="L5" s="542">
        <v>0.16438356164383561</v>
      </c>
      <c r="M5" s="469" t="s">
        <v>68</v>
      </c>
      <c r="N5" s="150"/>
    </row>
    <row r="6" spans="1:14" ht="14.45" customHeight="1" x14ac:dyDescent="0.2">
      <c r="A6" s="465">
        <v>19</v>
      </c>
      <c r="B6" s="466" t="s">
        <v>534</v>
      </c>
      <c r="C6" s="469">
        <v>24510.240000000002</v>
      </c>
      <c r="D6" s="469">
        <v>217</v>
      </c>
      <c r="E6" s="469">
        <v>20749.27</v>
      </c>
      <c r="F6" s="542">
        <v>0.84655515409069837</v>
      </c>
      <c r="G6" s="469">
        <v>181</v>
      </c>
      <c r="H6" s="542">
        <v>0.83410138248847931</v>
      </c>
      <c r="I6" s="469">
        <v>3760.9700000000003</v>
      </c>
      <c r="J6" s="542">
        <v>0.15344484590930157</v>
      </c>
      <c r="K6" s="469">
        <v>36</v>
      </c>
      <c r="L6" s="542">
        <v>0.16589861751152074</v>
      </c>
      <c r="M6" s="469" t="s">
        <v>1</v>
      </c>
      <c r="N6" s="150"/>
    </row>
    <row r="7" spans="1:14" ht="14.45" customHeight="1" x14ac:dyDescent="0.2">
      <c r="A7" s="465">
        <v>19</v>
      </c>
      <c r="B7" s="466" t="s">
        <v>535</v>
      </c>
      <c r="C7" s="469">
        <v>0</v>
      </c>
      <c r="D7" s="469">
        <v>2</v>
      </c>
      <c r="E7" s="469">
        <v>0</v>
      </c>
      <c r="F7" s="542" t="s">
        <v>271</v>
      </c>
      <c r="G7" s="469">
        <v>2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 t="s">
        <v>442</v>
      </c>
      <c r="B8" s="466" t="s">
        <v>3</v>
      </c>
      <c r="C8" s="469">
        <v>24510.240000000002</v>
      </c>
      <c r="D8" s="469">
        <v>219</v>
      </c>
      <c r="E8" s="469">
        <v>20749.27</v>
      </c>
      <c r="F8" s="542">
        <v>0.84655515409069837</v>
      </c>
      <c r="G8" s="469">
        <v>183</v>
      </c>
      <c r="H8" s="542">
        <v>0.83561643835616439</v>
      </c>
      <c r="I8" s="469">
        <v>3760.9700000000003</v>
      </c>
      <c r="J8" s="542">
        <v>0.15344484590930157</v>
      </c>
      <c r="K8" s="469">
        <v>36</v>
      </c>
      <c r="L8" s="542">
        <v>0.16438356164383561</v>
      </c>
      <c r="M8" s="469" t="s">
        <v>447</v>
      </c>
      <c r="N8" s="150"/>
    </row>
    <row r="10" spans="1:14" ht="14.45" customHeight="1" x14ac:dyDescent="0.2">
      <c r="A10" s="465">
        <v>19</v>
      </c>
      <c r="B10" s="466" t="s">
        <v>533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536</v>
      </c>
      <c r="B11" s="466" t="s">
        <v>534</v>
      </c>
      <c r="C11" s="469">
        <v>24510.240000000002</v>
      </c>
      <c r="D11" s="469">
        <v>217</v>
      </c>
      <c r="E11" s="469">
        <v>20749.27</v>
      </c>
      <c r="F11" s="542">
        <v>0.84655515409069837</v>
      </c>
      <c r="G11" s="469">
        <v>181</v>
      </c>
      <c r="H11" s="542">
        <v>0.83410138248847931</v>
      </c>
      <c r="I11" s="469">
        <v>3760.9700000000003</v>
      </c>
      <c r="J11" s="542">
        <v>0.15344484590930157</v>
      </c>
      <c r="K11" s="469">
        <v>36</v>
      </c>
      <c r="L11" s="542">
        <v>0.16589861751152074</v>
      </c>
      <c r="M11" s="469" t="s">
        <v>1</v>
      </c>
      <c r="N11" s="150"/>
    </row>
    <row r="12" spans="1:14" ht="14.45" customHeight="1" x14ac:dyDescent="0.2">
      <c r="A12" s="465" t="s">
        <v>536</v>
      </c>
      <c r="B12" s="466" t="s">
        <v>535</v>
      </c>
      <c r="C12" s="469">
        <v>0</v>
      </c>
      <c r="D12" s="469">
        <v>2</v>
      </c>
      <c r="E12" s="469">
        <v>0</v>
      </c>
      <c r="F12" s="542" t="s">
        <v>271</v>
      </c>
      <c r="G12" s="469">
        <v>2</v>
      </c>
      <c r="H12" s="542">
        <v>1</v>
      </c>
      <c r="I12" s="469" t="s">
        <v>271</v>
      </c>
      <c r="J12" s="542" t="s">
        <v>271</v>
      </c>
      <c r="K12" s="469" t="s">
        <v>271</v>
      </c>
      <c r="L12" s="542">
        <v>0</v>
      </c>
      <c r="M12" s="469" t="s">
        <v>1</v>
      </c>
      <c r="N12" s="150"/>
    </row>
    <row r="13" spans="1:14" ht="14.45" customHeight="1" x14ac:dyDescent="0.2">
      <c r="A13" s="465" t="s">
        <v>536</v>
      </c>
      <c r="B13" s="466" t="s">
        <v>537</v>
      </c>
      <c r="C13" s="469">
        <v>24510.240000000002</v>
      </c>
      <c r="D13" s="469">
        <v>219</v>
      </c>
      <c r="E13" s="469">
        <v>20749.27</v>
      </c>
      <c r="F13" s="542">
        <v>0.84655515409069837</v>
      </c>
      <c r="G13" s="469">
        <v>183</v>
      </c>
      <c r="H13" s="542">
        <v>0.83561643835616439</v>
      </c>
      <c r="I13" s="469">
        <v>3760.9700000000003</v>
      </c>
      <c r="J13" s="542">
        <v>0.15344484590930157</v>
      </c>
      <c r="K13" s="469">
        <v>36</v>
      </c>
      <c r="L13" s="542">
        <v>0.16438356164383561</v>
      </c>
      <c r="M13" s="469" t="s">
        <v>451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452</v>
      </c>
      <c r="N14" s="150"/>
    </row>
    <row r="15" spans="1:14" ht="14.45" customHeight="1" x14ac:dyDescent="0.2">
      <c r="A15" s="465" t="s">
        <v>442</v>
      </c>
      <c r="B15" s="466" t="s">
        <v>538</v>
      </c>
      <c r="C15" s="469">
        <v>24510.240000000002</v>
      </c>
      <c r="D15" s="469">
        <v>219</v>
      </c>
      <c r="E15" s="469">
        <v>20749.27</v>
      </c>
      <c r="F15" s="542">
        <v>0.84655515409069837</v>
      </c>
      <c r="G15" s="469">
        <v>183</v>
      </c>
      <c r="H15" s="542">
        <v>0.83561643835616439</v>
      </c>
      <c r="I15" s="469">
        <v>3760.9700000000003</v>
      </c>
      <c r="J15" s="542">
        <v>0.15344484590930157</v>
      </c>
      <c r="K15" s="469">
        <v>36</v>
      </c>
      <c r="L15" s="542">
        <v>0.16438356164383561</v>
      </c>
      <c r="M15" s="469" t="s">
        <v>447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539</v>
      </c>
    </row>
    <row r="18" spans="1:1" ht="14.45" customHeight="1" x14ac:dyDescent="0.2">
      <c r="A18" s="543" t="s">
        <v>540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0CA83F6B-4859-48DF-AEEA-6A10A46482BA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1" t="s">
        <v>135</v>
      </c>
      <c r="B4" s="522" t="s">
        <v>19</v>
      </c>
      <c r="C4" s="548"/>
      <c r="D4" s="522" t="s">
        <v>20</v>
      </c>
      <c r="E4" s="548"/>
      <c r="F4" s="522" t="s">
        <v>19</v>
      </c>
      <c r="G4" s="525" t="s">
        <v>2</v>
      </c>
      <c r="H4" s="522" t="s">
        <v>20</v>
      </c>
      <c r="I4" s="525" t="s">
        <v>2</v>
      </c>
      <c r="J4" s="522" t="s">
        <v>19</v>
      </c>
      <c r="K4" s="525" t="s">
        <v>2</v>
      </c>
      <c r="L4" s="522" t="s">
        <v>20</v>
      </c>
      <c r="M4" s="526" t="s">
        <v>2</v>
      </c>
    </row>
    <row r="5" spans="1:13" ht="14.45" customHeight="1" x14ac:dyDescent="0.2">
      <c r="A5" s="545" t="s">
        <v>541</v>
      </c>
      <c r="B5" s="536">
        <v>12515.509999999998</v>
      </c>
      <c r="C5" s="479">
        <v>1</v>
      </c>
      <c r="D5" s="549">
        <v>126</v>
      </c>
      <c r="E5" s="552" t="s">
        <v>541</v>
      </c>
      <c r="F5" s="536">
        <v>10079.799999999997</v>
      </c>
      <c r="G5" s="504">
        <v>0.80538467869068053</v>
      </c>
      <c r="H5" s="483">
        <v>104</v>
      </c>
      <c r="I5" s="527">
        <v>0.82539682539682535</v>
      </c>
      <c r="J5" s="555">
        <v>2435.71</v>
      </c>
      <c r="K5" s="504">
        <v>0.19461532130931941</v>
      </c>
      <c r="L5" s="483">
        <v>22</v>
      </c>
      <c r="M5" s="527">
        <v>0.17460317460317459</v>
      </c>
    </row>
    <row r="6" spans="1:13" ht="14.45" customHeight="1" x14ac:dyDescent="0.2">
      <c r="A6" s="546" t="s">
        <v>542</v>
      </c>
      <c r="B6" s="537">
        <v>940.86</v>
      </c>
      <c r="C6" s="486">
        <v>1</v>
      </c>
      <c r="D6" s="550">
        <v>15</v>
      </c>
      <c r="E6" s="553" t="s">
        <v>542</v>
      </c>
      <c r="F6" s="537">
        <v>722.15</v>
      </c>
      <c r="G6" s="512">
        <v>0.76754246115256253</v>
      </c>
      <c r="H6" s="490">
        <v>12</v>
      </c>
      <c r="I6" s="528">
        <v>0.8</v>
      </c>
      <c r="J6" s="556">
        <v>218.71</v>
      </c>
      <c r="K6" s="512">
        <v>0.23245753884743744</v>
      </c>
      <c r="L6" s="490">
        <v>3</v>
      </c>
      <c r="M6" s="528">
        <v>0.2</v>
      </c>
    </row>
    <row r="7" spans="1:13" ht="14.45" customHeight="1" x14ac:dyDescent="0.2">
      <c r="A7" s="546" t="s">
        <v>543</v>
      </c>
      <c r="B7" s="537">
        <v>5087.0499999999993</v>
      </c>
      <c r="C7" s="486">
        <v>1</v>
      </c>
      <c r="D7" s="550">
        <v>25</v>
      </c>
      <c r="E7" s="553" t="s">
        <v>543</v>
      </c>
      <c r="F7" s="537">
        <v>4900.1799999999994</v>
      </c>
      <c r="G7" s="512">
        <v>0.96326554682969501</v>
      </c>
      <c r="H7" s="490">
        <v>24</v>
      </c>
      <c r="I7" s="528">
        <v>0.96</v>
      </c>
      <c r="J7" s="556">
        <v>186.87</v>
      </c>
      <c r="K7" s="512">
        <v>3.6734453170305E-2</v>
      </c>
      <c r="L7" s="490">
        <v>1</v>
      </c>
      <c r="M7" s="528">
        <v>0.04</v>
      </c>
    </row>
    <row r="8" spans="1:13" ht="14.45" customHeight="1" thickBot="1" x14ac:dyDescent="0.25">
      <c r="A8" s="547" t="s">
        <v>544</v>
      </c>
      <c r="B8" s="538">
        <v>5966.8200000000006</v>
      </c>
      <c r="C8" s="493">
        <v>1</v>
      </c>
      <c r="D8" s="551">
        <v>53</v>
      </c>
      <c r="E8" s="554" t="s">
        <v>544</v>
      </c>
      <c r="F8" s="538">
        <v>5047.1400000000003</v>
      </c>
      <c r="G8" s="505">
        <v>0.84586764809395953</v>
      </c>
      <c r="H8" s="497">
        <v>43</v>
      </c>
      <c r="I8" s="529">
        <v>0.81132075471698117</v>
      </c>
      <c r="J8" s="557">
        <v>919.68000000000006</v>
      </c>
      <c r="K8" s="505">
        <v>0.15413235190604041</v>
      </c>
      <c r="L8" s="497">
        <v>10</v>
      </c>
      <c r="M8" s="529">
        <v>0.18867924528301888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E3002BA-A85D-4C34-BC88-E26BC01A008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24510.240000000002</v>
      </c>
      <c r="N3" s="66">
        <f>SUBTOTAL(9,N7:N1048576)</f>
        <v>381</v>
      </c>
      <c r="O3" s="66">
        <f>SUBTOTAL(9,O7:O1048576)</f>
        <v>219</v>
      </c>
      <c r="P3" s="66">
        <f>SUBTOTAL(9,P7:P1048576)</f>
        <v>20749.269999999993</v>
      </c>
      <c r="Q3" s="67">
        <f>IF(M3=0,0,P3/M3)</f>
        <v>0.84655515409069804</v>
      </c>
      <c r="R3" s="66">
        <f>SUBTOTAL(9,R7:R1048576)</f>
        <v>318</v>
      </c>
      <c r="S3" s="67">
        <f>IF(N3=0,0,R3/N3)</f>
        <v>0.83464566929133854</v>
      </c>
      <c r="T3" s="66">
        <f>SUBTOTAL(9,T7:T1048576)</f>
        <v>183</v>
      </c>
      <c r="U3" s="68">
        <f>IF(O3=0,0,T3/O3)</f>
        <v>0.83561643835616439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8" t="s">
        <v>23</v>
      </c>
      <c r="B6" s="559" t="s">
        <v>5</v>
      </c>
      <c r="C6" s="558" t="s">
        <v>24</v>
      </c>
      <c r="D6" s="559" t="s">
        <v>6</v>
      </c>
      <c r="E6" s="559" t="s">
        <v>151</v>
      </c>
      <c r="F6" s="559" t="s">
        <v>25</v>
      </c>
      <c r="G6" s="559" t="s">
        <v>26</v>
      </c>
      <c r="H6" s="559" t="s">
        <v>8</v>
      </c>
      <c r="I6" s="559" t="s">
        <v>10</v>
      </c>
      <c r="J6" s="559" t="s">
        <v>11</v>
      </c>
      <c r="K6" s="559" t="s">
        <v>12</v>
      </c>
      <c r="L6" s="559" t="s">
        <v>27</v>
      </c>
      <c r="M6" s="560" t="s">
        <v>14</v>
      </c>
      <c r="N6" s="561" t="s">
        <v>28</v>
      </c>
      <c r="O6" s="561" t="s">
        <v>28</v>
      </c>
      <c r="P6" s="561" t="s">
        <v>14</v>
      </c>
      <c r="Q6" s="561" t="s">
        <v>2</v>
      </c>
      <c r="R6" s="561" t="s">
        <v>28</v>
      </c>
      <c r="S6" s="561" t="s">
        <v>2</v>
      </c>
      <c r="T6" s="561" t="s">
        <v>28</v>
      </c>
      <c r="U6" s="562" t="s">
        <v>2</v>
      </c>
    </row>
    <row r="7" spans="1:21" ht="14.45" customHeight="1" x14ac:dyDescent="0.2">
      <c r="A7" s="478">
        <v>19</v>
      </c>
      <c r="B7" s="479" t="s">
        <v>533</v>
      </c>
      <c r="C7" s="479" t="s">
        <v>536</v>
      </c>
      <c r="D7" s="563" t="s">
        <v>745</v>
      </c>
      <c r="E7" s="564" t="s">
        <v>541</v>
      </c>
      <c r="F7" s="479" t="s">
        <v>534</v>
      </c>
      <c r="G7" s="479" t="s">
        <v>545</v>
      </c>
      <c r="H7" s="479" t="s">
        <v>490</v>
      </c>
      <c r="I7" s="479" t="s">
        <v>546</v>
      </c>
      <c r="J7" s="479" t="s">
        <v>547</v>
      </c>
      <c r="K7" s="479" t="s">
        <v>548</v>
      </c>
      <c r="L7" s="480">
        <v>93.18</v>
      </c>
      <c r="M7" s="480">
        <v>93.18</v>
      </c>
      <c r="N7" s="479">
        <v>1</v>
      </c>
      <c r="O7" s="565">
        <v>0.5</v>
      </c>
      <c r="P7" s="480">
        <v>93.18</v>
      </c>
      <c r="Q7" s="504">
        <v>1</v>
      </c>
      <c r="R7" s="479">
        <v>1</v>
      </c>
      <c r="S7" s="504">
        <v>1</v>
      </c>
      <c r="T7" s="565">
        <v>0.5</v>
      </c>
      <c r="U7" s="527">
        <v>1</v>
      </c>
    </row>
    <row r="8" spans="1:21" ht="14.45" customHeight="1" x14ac:dyDescent="0.2">
      <c r="A8" s="485">
        <v>19</v>
      </c>
      <c r="B8" s="486" t="s">
        <v>533</v>
      </c>
      <c r="C8" s="486" t="s">
        <v>536</v>
      </c>
      <c r="D8" s="566" t="s">
        <v>745</v>
      </c>
      <c r="E8" s="567" t="s">
        <v>541</v>
      </c>
      <c r="F8" s="486" t="s">
        <v>534</v>
      </c>
      <c r="G8" s="486" t="s">
        <v>549</v>
      </c>
      <c r="H8" s="486" t="s">
        <v>490</v>
      </c>
      <c r="I8" s="486" t="s">
        <v>550</v>
      </c>
      <c r="J8" s="486" t="s">
        <v>551</v>
      </c>
      <c r="K8" s="486" t="s">
        <v>552</v>
      </c>
      <c r="L8" s="487">
        <v>129.75</v>
      </c>
      <c r="M8" s="487">
        <v>129.75</v>
      </c>
      <c r="N8" s="486">
        <v>1</v>
      </c>
      <c r="O8" s="568">
        <v>1</v>
      </c>
      <c r="P8" s="487">
        <v>129.75</v>
      </c>
      <c r="Q8" s="512">
        <v>1</v>
      </c>
      <c r="R8" s="486">
        <v>1</v>
      </c>
      <c r="S8" s="512">
        <v>1</v>
      </c>
      <c r="T8" s="568">
        <v>1</v>
      </c>
      <c r="U8" s="528">
        <v>1</v>
      </c>
    </row>
    <row r="9" spans="1:21" ht="14.45" customHeight="1" x14ac:dyDescent="0.2">
      <c r="A9" s="485">
        <v>19</v>
      </c>
      <c r="B9" s="486" t="s">
        <v>533</v>
      </c>
      <c r="C9" s="486" t="s">
        <v>536</v>
      </c>
      <c r="D9" s="566" t="s">
        <v>745</v>
      </c>
      <c r="E9" s="567" t="s">
        <v>541</v>
      </c>
      <c r="F9" s="486" t="s">
        <v>534</v>
      </c>
      <c r="G9" s="486" t="s">
        <v>553</v>
      </c>
      <c r="H9" s="486" t="s">
        <v>271</v>
      </c>
      <c r="I9" s="486" t="s">
        <v>554</v>
      </c>
      <c r="J9" s="486" t="s">
        <v>555</v>
      </c>
      <c r="K9" s="486" t="s">
        <v>556</v>
      </c>
      <c r="L9" s="487">
        <v>58.77</v>
      </c>
      <c r="M9" s="487">
        <v>58.77</v>
      </c>
      <c r="N9" s="486">
        <v>1</v>
      </c>
      <c r="O9" s="568">
        <v>1</v>
      </c>
      <c r="P9" s="487">
        <v>58.77</v>
      </c>
      <c r="Q9" s="512">
        <v>1</v>
      </c>
      <c r="R9" s="486">
        <v>1</v>
      </c>
      <c r="S9" s="512">
        <v>1</v>
      </c>
      <c r="T9" s="568">
        <v>1</v>
      </c>
      <c r="U9" s="528">
        <v>1</v>
      </c>
    </row>
    <row r="10" spans="1:21" ht="14.45" customHeight="1" x14ac:dyDescent="0.2">
      <c r="A10" s="485">
        <v>19</v>
      </c>
      <c r="B10" s="486" t="s">
        <v>533</v>
      </c>
      <c r="C10" s="486" t="s">
        <v>536</v>
      </c>
      <c r="D10" s="566" t="s">
        <v>745</v>
      </c>
      <c r="E10" s="567" t="s">
        <v>541</v>
      </c>
      <c r="F10" s="486" t="s">
        <v>534</v>
      </c>
      <c r="G10" s="486" t="s">
        <v>557</v>
      </c>
      <c r="H10" s="486" t="s">
        <v>490</v>
      </c>
      <c r="I10" s="486" t="s">
        <v>558</v>
      </c>
      <c r="J10" s="486" t="s">
        <v>559</v>
      </c>
      <c r="K10" s="486" t="s">
        <v>560</v>
      </c>
      <c r="L10" s="487">
        <v>117.55</v>
      </c>
      <c r="M10" s="487">
        <v>117.55</v>
      </c>
      <c r="N10" s="486">
        <v>1</v>
      </c>
      <c r="O10" s="568">
        <v>1</v>
      </c>
      <c r="P10" s="487">
        <v>117.55</v>
      </c>
      <c r="Q10" s="512">
        <v>1</v>
      </c>
      <c r="R10" s="486">
        <v>1</v>
      </c>
      <c r="S10" s="512">
        <v>1</v>
      </c>
      <c r="T10" s="568">
        <v>1</v>
      </c>
      <c r="U10" s="528">
        <v>1</v>
      </c>
    </row>
    <row r="11" spans="1:21" ht="14.45" customHeight="1" x14ac:dyDescent="0.2">
      <c r="A11" s="485">
        <v>19</v>
      </c>
      <c r="B11" s="486" t="s">
        <v>533</v>
      </c>
      <c r="C11" s="486" t="s">
        <v>536</v>
      </c>
      <c r="D11" s="566" t="s">
        <v>745</v>
      </c>
      <c r="E11" s="567" t="s">
        <v>541</v>
      </c>
      <c r="F11" s="486" t="s">
        <v>534</v>
      </c>
      <c r="G11" s="486" t="s">
        <v>561</v>
      </c>
      <c r="H11" s="486" t="s">
        <v>271</v>
      </c>
      <c r="I11" s="486" t="s">
        <v>562</v>
      </c>
      <c r="J11" s="486" t="s">
        <v>563</v>
      </c>
      <c r="K11" s="486" t="s">
        <v>564</v>
      </c>
      <c r="L11" s="487">
        <v>91.11</v>
      </c>
      <c r="M11" s="487">
        <v>273.33</v>
      </c>
      <c r="N11" s="486">
        <v>3</v>
      </c>
      <c r="O11" s="568">
        <v>1</v>
      </c>
      <c r="P11" s="487">
        <v>273.33</v>
      </c>
      <c r="Q11" s="512">
        <v>1</v>
      </c>
      <c r="R11" s="486">
        <v>3</v>
      </c>
      <c r="S11" s="512">
        <v>1</v>
      </c>
      <c r="T11" s="568">
        <v>1</v>
      </c>
      <c r="U11" s="528">
        <v>1</v>
      </c>
    </row>
    <row r="12" spans="1:21" ht="14.45" customHeight="1" x14ac:dyDescent="0.2">
      <c r="A12" s="485">
        <v>19</v>
      </c>
      <c r="B12" s="486" t="s">
        <v>533</v>
      </c>
      <c r="C12" s="486" t="s">
        <v>536</v>
      </c>
      <c r="D12" s="566" t="s">
        <v>745</v>
      </c>
      <c r="E12" s="567" t="s">
        <v>541</v>
      </c>
      <c r="F12" s="486" t="s">
        <v>534</v>
      </c>
      <c r="G12" s="486" t="s">
        <v>565</v>
      </c>
      <c r="H12" s="486" t="s">
        <v>271</v>
      </c>
      <c r="I12" s="486" t="s">
        <v>566</v>
      </c>
      <c r="J12" s="486" t="s">
        <v>567</v>
      </c>
      <c r="K12" s="486" t="s">
        <v>568</v>
      </c>
      <c r="L12" s="487">
        <v>159.16999999999999</v>
      </c>
      <c r="M12" s="487">
        <v>159.16999999999999</v>
      </c>
      <c r="N12" s="486">
        <v>1</v>
      </c>
      <c r="O12" s="568">
        <v>1</v>
      </c>
      <c r="P12" s="487">
        <v>159.16999999999999</v>
      </c>
      <c r="Q12" s="512">
        <v>1</v>
      </c>
      <c r="R12" s="486">
        <v>1</v>
      </c>
      <c r="S12" s="512">
        <v>1</v>
      </c>
      <c r="T12" s="568">
        <v>1</v>
      </c>
      <c r="U12" s="528">
        <v>1</v>
      </c>
    </row>
    <row r="13" spans="1:21" ht="14.45" customHeight="1" x14ac:dyDescent="0.2">
      <c r="A13" s="485">
        <v>19</v>
      </c>
      <c r="B13" s="486" t="s">
        <v>533</v>
      </c>
      <c r="C13" s="486" t="s">
        <v>536</v>
      </c>
      <c r="D13" s="566" t="s">
        <v>745</v>
      </c>
      <c r="E13" s="567" t="s">
        <v>541</v>
      </c>
      <c r="F13" s="486" t="s">
        <v>534</v>
      </c>
      <c r="G13" s="486" t="s">
        <v>569</v>
      </c>
      <c r="H13" s="486" t="s">
        <v>271</v>
      </c>
      <c r="I13" s="486" t="s">
        <v>570</v>
      </c>
      <c r="J13" s="486" t="s">
        <v>571</v>
      </c>
      <c r="K13" s="486" t="s">
        <v>572</v>
      </c>
      <c r="L13" s="487">
        <v>94.7</v>
      </c>
      <c r="M13" s="487">
        <v>284.10000000000002</v>
      </c>
      <c r="N13" s="486">
        <v>3</v>
      </c>
      <c r="O13" s="568">
        <v>3</v>
      </c>
      <c r="P13" s="487">
        <v>284.10000000000002</v>
      </c>
      <c r="Q13" s="512">
        <v>1</v>
      </c>
      <c r="R13" s="486">
        <v>3</v>
      </c>
      <c r="S13" s="512">
        <v>1</v>
      </c>
      <c r="T13" s="568">
        <v>3</v>
      </c>
      <c r="U13" s="528">
        <v>1</v>
      </c>
    </row>
    <row r="14" spans="1:21" ht="14.45" customHeight="1" x14ac:dyDescent="0.2">
      <c r="A14" s="485">
        <v>19</v>
      </c>
      <c r="B14" s="486" t="s">
        <v>533</v>
      </c>
      <c r="C14" s="486" t="s">
        <v>536</v>
      </c>
      <c r="D14" s="566" t="s">
        <v>745</v>
      </c>
      <c r="E14" s="567" t="s">
        <v>541</v>
      </c>
      <c r="F14" s="486" t="s">
        <v>534</v>
      </c>
      <c r="G14" s="486" t="s">
        <v>573</v>
      </c>
      <c r="H14" s="486" t="s">
        <v>271</v>
      </c>
      <c r="I14" s="486" t="s">
        <v>574</v>
      </c>
      <c r="J14" s="486" t="s">
        <v>575</v>
      </c>
      <c r="K14" s="486" t="s">
        <v>576</v>
      </c>
      <c r="L14" s="487">
        <v>57.48</v>
      </c>
      <c r="M14" s="487">
        <v>10691.279999999999</v>
      </c>
      <c r="N14" s="486">
        <v>186</v>
      </c>
      <c r="O14" s="568">
        <v>94.5</v>
      </c>
      <c r="P14" s="487">
        <v>8564.5199999999986</v>
      </c>
      <c r="Q14" s="512">
        <v>0.80107526881720426</v>
      </c>
      <c r="R14" s="486">
        <v>149</v>
      </c>
      <c r="S14" s="512">
        <v>0.80107526881720426</v>
      </c>
      <c r="T14" s="568">
        <v>75.5</v>
      </c>
      <c r="U14" s="528">
        <v>0.79894179894179895</v>
      </c>
    </row>
    <row r="15" spans="1:21" ht="14.45" customHeight="1" x14ac:dyDescent="0.2">
      <c r="A15" s="485">
        <v>19</v>
      </c>
      <c r="B15" s="486" t="s">
        <v>533</v>
      </c>
      <c r="C15" s="486" t="s">
        <v>536</v>
      </c>
      <c r="D15" s="566" t="s">
        <v>745</v>
      </c>
      <c r="E15" s="567" t="s">
        <v>541</v>
      </c>
      <c r="F15" s="486" t="s">
        <v>534</v>
      </c>
      <c r="G15" s="486" t="s">
        <v>577</v>
      </c>
      <c r="H15" s="486" t="s">
        <v>271</v>
      </c>
      <c r="I15" s="486" t="s">
        <v>578</v>
      </c>
      <c r="J15" s="486" t="s">
        <v>579</v>
      </c>
      <c r="K15" s="486" t="s">
        <v>580</v>
      </c>
      <c r="L15" s="487">
        <v>31.65</v>
      </c>
      <c r="M15" s="487">
        <v>31.65</v>
      </c>
      <c r="N15" s="486">
        <v>1</v>
      </c>
      <c r="O15" s="568">
        <v>1</v>
      </c>
      <c r="P15" s="487">
        <v>31.65</v>
      </c>
      <c r="Q15" s="512">
        <v>1</v>
      </c>
      <c r="R15" s="486">
        <v>1</v>
      </c>
      <c r="S15" s="512">
        <v>1</v>
      </c>
      <c r="T15" s="568">
        <v>1</v>
      </c>
      <c r="U15" s="528">
        <v>1</v>
      </c>
    </row>
    <row r="16" spans="1:21" ht="14.45" customHeight="1" x14ac:dyDescent="0.2">
      <c r="A16" s="485">
        <v>19</v>
      </c>
      <c r="B16" s="486" t="s">
        <v>533</v>
      </c>
      <c r="C16" s="486" t="s">
        <v>536</v>
      </c>
      <c r="D16" s="566" t="s">
        <v>745</v>
      </c>
      <c r="E16" s="567" t="s">
        <v>541</v>
      </c>
      <c r="F16" s="486" t="s">
        <v>534</v>
      </c>
      <c r="G16" s="486" t="s">
        <v>581</v>
      </c>
      <c r="H16" s="486" t="s">
        <v>490</v>
      </c>
      <c r="I16" s="486" t="s">
        <v>582</v>
      </c>
      <c r="J16" s="486" t="s">
        <v>583</v>
      </c>
      <c r="K16" s="486" t="s">
        <v>584</v>
      </c>
      <c r="L16" s="487">
        <v>39.549999999999997</v>
      </c>
      <c r="M16" s="487">
        <v>39.549999999999997</v>
      </c>
      <c r="N16" s="486">
        <v>1</v>
      </c>
      <c r="O16" s="568">
        <v>0.5</v>
      </c>
      <c r="P16" s="487">
        <v>39.549999999999997</v>
      </c>
      <c r="Q16" s="512">
        <v>1</v>
      </c>
      <c r="R16" s="486">
        <v>1</v>
      </c>
      <c r="S16" s="512">
        <v>1</v>
      </c>
      <c r="T16" s="568">
        <v>0.5</v>
      </c>
      <c r="U16" s="528">
        <v>1</v>
      </c>
    </row>
    <row r="17" spans="1:21" ht="14.45" customHeight="1" x14ac:dyDescent="0.2">
      <c r="A17" s="485">
        <v>19</v>
      </c>
      <c r="B17" s="486" t="s">
        <v>533</v>
      </c>
      <c r="C17" s="486" t="s">
        <v>536</v>
      </c>
      <c r="D17" s="566" t="s">
        <v>745</v>
      </c>
      <c r="E17" s="567" t="s">
        <v>541</v>
      </c>
      <c r="F17" s="486" t="s">
        <v>534</v>
      </c>
      <c r="G17" s="486" t="s">
        <v>585</v>
      </c>
      <c r="H17" s="486" t="s">
        <v>271</v>
      </c>
      <c r="I17" s="486" t="s">
        <v>586</v>
      </c>
      <c r="J17" s="486" t="s">
        <v>587</v>
      </c>
      <c r="K17" s="486" t="s">
        <v>588</v>
      </c>
      <c r="L17" s="487">
        <v>38.56</v>
      </c>
      <c r="M17" s="487">
        <v>38.56</v>
      </c>
      <c r="N17" s="486">
        <v>1</v>
      </c>
      <c r="O17" s="568">
        <v>1</v>
      </c>
      <c r="P17" s="487">
        <v>38.56</v>
      </c>
      <c r="Q17" s="512">
        <v>1</v>
      </c>
      <c r="R17" s="486">
        <v>1</v>
      </c>
      <c r="S17" s="512">
        <v>1</v>
      </c>
      <c r="T17" s="568">
        <v>1</v>
      </c>
      <c r="U17" s="528">
        <v>1</v>
      </c>
    </row>
    <row r="18" spans="1:21" ht="14.45" customHeight="1" x14ac:dyDescent="0.2">
      <c r="A18" s="485">
        <v>19</v>
      </c>
      <c r="B18" s="486" t="s">
        <v>533</v>
      </c>
      <c r="C18" s="486" t="s">
        <v>536</v>
      </c>
      <c r="D18" s="566" t="s">
        <v>745</v>
      </c>
      <c r="E18" s="567" t="s">
        <v>541</v>
      </c>
      <c r="F18" s="486" t="s">
        <v>534</v>
      </c>
      <c r="G18" s="486" t="s">
        <v>589</v>
      </c>
      <c r="H18" s="486" t="s">
        <v>271</v>
      </c>
      <c r="I18" s="486" t="s">
        <v>590</v>
      </c>
      <c r="J18" s="486" t="s">
        <v>591</v>
      </c>
      <c r="K18" s="486" t="s">
        <v>592</v>
      </c>
      <c r="L18" s="487">
        <v>46.03</v>
      </c>
      <c r="M18" s="487">
        <v>46.03</v>
      </c>
      <c r="N18" s="486">
        <v>1</v>
      </c>
      <c r="O18" s="568">
        <v>1</v>
      </c>
      <c r="P18" s="487">
        <v>46.03</v>
      </c>
      <c r="Q18" s="512">
        <v>1</v>
      </c>
      <c r="R18" s="486">
        <v>1</v>
      </c>
      <c r="S18" s="512">
        <v>1</v>
      </c>
      <c r="T18" s="568">
        <v>1</v>
      </c>
      <c r="U18" s="528">
        <v>1</v>
      </c>
    </row>
    <row r="19" spans="1:21" ht="14.45" customHeight="1" x14ac:dyDescent="0.2">
      <c r="A19" s="485">
        <v>19</v>
      </c>
      <c r="B19" s="486" t="s">
        <v>533</v>
      </c>
      <c r="C19" s="486" t="s">
        <v>536</v>
      </c>
      <c r="D19" s="566" t="s">
        <v>745</v>
      </c>
      <c r="E19" s="567" t="s">
        <v>541</v>
      </c>
      <c r="F19" s="486" t="s">
        <v>534</v>
      </c>
      <c r="G19" s="486" t="s">
        <v>593</v>
      </c>
      <c r="H19" s="486" t="s">
        <v>271</v>
      </c>
      <c r="I19" s="486" t="s">
        <v>594</v>
      </c>
      <c r="J19" s="486" t="s">
        <v>595</v>
      </c>
      <c r="K19" s="486" t="s">
        <v>596</v>
      </c>
      <c r="L19" s="487">
        <v>0</v>
      </c>
      <c r="M19" s="487">
        <v>0</v>
      </c>
      <c r="N19" s="486">
        <v>2</v>
      </c>
      <c r="O19" s="568">
        <v>1</v>
      </c>
      <c r="P19" s="487"/>
      <c r="Q19" s="512"/>
      <c r="R19" s="486"/>
      <c r="S19" s="512">
        <v>0</v>
      </c>
      <c r="T19" s="568"/>
      <c r="U19" s="528">
        <v>0</v>
      </c>
    </row>
    <row r="20" spans="1:21" ht="14.45" customHeight="1" x14ac:dyDescent="0.2">
      <c r="A20" s="485">
        <v>19</v>
      </c>
      <c r="B20" s="486" t="s">
        <v>533</v>
      </c>
      <c r="C20" s="486" t="s">
        <v>536</v>
      </c>
      <c r="D20" s="566" t="s">
        <v>745</v>
      </c>
      <c r="E20" s="567" t="s">
        <v>541</v>
      </c>
      <c r="F20" s="486" t="s">
        <v>534</v>
      </c>
      <c r="G20" s="486" t="s">
        <v>597</v>
      </c>
      <c r="H20" s="486" t="s">
        <v>271</v>
      </c>
      <c r="I20" s="486" t="s">
        <v>598</v>
      </c>
      <c r="J20" s="486" t="s">
        <v>599</v>
      </c>
      <c r="K20" s="486" t="s">
        <v>600</v>
      </c>
      <c r="L20" s="487">
        <v>127.91</v>
      </c>
      <c r="M20" s="487">
        <v>127.91</v>
      </c>
      <c r="N20" s="486">
        <v>1</v>
      </c>
      <c r="O20" s="568">
        <v>1</v>
      </c>
      <c r="P20" s="487"/>
      <c r="Q20" s="512">
        <v>0</v>
      </c>
      <c r="R20" s="486"/>
      <c r="S20" s="512">
        <v>0</v>
      </c>
      <c r="T20" s="568"/>
      <c r="U20" s="528">
        <v>0</v>
      </c>
    </row>
    <row r="21" spans="1:21" ht="14.45" customHeight="1" x14ac:dyDescent="0.2">
      <c r="A21" s="485">
        <v>19</v>
      </c>
      <c r="B21" s="486" t="s">
        <v>533</v>
      </c>
      <c r="C21" s="486" t="s">
        <v>536</v>
      </c>
      <c r="D21" s="566" t="s">
        <v>745</v>
      </c>
      <c r="E21" s="567" t="s">
        <v>541</v>
      </c>
      <c r="F21" s="486" t="s">
        <v>534</v>
      </c>
      <c r="G21" s="486" t="s">
        <v>601</v>
      </c>
      <c r="H21" s="486" t="s">
        <v>271</v>
      </c>
      <c r="I21" s="486" t="s">
        <v>602</v>
      </c>
      <c r="J21" s="486" t="s">
        <v>603</v>
      </c>
      <c r="K21" s="486" t="s">
        <v>604</v>
      </c>
      <c r="L21" s="487">
        <v>0</v>
      </c>
      <c r="M21" s="487">
        <v>0</v>
      </c>
      <c r="N21" s="486">
        <v>8</v>
      </c>
      <c r="O21" s="568">
        <v>2</v>
      </c>
      <c r="P21" s="487">
        <v>0</v>
      </c>
      <c r="Q21" s="512"/>
      <c r="R21" s="486">
        <v>8</v>
      </c>
      <c r="S21" s="512">
        <v>1</v>
      </c>
      <c r="T21" s="568">
        <v>2</v>
      </c>
      <c r="U21" s="528">
        <v>1</v>
      </c>
    </row>
    <row r="22" spans="1:21" ht="14.45" customHeight="1" x14ac:dyDescent="0.2">
      <c r="A22" s="485">
        <v>19</v>
      </c>
      <c r="B22" s="486" t="s">
        <v>533</v>
      </c>
      <c r="C22" s="486" t="s">
        <v>536</v>
      </c>
      <c r="D22" s="566" t="s">
        <v>745</v>
      </c>
      <c r="E22" s="567" t="s">
        <v>541</v>
      </c>
      <c r="F22" s="486" t="s">
        <v>534</v>
      </c>
      <c r="G22" s="486" t="s">
        <v>605</v>
      </c>
      <c r="H22" s="486" t="s">
        <v>271</v>
      </c>
      <c r="I22" s="486" t="s">
        <v>606</v>
      </c>
      <c r="J22" s="486" t="s">
        <v>607</v>
      </c>
      <c r="K22" s="486" t="s">
        <v>608</v>
      </c>
      <c r="L22" s="487">
        <v>181.04</v>
      </c>
      <c r="M22" s="487">
        <v>181.04</v>
      </c>
      <c r="N22" s="486">
        <v>1</v>
      </c>
      <c r="O22" s="568">
        <v>1</v>
      </c>
      <c r="P22" s="487"/>
      <c r="Q22" s="512">
        <v>0</v>
      </c>
      <c r="R22" s="486"/>
      <c r="S22" s="512">
        <v>0</v>
      </c>
      <c r="T22" s="568"/>
      <c r="U22" s="528">
        <v>0</v>
      </c>
    </row>
    <row r="23" spans="1:21" ht="14.45" customHeight="1" x14ac:dyDescent="0.2">
      <c r="A23" s="485">
        <v>19</v>
      </c>
      <c r="B23" s="486" t="s">
        <v>533</v>
      </c>
      <c r="C23" s="486" t="s">
        <v>536</v>
      </c>
      <c r="D23" s="566" t="s">
        <v>745</v>
      </c>
      <c r="E23" s="567" t="s">
        <v>541</v>
      </c>
      <c r="F23" s="486" t="s">
        <v>534</v>
      </c>
      <c r="G23" s="486" t="s">
        <v>609</v>
      </c>
      <c r="H23" s="486" t="s">
        <v>271</v>
      </c>
      <c r="I23" s="486" t="s">
        <v>610</v>
      </c>
      <c r="J23" s="486" t="s">
        <v>611</v>
      </c>
      <c r="K23" s="486" t="s">
        <v>612</v>
      </c>
      <c r="L23" s="487">
        <v>243.64</v>
      </c>
      <c r="M23" s="487">
        <v>243.64</v>
      </c>
      <c r="N23" s="486">
        <v>1</v>
      </c>
      <c r="O23" s="568">
        <v>1</v>
      </c>
      <c r="P23" s="487">
        <v>243.64</v>
      </c>
      <c r="Q23" s="512">
        <v>1</v>
      </c>
      <c r="R23" s="486">
        <v>1</v>
      </c>
      <c r="S23" s="512">
        <v>1</v>
      </c>
      <c r="T23" s="568">
        <v>1</v>
      </c>
      <c r="U23" s="528">
        <v>1</v>
      </c>
    </row>
    <row r="24" spans="1:21" ht="14.45" customHeight="1" x14ac:dyDescent="0.2">
      <c r="A24" s="485">
        <v>19</v>
      </c>
      <c r="B24" s="486" t="s">
        <v>533</v>
      </c>
      <c r="C24" s="486" t="s">
        <v>536</v>
      </c>
      <c r="D24" s="566" t="s">
        <v>745</v>
      </c>
      <c r="E24" s="567" t="s">
        <v>541</v>
      </c>
      <c r="F24" s="486" t="s">
        <v>534</v>
      </c>
      <c r="G24" s="486" t="s">
        <v>613</v>
      </c>
      <c r="H24" s="486" t="s">
        <v>490</v>
      </c>
      <c r="I24" s="486" t="s">
        <v>614</v>
      </c>
      <c r="J24" s="486" t="s">
        <v>491</v>
      </c>
      <c r="K24" s="486" t="s">
        <v>615</v>
      </c>
      <c r="L24" s="487">
        <v>0</v>
      </c>
      <c r="M24" s="487">
        <v>0</v>
      </c>
      <c r="N24" s="486">
        <v>1</v>
      </c>
      <c r="O24" s="568">
        <v>1</v>
      </c>
      <c r="P24" s="487">
        <v>0</v>
      </c>
      <c r="Q24" s="512"/>
      <c r="R24" s="486">
        <v>1</v>
      </c>
      <c r="S24" s="512">
        <v>1</v>
      </c>
      <c r="T24" s="568">
        <v>1</v>
      </c>
      <c r="U24" s="528">
        <v>1</v>
      </c>
    </row>
    <row r="25" spans="1:21" ht="14.45" customHeight="1" x14ac:dyDescent="0.2">
      <c r="A25" s="485">
        <v>19</v>
      </c>
      <c r="B25" s="486" t="s">
        <v>533</v>
      </c>
      <c r="C25" s="486" t="s">
        <v>536</v>
      </c>
      <c r="D25" s="566" t="s">
        <v>745</v>
      </c>
      <c r="E25" s="567" t="s">
        <v>541</v>
      </c>
      <c r="F25" s="486" t="s">
        <v>534</v>
      </c>
      <c r="G25" s="486" t="s">
        <v>616</v>
      </c>
      <c r="H25" s="486" t="s">
        <v>490</v>
      </c>
      <c r="I25" s="486" t="s">
        <v>617</v>
      </c>
      <c r="J25" s="486" t="s">
        <v>618</v>
      </c>
      <c r="K25" s="486" t="s">
        <v>619</v>
      </c>
      <c r="L25" s="487">
        <v>0</v>
      </c>
      <c r="M25" s="487">
        <v>0</v>
      </c>
      <c r="N25" s="486">
        <v>9</v>
      </c>
      <c r="O25" s="568">
        <v>7.5</v>
      </c>
      <c r="P25" s="487">
        <v>0</v>
      </c>
      <c r="Q25" s="512"/>
      <c r="R25" s="486">
        <v>9</v>
      </c>
      <c r="S25" s="512">
        <v>1</v>
      </c>
      <c r="T25" s="568">
        <v>7.5</v>
      </c>
      <c r="U25" s="528">
        <v>1</v>
      </c>
    </row>
    <row r="26" spans="1:21" ht="14.45" customHeight="1" x14ac:dyDescent="0.2">
      <c r="A26" s="485">
        <v>19</v>
      </c>
      <c r="B26" s="486" t="s">
        <v>533</v>
      </c>
      <c r="C26" s="486" t="s">
        <v>536</v>
      </c>
      <c r="D26" s="566" t="s">
        <v>745</v>
      </c>
      <c r="E26" s="567" t="s">
        <v>541</v>
      </c>
      <c r="F26" s="486" t="s">
        <v>534</v>
      </c>
      <c r="G26" s="486" t="s">
        <v>620</v>
      </c>
      <c r="H26" s="486" t="s">
        <v>271</v>
      </c>
      <c r="I26" s="486" t="s">
        <v>621</v>
      </c>
      <c r="J26" s="486" t="s">
        <v>622</v>
      </c>
      <c r="K26" s="486" t="s">
        <v>623</v>
      </c>
      <c r="L26" s="487">
        <v>0</v>
      </c>
      <c r="M26" s="487">
        <v>0</v>
      </c>
      <c r="N26" s="486">
        <v>1</v>
      </c>
      <c r="O26" s="568">
        <v>1</v>
      </c>
      <c r="P26" s="487">
        <v>0</v>
      </c>
      <c r="Q26" s="512"/>
      <c r="R26" s="486">
        <v>1</v>
      </c>
      <c r="S26" s="512">
        <v>1</v>
      </c>
      <c r="T26" s="568">
        <v>1</v>
      </c>
      <c r="U26" s="528">
        <v>1</v>
      </c>
    </row>
    <row r="27" spans="1:21" ht="14.45" customHeight="1" x14ac:dyDescent="0.2">
      <c r="A27" s="485">
        <v>19</v>
      </c>
      <c r="B27" s="486" t="s">
        <v>533</v>
      </c>
      <c r="C27" s="486" t="s">
        <v>536</v>
      </c>
      <c r="D27" s="566" t="s">
        <v>745</v>
      </c>
      <c r="E27" s="567" t="s">
        <v>541</v>
      </c>
      <c r="F27" s="486" t="s">
        <v>534</v>
      </c>
      <c r="G27" s="486" t="s">
        <v>624</v>
      </c>
      <c r="H27" s="486" t="s">
        <v>271</v>
      </c>
      <c r="I27" s="486" t="s">
        <v>625</v>
      </c>
      <c r="J27" s="486" t="s">
        <v>626</v>
      </c>
      <c r="K27" s="486" t="s">
        <v>627</v>
      </c>
      <c r="L27" s="487">
        <v>0</v>
      </c>
      <c r="M27" s="487">
        <v>0</v>
      </c>
      <c r="N27" s="486">
        <v>2</v>
      </c>
      <c r="O27" s="568">
        <v>2</v>
      </c>
      <c r="P27" s="487">
        <v>0</v>
      </c>
      <c r="Q27" s="512"/>
      <c r="R27" s="486">
        <v>2</v>
      </c>
      <c r="S27" s="512">
        <v>1</v>
      </c>
      <c r="T27" s="568">
        <v>2</v>
      </c>
      <c r="U27" s="528">
        <v>1</v>
      </c>
    </row>
    <row r="28" spans="1:21" ht="14.45" customHeight="1" x14ac:dyDescent="0.2">
      <c r="A28" s="485">
        <v>19</v>
      </c>
      <c r="B28" s="486" t="s">
        <v>533</v>
      </c>
      <c r="C28" s="486" t="s">
        <v>536</v>
      </c>
      <c r="D28" s="566" t="s">
        <v>745</v>
      </c>
      <c r="E28" s="567" t="s">
        <v>541</v>
      </c>
      <c r="F28" s="486" t="s">
        <v>534</v>
      </c>
      <c r="G28" s="486" t="s">
        <v>628</v>
      </c>
      <c r="H28" s="486" t="s">
        <v>271</v>
      </c>
      <c r="I28" s="486" t="s">
        <v>629</v>
      </c>
      <c r="J28" s="486" t="s">
        <v>630</v>
      </c>
      <c r="K28" s="486" t="s">
        <v>631</v>
      </c>
      <c r="L28" s="487">
        <v>0</v>
      </c>
      <c r="M28" s="487">
        <v>0</v>
      </c>
      <c r="N28" s="486">
        <v>1</v>
      </c>
      <c r="O28" s="568">
        <v>1</v>
      </c>
      <c r="P28" s="487">
        <v>0</v>
      </c>
      <c r="Q28" s="512"/>
      <c r="R28" s="486">
        <v>1</v>
      </c>
      <c r="S28" s="512">
        <v>1</v>
      </c>
      <c r="T28" s="568">
        <v>1</v>
      </c>
      <c r="U28" s="528">
        <v>1</v>
      </c>
    </row>
    <row r="29" spans="1:21" ht="14.45" customHeight="1" x14ac:dyDescent="0.2">
      <c r="A29" s="485">
        <v>19</v>
      </c>
      <c r="B29" s="486" t="s">
        <v>533</v>
      </c>
      <c r="C29" s="486" t="s">
        <v>536</v>
      </c>
      <c r="D29" s="566" t="s">
        <v>745</v>
      </c>
      <c r="E29" s="567" t="s">
        <v>541</v>
      </c>
      <c r="F29" s="486" t="s">
        <v>535</v>
      </c>
      <c r="G29" s="486" t="s">
        <v>632</v>
      </c>
      <c r="H29" s="486" t="s">
        <v>271</v>
      </c>
      <c r="I29" s="486" t="s">
        <v>633</v>
      </c>
      <c r="J29" s="486" t="s">
        <v>634</v>
      </c>
      <c r="K29" s="486"/>
      <c r="L29" s="487">
        <v>0</v>
      </c>
      <c r="M29" s="487">
        <v>0</v>
      </c>
      <c r="N29" s="486">
        <v>1</v>
      </c>
      <c r="O29" s="568">
        <v>1</v>
      </c>
      <c r="P29" s="487">
        <v>0</v>
      </c>
      <c r="Q29" s="512"/>
      <c r="R29" s="486">
        <v>1</v>
      </c>
      <c r="S29" s="512">
        <v>1</v>
      </c>
      <c r="T29" s="568">
        <v>1</v>
      </c>
      <c r="U29" s="528">
        <v>1</v>
      </c>
    </row>
    <row r="30" spans="1:21" ht="14.45" customHeight="1" x14ac:dyDescent="0.2">
      <c r="A30" s="485">
        <v>19</v>
      </c>
      <c r="B30" s="486" t="s">
        <v>533</v>
      </c>
      <c r="C30" s="486" t="s">
        <v>536</v>
      </c>
      <c r="D30" s="566" t="s">
        <v>745</v>
      </c>
      <c r="E30" s="567" t="s">
        <v>542</v>
      </c>
      <c r="F30" s="486" t="s">
        <v>534</v>
      </c>
      <c r="G30" s="486" t="s">
        <v>635</v>
      </c>
      <c r="H30" s="486" t="s">
        <v>490</v>
      </c>
      <c r="I30" s="486" t="s">
        <v>636</v>
      </c>
      <c r="J30" s="486" t="s">
        <v>637</v>
      </c>
      <c r="K30" s="486" t="s">
        <v>638</v>
      </c>
      <c r="L30" s="487">
        <v>93.27</v>
      </c>
      <c r="M30" s="487">
        <v>93.27</v>
      </c>
      <c r="N30" s="486">
        <v>1</v>
      </c>
      <c r="O30" s="568">
        <v>1</v>
      </c>
      <c r="P30" s="487">
        <v>93.27</v>
      </c>
      <c r="Q30" s="512">
        <v>1</v>
      </c>
      <c r="R30" s="486">
        <v>1</v>
      </c>
      <c r="S30" s="512">
        <v>1</v>
      </c>
      <c r="T30" s="568">
        <v>1</v>
      </c>
      <c r="U30" s="528">
        <v>1</v>
      </c>
    </row>
    <row r="31" spans="1:21" ht="14.45" customHeight="1" x14ac:dyDescent="0.2">
      <c r="A31" s="485">
        <v>19</v>
      </c>
      <c r="B31" s="486" t="s">
        <v>533</v>
      </c>
      <c r="C31" s="486" t="s">
        <v>536</v>
      </c>
      <c r="D31" s="566" t="s">
        <v>745</v>
      </c>
      <c r="E31" s="567" t="s">
        <v>542</v>
      </c>
      <c r="F31" s="486" t="s">
        <v>534</v>
      </c>
      <c r="G31" s="486" t="s">
        <v>635</v>
      </c>
      <c r="H31" s="486" t="s">
        <v>490</v>
      </c>
      <c r="I31" s="486" t="s">
        <v>639</v>
      </c>
      <c r="J31" s="486" t="s">
        <v>637</v>
      </c>
      <c r="K31" s="486" t="s">
        <v>640</v>
      </c>
      <c r="L31" s="487">
        <v>31.09</v>
      </c>
      <c r="M31" s="487">
        <v>31.09</v>
      </c>
      <c r="N31" s="486">
        <v>1</v>
      </c>
      <c r="O31" s="568">
        <v>1</v>
      </c>
      <c r="P31" s="487">
        <v>31.09</v>
      </c>
      <c r="Q31" s="512">
        <v>1</v>
      </c>
      <c r="R31" s="486">
        <v>1</v>
      </c>
      <c r="S31" s="512">
        <v>1</v>
      </c>
      <c r="T31" s="568">
        <v>1</v>
      </c>
      <c r="U31" s="528">
        <v>1</v>
      </c>
    </row>
    <row r="32" spans="1:21" ht="14.45" customHeight="1" x14ac:dyDescent="0.2">
      <c r="A32" s="485">
        <v>19</v>
      </c>
      <c r="B32" s="486" t="s">
        <v>533</v>
      </c>
      <c r="C32" s="486" t="s">
        <v>536</v>
      </c>
      <c r="D32" s="566" t="s">
        <v>745</v>
      </c>
      <c r="E32" s="567" t="s">
        <v>542</v>
      </c>
      <c r="F32" s="486" t="s">
        <v>534</v>
      </c>
      <c r="G32" s="486" t="s">
        <v>641</v>
      </c>
      <c r="H32" s="486" t="s">
        <v>271</v>
      </c>
      <c r="I32" s="486" t="s">
        <v>642</v>
      </c>
      <c r="J32" s="486" t="s">
        <v>643</v>
      </c>
      <c r="K32" s="486" t="s">
        <v>644</v>
      </c>
      <c r="L32" s="487">
        <v>46.03</v>
      </c>
      <c r="M32" s="487">
        <v>46.03</v>
      </c>
      <c r="N32" s="486">
        <v>1</v>
      </c>
      <c r="O32" s="568">
        <v>1</v>
      </c>
      <c r="P32" s="487">
        <v>46.03</v>
      </c>
      <c r="Q32" s="512">
        <v>1</v>
      </c>
      <c r="R32" s="486">
        <v>1</v>
      </c>
      <c r="S32" s="512">
        <v>1</v>
      </c>
      <c r="T32" s="568">
        <v>1</v>
      </c>
      <c r="U32" s="528">
        <v>1</v>
      </c>
    </row>
    <row r="33" spans="1:21" ht="14.45" customHeight="1" x14ac:dyDescent="0.2">
      <c r="A33" s="485">
        <v>19</v>
      </c>
      <c r="B33" s="486" t="s">
        <v>533</v>
      </c>
      <c r="C33" s="486" t="s">
        <v>536</v>
      </c>
      <c r="D33" s="566" t="s">
        <v>745</v>
      </c>
      <c r="E33" s="567" t="s">
        <v>542</v>
      </c>
      <c r="F33" s="486" t="s">
        <v>534</v>
      </c>
      <c r="G33" s="486" t="s">
        <v>557</v>
      </c>
      <c r="H33" s="486" t="s">
        <v>490</v>
      </c>
      <c r="I33" s="486" t="s">
        <v>558</v>
      </c>
      <c r="J33" s="486" t="s">
        <v>559</v>
      </c>
      <c r="K33" s="486" t="s">
        <v>560</v>
      </c>
      <c r="L33" s="487">
        <v>117.55</v>
      </c>
      <c r="M33" s="487">
        <v>117.55</v>
      </c>
      <c r="N33" s="486">
        <v>1</v>
      </c>
      <c r="O33" s="568">
        <v>0.5</v>
      </c>
      <c r="P33" s="487">
        <v>117.55</v>
      </c>
      <c r="Q33" s="512">
        <v>1</v>
      </c>
      <c r="R33" s="486">
        <v>1</v>
      </c>
      <c r="S33" s="512">
        <v>1</v>
      </c>
      <c r="T33" s="568">
        <v>0.5</v>
      </c>
      <c r="U33" s="528">
        <v>1</v>
      </c>
    </row>
    <row r="34" spans="1:21" ht="14.45" customHeight="1" x14ac:dyDescent="0.2">
      <c r="A34" s="485">
        <v>19</v>
      </c>
      <c r="B34" s="486" t="s">
        <v>533</v>
      </c>
      <c r="C34" s="486" t="s">
        <v>536</v>
      </c>
      <c r="D34" s="566" t="s">
        <v>745</v>
      </c>
      <c r="E34" s="567" t="s">
        <v>542</v>
      </c>
      <c r="F34" s="486" t="s">
        <v>534</v>
      </c>
      <c r="G34" s="486" t="s">
        <v>557</v>
      </c>
      <c r="H34" s="486" t="s">
        <v>490</v>
      </c>
      <c r="I34" s="486" t="s">
        <v>645</v>
      </c>
      <c r="J34" s="486" t="s">
        <v>559</v>
      </c>
      <c r="K34" s="486" t="s">
        <v>646</v>
      </c>
      <c r="L34" s="487">
        <v>58.77</v>
      </c>
      <c r="M34" s="487">
        <v>58.77</v>
      </c>
      <c r="N34" s="486">
        <v>1</v>
      </c>
      <c r="O34" s="568">
        <v>1</v>
      </c>
      <c r="P34" s="487">
        <v>58.77</v>
      </c>
      <c r="Q34" s="512">
        <v>1</v>
      </c>
      <c r="R34" s="486">
        <v>1</v>
      </c>
      <c r="S34" s="512">
        <v>1</v>
      </c>
      <c r="T34" s="568">
        <v>1</v>
      </c>
      <c r="U34" s="528">
        <v>1</v>
      </c>
    </row>
    <row r="35" spans="1:21" ht="14.45" customHeight="1" x14ac:dyDescent="0.2">
      <c r="A35" s="485">
        <v>19</v>
      </c>
      <c r="B35" s="486" t="s">
        <v>533</v>
      </c>
      <c r="C35" s="486" t="s">
        <v>536</v>
      </c>
      <c r="D35" s="566" t="s">
        <v>745</v>
      </c>
      <c r="E35" s="567" t="s">
        <v>542</v>
      </c>
      <c r="F35" s="486" t="s">
        <v>534</v>
      </c>
      <c r="G35" s="486" t="s">
        <v>647</v>
      </c>
      <c r="H35" s="486" t="s">
        <v>271</v>
      </c>
      <c r="I35" s="486" t="s">
        <v>648</v>
      </c>
      <c r="J35" s="486" t="s">
        <v>649</v>
      </c>
      <c r="K35" s="486" t="s">
        <v>650</v>
      </c>
      <c r="L35" s="487">
        <v>23.49</v>
      </c>
      <c r="M35" s="487">
        <v>23.49</v>
      </c>
      <c r="N35" s="486">
        <v>1</v>
      </c>
      <c r="O35" s="568">
        <v>1</v>
      </c>
      <c r="P35" s="487">
        <v>23.49</v>
      </c>
      <c r="Q35" s="512">
        <v>1</v>
      </c>
      <c r="R35" s="486">
        <v>1</v>
      </c>
      <c r="S35" s="512">
        <v>1</v>
      </c>
      <c r="T35" s="568">
        <v>1</v>
      </c>
      <c r="U35" s="528">
        <v>1</v>
      </c>
    </row>
    <row r="36" spans="1:21" ht="14.45" customHeight="1" x14ac:dyDescent="0.2">
      <c r="A36" s="485">
        <v>19</v>
      </c>
      <c r="B36" s="486" t="s">
        <v>533</v>
      </c>
      <c r="C36" s="486" t="s">
        <v>536</v>
      </c>
      <c r="D36" s="566" t="s">
        <v>745</v>
      </c>
      <c r="E36" s="567" t="s">
        <v>542</v>
      </c>
      <c r="F36" s="486" t="s">
        <v>534</v>
      </c>
      <c r="G36" s="486" t="s">
        <v>651</v>
      </c>
      <c r="H36" s="486" t="s">
        <v>490</v>
      </c>
      <c r="I36" s="486" t="s">
        <v>652</v>
      </c>
      <c r="J36" s="486" t="s">
        <v>653</v>
      </c>
      <c r="K36" s="486" t="s">
        <v>654</v>
      </c>
      <c r="L36" s="487">
        <v>103.4</v>
      </c>
      <c r="M36" s="487">
        <v>103.4</v>
      </c>
      <c r="N36" s="486">
        <v>1</v>
      </c>
      <c r="O36" s="568">
        <v>1</v>
      </c>
      <c r="P36" s="487">
        <v>103.4</v>
      </c>
      <c r="Q36" s="512">
        <v>1</v>
      </c>
      <c r="R36" s="486">
        <v>1</v>
      </c>
      <c r="S36" s="512">
        <v>1</v>
      </c>
      <c r="T36" s="568">
        <v>1</v>
      </c>
      <c r="U36" s="528">
        <v>1</v>
      </c>
    </row>
    <row r="37" spans="1:21" ht="14.45" customHeight="1" x14ac:dyDescent="0.2">
      <c r="A37" s="485">
        <v>19</v>
      </c>
      <c r="B37" s="486" t="s">
        <v>533</v>
      </c>
      <c r="C37" s="486" t="s">
        <v>536</v>
      </c>
      <c r="D37" s="566" t="s">
        <v>745</v>
      </c>
      <c r="E37" s="567" t="s">
        <v>542</v>
      </c>
      <c r="F37" s="486" t="s">
        <v>534</v>
      </c>
      <c r="G37" s="486" t="s">
        <v>605</v>
      </c>
      <c r="H37" s="486" t="s">
        <v>271</v>
      </c>
      <c r="I37" s="486" t="s">
        <v>655</v>
      </c>
      <c r="J37" s="486" t="s">
        <v>607</v>
      </c>
      <c r="K37" s="486" t="s">
        <v>656</v>
      </c>
      <c r="L37" s="487">
        <v>64.349999999999994</v>
      </c>
      <c r="M37" s="487">
        <v>64.349999999999994</v>
      </c>
      <c r="N37" s="486">
        <v>1</v>
      </c>
      <c r="O37" s="568">
        <v>1</v>
      </c>
      <c r="P37" s="487"/>
      <c r="Q37" s="512">
        <v>0</v>
      </c>
      <c r="R37" s="486"/>
      <c r="S37" s="512">
        <v>0</v>
      </c>
      <c r="T37" s="568"/>
      <c r="U37" s="528">
        <v>0</v>
      </c>
    </row>
    <row r="38" spans="1:21" ht="14.45" customHeight="1" x14ac:dyDescent="0.2">
      <c r="A38" s="485">
        <v>19</v>
      </c>
      <c r="B38" s="486" t="s">
        <v>533</v>
      </c>
      <c r="C38" s="486" t="s">
        <v>536</v>
      </c>
      <c r="D38" s="566" t="s">
        <v>745</v>
      </c>
      <c r="E38" s="567" t="s">
        <v>542</v>
      </c>
      <c r="F38" s="486" t="s">
        <v>534</v>
      </c>
      <c r="G38" s="486" t="s">
        <v>616</v>
      </c>
      <c r="H38" s="486" t="s">
        <v>490</v>
      </c>
      <c r="I38" s="486" t="s">
        <v>617</v>
      </c>
      <c r="J38" s="486" t="s">
        <v>618</v>
      </c>
      <c r="K38" s="486" t="s">
        <v>619</v>
      </c>
      <c r="L38" s="487">
        <v>0</v>
      </c>
      <c r="M38" s="487">
        <v>0</v>
      </c>
      <c r="N38" s="486">
        <v>1</v>
      </c>
      <c r="O38" s="568">
        <v>1</v>
      </c>
      <c r="P38" s="487">
        <v>0</v>
      </c>
      <c r="Q38" s="512"/>
      <c r="R38" s="486">
        <v>1</v>
      </c>
      <c r="S38" s="512">
        <v>1</v>
      </c>
      <c r="T38" s="568">
        <v>1</v>
      </c>
      <c r="U38" s="528">
        <v>1</v>
      </c>
    </row>
    <row r="39" spans="1:21" ht="14.45" customHeight="1" x14ac:dyDescent="0.2">
      <c r="A39" s="485">
        <v>19</v>
      </c>
      <c r="B39" s="486" t="s">
        <v>533</v>
      </c>
      <c r="C39" s="486" t="s">
        <v>536</v>
      </c>
      <c r="D39" s="566" t="s">
        <v>745</v>
      </c>
      <c r="E39" s="567" t="s">
        <v>542</v>
      </c>
      <c r="F39" s="486" t="s">
        <v>534</v>
      </c>
      <c r="G39" s="486" t="s">
        <v>657</v>
      </c>
      <c r="H39" s="486" t="s">
        <v>271</v>
      </c>
      <c r="I39" s="486" t="s">
        <v>658</v>
      </c>
      <c r="J39" s="486" t="s">
        <v>659</v>
      </c>
      <c r="K39" s="486" t="s">
        <v>660</v>
      </c>
      <c r="L39" s="487">
        <v>0</v>
      </c>
      <c r="M39" s="487">
        <v>0</v>
      </c>
      <c r="N39" s="486">
        <v>2</v>
      </c>
      <c r="O39" s="568">
        <v>2</v>
      </c>
      <c r="P39" s="487">
        <v>0</v>
      </c>
      <c r="Q39" s="512"/>
      <c r="R39" s="486">
        <v>1</v>
      </c>
      <c r="S39" s="512">
        <v>0.5</v>
      </c>
      <c r="T39" s="568">
        <v>1</v>
      </c>
      <c r="U39" s="528">
        <v>0.5</v>
      </c>
    </row>
    <row r="40" spans="1:21" ht="14.45" customHeight="1" x14ac:dyDescent="0.2">
      <c r="A40" s="485">
        <v>19</v>
      </c>
      <c r="B40" s="486" t="s">
        <v>533</v>
      </c>
      <c r="C40" s="486" t="s">
        <v>536</v>
      </c>
      <c r="D40" s="566" t="s">
        <v>745</v>
      </c>
      <c r="E40" s="567" t="s">
        <v>542</v>
      </c>
      <c r="F40" s="486" t="s">
        <v>534</v>
      </c>
      <c r="G40" s="486" t="s">
        <v>657</v>
      </c>
      <c r="H40" s="486" t="s">
        <v>490</v>
      </c>
      <c r="I40" s="486" t="s">
        <v>661</v>
      </c>
      <c r="J40" s="486" t="s">
        <v>662</v>
      </c>
      <c r="K40" s="486" t="s">
        <v>663</v>
      </c>
      <c r="L40" s="487">
        <v>0</v>
      </c>
      <c r="M40" s="487">
        <v>0</v>
      </c>
      <c r="N40" s="486">
        <v>5</v>
      </c>
      <c r="O40" s="568">
        <v>2.5</v>
      </c>
      <c r="P40" s="487">
        <v>0</v>
      </c>
      <c r="Q40" s="512"/>
      <c r="R40" s="486">
        <v>5</v>
      </c>
      <c r="S40" s="512">
        <v>1</v>
      </c>
      <c r="T40" s="568">
        <v>2.5</v>
      </c>
      <c r="U40" s="528">
        <v>1</v>
      </c>
    </row>
    <row r="41" spans="1:21" ht="14.45" customHeight="1" x14ac:dyDescent="0.2">
      <c r="A41" s="485">
        <v>19</v>
      </c>
      <c r="B41" s="486" t="s">
        <v>533</v>
      </c>
      <c r="C41" s="486" t="s">
        <v>536</v>
      </c>
      <c r="D41" s="566" t="s">
        <v>745</v>
      </c>
      <c r="E41" s="567" t="s">
        <v>542</v>
      </c>
      <c r="F41" s="486" t="s">
        <v>534</v>
      </c>
      <c r="G41" s="486" t="s">
        <v>664</v>
      </c>
      <c r="H41" s="486" t="s">
        <v>490</v>
      </c>
      <c r="I41" s="486" t="s">
        <v>665</v>
      </c>
      <c r="J41" s="486" t="s">
        <v>666</v>
      </c>
      <c r="K41" s="486" t="s">
        <v>667</v>
      </c>
      <c r="L41" s="487">
        <v>154.36000000000001</v>
      </c>
      <c r="M41" s="487">
        <v>154.36000000000001</v>
      </c>
      <c r="N41" s="486">
        <v>1</v>
      </c>
      <c r="O41" s="568">
        <v>1</v>
      </c>
      <c r="P41" s="487"/>
      <c r="Q41" s="512">
        <v>0</v>
      </c>
      <c r="R41" s="486"/>
      <c r="S41" s="512">
        <v>0</v>
      </c>
      <c r="T41" s="568"/>
      <c r="U41" s="528">
        <v>0</v>
      </c>
    </row>
    <row r="42" spans="1:21" ht="14.45" customHeight="1" x14ac:dyDescent="0.2">
      <c r="A42" s="485">
        <v>19</v>
      </c>
      <c r="B42" s="486" t="s">
        <v>533</v>
      </c>
      <c r="C42" s="486" t="s">
        <v>536</v>
      </c>
      <c r="D42" s="566" t="s">
        <v>745</v>
      </c>
      <c r="E42" s="567" t="s">
        <v>542</v>
      </c>
      <c r="F42" s="486" t="s">
        <v>534</v>
      </c>
      <c r="G42" s="486" t="s">
        <v>668</v>
      </c>
      <c r="H42" s="486" t="s">
        <v>271</v>
      </c>
      <c r="I42" s="486" t="s">
        <v>669</v>
      </c>
      <c r="J42" s="486" t="s">
        <v>670</v>
      </c>
      <c r="K42" s="486" t="s">
        <v>671</v>
      </c>
      <c r="L42" s="487">
        <v>248.55</v>
      </c>
      <c r="M42" s="487">
        <v>248.55</v>
      </c>
      <c r="N42" s="486">
        <v>1</v>
      </c>
      <c r="O42" s="568">
        <v>1</v>
      </c>
      <c r="P42" s="487">
        <v>248.55</v>
      </c>
      <c r="Q42" s="512">
        <v>1</v>
      </c>
      <c r="R42" s="486">
        <v>1</v>
      </c>
      <c r="S42" s="512">
        <v>1</v>
      </c>
      <c r="T42" s="568">
        <v>1</v>
      </c>
      <c r="U42" s="528">
        <v>1</v>
      </c>
    </row>
    <row r="43" spans="1:21" ht="14.45" customHeight="1" x14ac:dyDescent="0.2">
      <c r="A43" s="485">
        <v>19</v>
      </c>
      <c r="B43" s="486" t="s">
        <v>533</v>
      </c>
      <c r="C43" s="486" t="s">
        <v>536</v>
      </c>
      <c r="D43" s="566" t="s">
        <v>745</v>
      </c>
      <c r="E43" s="567" t="s">
        <v>543</v>
      </c>
      <c r="F43" s="486" t="s">
        <v>534</v>
      </c>
      <c r="G43" s="486" t="s">
        <v>672</v>
      </c>
      <c r="H43" s="486" t="s">
        <v>271</v>
      </c>
      <c r="I43" s="486" t="s">
        <v>673</v>
      </c>
      <c r="J43" s="486" t="s">
        <v>674</v>
      </c>
      <c r="K43" s="486" t="s">
        <v>675</v>
      </c>
      <c r="L43" s="487">
        <v>72.55</v>
      </c>
      <c r="M43" s="487">
        <v>72.55</v>
      </c>
      <c r="N43" s="486">
        <v>1</v>
      </c>
      <c r="O43" s="568">
        <v>1</v>
      </c>
      <c r="P43" s="487">
        <v>72.55</v>
      </c>
      <c r="Q43" s="512">
        <v>1</v>
      </c>
      <c r="R43" s="486">
        <v>1</v>
      </c>
      <c r="S43" s="512">
        <v>1</v>
      </c>
      <c r="T43" s="568">
        <v>1</v>
      </c>
      <c r="U43" s="528">
        <v>1</v>
      </c>
    </row>
    <row r="44" spans="1:21" ht="14.45" customHeight="1" x14ac:dyDescent="0.2">
      <c r="A44" s="485">
        <v>19</v>
      </c>
      <c r="B44" s="486" t="s">
        <v>533</v>
      </c>
      <c r="C44" s="486" t="s">
        <v>536</v>
      </c>
      <c r="D44" s="566" t="s">
        <v>745</v>
      </c>
      <c r="E44" s="567" t="s">
        <v>543</v>
      </c>
      <c r="F44" s="486" t="s">
        <v>534</v>
      </c>
      <c r="G44" s="486" t="s">
        <v>676</v>
      </c>
      <c r="H44" s="486" t="s">
        <v>271</v>
      </c>
      <c r="I44" s="486" t="s">
        <v>677</v>
      </c>
      <c r="J44" s="486" t="s">
        <v>678</v>
      </c>
      <c r="K44" s="486" t="s">
        <v>679</v>
      </c>
      <c r="L44" s="487">
        <v>80.23</v>
      </c>
      <c r="M44" s="487">
        <v>80.23</v>
      </c>
      <c r="N44" s="486">
        <v>1</v>
      </c>
      <c r="O44" s="568">
        <v>1</v>
      </c>
      <c r="P44" s="487">
        <v>80.23</v>
      </c>
      <c r="Q44" s="512">
        <v>1</v>
      </c>
      <c r="R44" s="486">
        <v>1</v>
      </c>
      <c r="S44" s="512">
        <v>1</v>
      </c>
      <c r="T44" s="568">
        <v>1</v>
      </c>
      <c r="U44" s="528">
        <v>1</v>
      </c>
    </row>
    <row r="45" spans="1:21" ht="14.45" customHeight="1" x14ac:dyDescent="0.2">
      <c r="A45" s="485">
        <v>19</v>
      </c>
      <c r="B45" s="486" t="s">
        <v>533</v>
      </c>
      <c r="C45" s="486" t="s">
        <v>536</v>
      </c>
      <c r="D45" s="566" t="s">
        <v>745</v>
      </c>
      <c r="E45" s="567" t="s">
        <v>543</v>
      </c>
      <c r="F45" s="486" t="s">
        <v>534</v>
      </c>
      <c r="G45" s="486" t="s">
        <v>545</v>
      </c>
      <c r="H45" s="486" t="s">
        <v>490</v>
      </c>
      <c r="I45" s="486" t="s">
        <v>680</v>
      </c>
      <c r="J45" s="486" t="s">
        <v>547</v>
      </c>
      <c r="K45" s="486" t="s">
        <v>681</v>
      </c>
      <c r="L45" s="487">
        <v>279.52999999999997</v>
      </c>
      <c r="M45" s="487">
        <v>559.05999999999995</v>
      </c>
      <c r="N45" s="486">
        <v>2</v>
      </c>
      <c r="O45" s="568">
        <v>1.5</v>
      </c>
      <c r="P45" s="487">
        <v>559.05999999999995</v>
      </c>
      <c r="Q45" s="512">
        <v>1</v>
      </c>
      <c r="R45" s="486">
        <v>2</v>
      </c>
      <c r="S45" s="512">
        <v>1</v>
      </c>
      <c r="T45" s="568">
        <v>1.5</v>
      </c>
      <c r="U45" s="528">
        <v>1</v>
      </c>
    </row>
    <row r="46" spans="1:21" ht="14.45" customHeight="1" x14ac:dyDescent="0.2">
      <c r="A46" s="485">
        <v>19</v>
      </c>
      <c r="B46" s="486" t="s">
        <v>533</v>
      </c>
      <c r="C46" s="486" t="s">
        <v>536</v>
      </c>
      <c r="D46" s="566" t="s">
        <v>745</v>
      </c>
      <c r="E46" s="567" t="s">
        <v>543</v>
      </c>
      <c r="F46" s="486" t="s">
        <v>534</v>
      </c>
      <c r="G46" s="486" t="s">
        <v>545</v>
      </c>
      <c r="H46" s="486" t="s">
        <v>490</v>
      </c>
      <c r="I46" s="486" t="s">
        <v>680</v>
      </c>
      <c r="J46" s="486" t="s">
        <v>547</v>
      </c>
      <c r="K46" s="486" t="s">
        <v>681</v>
      </c>
      <c r="L46" s="487">
        <v>165.41</v>
      </c>
      <c r="M46" s="487">
        <v>165.41</v>
      </c>
      <c r="N46" s="486">
        <v>1</v>
      </c>
      <c r="O46" s="568">
        <v>1</v>
      </c>
      <c r="P46" s="487">
        <v>165.41</v>
      </c>
      <c r="Q46" s="512">
        <v>1</v>
      </c>
      <c r="R46" s="486">
        <v>1</v>
      </c>
      <c r="S46" s="512">
        <v>1</v>
      </c>
      <c r="T46" s="568">
        <v>1</v>
      </c>
      <c r="U46" s="528">
        <v>1</v>
      </c>
    </row>
    <row r="47" spans="1:21" ht="14.45" customHeight="1" x14ac:dyDescent="0.2">
      <c r="A47" s="485">
        <v>19</v>
      </c>
      <c r="B47" s="486" t="s">
        <v>533</v>
      </c>
      <c r="C47" s="486" t="s">
        <v>536</v>
      </c>
      <c r="D47" s="566" t="s">
        <v>745</v>
      </c>
      <c r="E47" s="567" t="s">
        <v>543</v>
      </c>
      <c r="F47" s="486" t="s">
        <v>534</v>
      </c>
      <c r="G47" s="486" t="s">
        <v>682</v>
      </c>
      <c r="H47" s="486" t="s">
        <v>490</v>
      </c>
      <c r="I47" s="486" t="s">
        <v>683</v>
      </c>
      <c r="J47" s="486" t="s">
        <v>684</v>
      </c>
      <c r="K47" s="486" t="s">
        <v>685</v>
      </c>
      <c r="L47" s="487">
        <v>229.38</v>
      </c>
      <c r="M47" s="487">
        <v>229.38</v>
      </c>
      <c r="N47" s="486">
        <v>1</v>
      </c>
      <c r="O47" s="568">
        <v>1</v>
      </c>
      <c r="P47" s="487">
        <v>229.38</v>
      </c>
      <c r="Q47" s="512">
        <v>1</v>
      </c>
      <c r="R47" s="486">
        <v>1</v>
      </c>
      <c r="S47" s="512">
        <v>1</v>
      </c>
      <c r="T47" s="568">
        <v>1</v>
      </c>
      <c r="U47" s="528">
        <v>1</v>
      </c>
    </row>
    <row r="48" spans="1:21" ht="14.45" customHeight="1" x14ac:dyDescent="0.2">
      <c r="A48" s="485">
        <v>19</v>
      </c>
      <c r="B48" s="486" t="s">
        <v>533</v>
      </c>
      <c r="C48" s="486" t="s">
        <v>536</v>
      </c>
      <c r="D48" s="566" t="s">
        <v>745</v>
      </c>
      <c r="E48" s="567" t="s">
        <v>543</v>
      </c>
      <c r="F48" s="486" t="s">
        <v>534</v>
      </c>
      <c r="G48" s="486" t="s">
        <v>557</v>
      </c>
      <c r="H48" s="486" t="s">
        <v>490</v>
      </c>
      <c r="I48" s="486" t="s">
        <v>686</v>
      </c>
      <c r="J48" s="486" t="s">
        <v>559</v>
      </c>
      <c r="K48" s="486" t="s">
        <v>687</v>
      </c>
      <c r="L48" s="487">
        <v>176.32</v>
      </c>
      <c r="M48" s="487">
        <v>528.96</v>
      </c>
      <c r="N48" s="486">
        <v>3</v>
      </c>
      <c r="O48" s="568">
        <v>2.5</v>
      </c>
      <c r="P48" s="487">
        <v>528.96</v>
      </c>
      <c r="Q48" s="512">
        <v>1</v>
      </c>
      <c r="R48" s="486">
        <v>3</v>
      </c>
      <c r="S48" s="512">
        <v>1</v>
      </c>
      <c r="T48" s="568">
        <v>2.5</v>
      </c>
      <c r="U48" s="528">
        <v>1</v>
      </c>
    </row>
    <row r="49" spans="1:21" ht="14.45" customHeight="1" x14ac:dyDescent="0.2">
      <c r="A49" s="485">
        <v>19</v>
      </c>
      <c r="B49" s="486" t="s">
        <v>533</v>
      </c>
      <c r="C49" s="486" t="s">
        <v>536</v>
      </c>
      <c r="D49" s="566" t="s">
        <v>745</v>
      </c>
      <c r="E49" s="567" t="s">
        <v>543</v>
      </c>
      <c r="F49" s="486" t="s">
        <v>534</v>
      </c>
      <c r="G49" s="486" t="s">
        <v>561</v>
      </c>
      <c r="H49" s="486" t="s">
        <v>271</v>
      </c>
      <c r="I49" s="486" t="s">
        <v>688</v>
      </c>
      <c r="J49" s="486" t="s">
        <v>563</v>
      </c>
      <c r="K49" s="486" t="s">
        <v>689</v>
      </c>
      <c r="L49" s="487">
        <v>273.33</v>
      </c>
      <c r="M49" s="487">
        <v>819.99</v>
      </c>
      <c r="N49" s="486">
        <v>3</v>
      </c>
      <c r="O49" s="568">
        <v>2.5</v>
      </c>
      <c r="P49" s="487">
        <v>819.99</v>
      </c>
      <c r="Q49" s="512">
        <v>1</v>
      </c>
      <c r="R49" s="486">
        <v>3</v>
      </c>
      <c r="S49" s="512">
        <v>1</v>
      </c>
      <c r="T49" s="568">
        <v>2.5</v>
      </c>
      <c r="U49" s="528">
        <v>1</v>
      </c>
    </row>
    <row r="50" spans="1:21" ht="14.45" customHeight="1" x14ac:dyDescent="0.2">
      <c r="A50" s="485">
        <v>19</v>
      </c>
      <c r="B50" s="486" t="s">
        <v>533</v>
      </c>
      <c r="C50" s="486" t="s">
        <v>536</v>
      </c>
      <c r="D50" s="566" t="s">
        <v>745</v>
      </c>
      <c r="E50" s="567" t="s">
        <v>543</v>
      </c>
      <c r="F50" s="486" t="s">
        <v>534</v>
      </c>
      <c r="G50" s="486" t="s">
        <v>569</v>
      </c>
      <c r="H50" s="486" t="s">
        <v>271</v>
      </c>
      <c r="I50" s="486" t="s">
        <v>570</v>
      </c>
      <c r="J50" s="486" t="s">
        <v>571</v>
      </c>
      <c r="K50" s="486" t="s">
        <v>572</v>
      </c>
      <c r="L50" s="487">
        <v>94.7</v>
      </c>
      <c r="M50" s="487">
        <v>94.7</v>
      </c>
      <c r="N50" s="486">
        <v>1</v>
      </c>
      <c r="O50" s="568">
        <v>1</v>
      </c>
      <c r="P50" s="487">
        <v>94.7</v>
      </c>
      <c r="Q50" s="512">
        <v>1</v>
      </c>
      <c r="R50" s="486">
        <v>1</v>
      </c>
      <c r="S50" s="512">
        <v>1</v>
      </c>
      <c r="T50" s="568">
        <v>1</v>
      </c>
      <c r="U50" s="528">
        <v>1</v>
      </c>
    </row>
    <row r="51" spans="1:21" ht="14.45" customHeight="1" x14ac:dyDescent="0.2">
      <c r="A51" s="485">
        <v>19</v>
      </c>
      <c r="B51" s="486" t="s">
        <v>533</v>
      </c>
      <c r="C51" s="486" t="s">
        <v>536</v>
      </c>
      <c r="D51" s="566" t="s">
        <v>745</v>
      </c>
      <c r="E51" s="567" t="s">
        <v>543</v>
      </c>
      <c r="F51" s="486" t="s">
        <v>534</v>
      </c>
      <c r="G51" s="486" t="s">
        <v>690</v>
      </c>
      <c r="H51" s="486" t="s">
        <v>490</v>
      </c>
      <c r="I51" s="486" t="s">
        <v>691</v>
      </c>
      <c r="J51" s="486" t="s">
        <v>692</v>
      </c>
      <c r="K51" s="486" t="s">
        <v>693</v>
      </c>
      <c r="L51" s="487">
        <v>386.73</v>
      </c>
      <c r="M51" s="487">
        <v>1160.19</v>
      </c>
      <c r="N51" s="486">
        <v>3</v>
      </c>
      <c r="O51" s="568">
        <v>3</v>
      </c>
      <c r="P51" s="487">
        <v>1160.19</v>
      </c>
      <c r="Q51" s="512">
        <v>1</v>
      </c>
      <c r="R51" s="486">
        <v>3</v>
      </c>
      <c r="S51" s="512">
        <v>1</v>
      </c>
      <c r="T51" s="568">
        <v>3</v>
      </c>
      <c r="U51" s="528">
        <v>1</v>
      </c>
    </row>
    <row r="52" spans="1:21" ht="14.45" customHeight="1" x14ac:dyDescent="0.2">
      <c r="A52" s="485">
        <v>19</v>
      </c>
      <c r="B52" s="486" t="s">
        <v>533</v>
      </c>
      <c r="C52" s="486" t="s">
        <v>536</v>
      </c>
      <c r="D52" s="566" t="s">
        <v>745</v>
      </c>
      <c r="E52" s="567" t="s">
        <v>543</v>
      </c>
      <c r="F52" s="486" t="s">
        <v>534</v>
      </c>
      <c r="G52" s="486" t="s">
        <v>694</v>
      </c>
      <c r="H52" s="486" t="s">
        <v>490</v>
      </c>
      <c r="I52" s="486" t="s">
        <v>695</v>
      </c>
      <c r="J52" s="486" t="s">
        <v>696</v>
      </c>
      <c r="K52" s="486" t="s">
        <v>697</v>
      </c>
      <c r="L52" s="487">
        <v>186.87</v>
      </c>
      <c r="M52" s="487">
        <v>747.48</v>
      </c>
      <c r="N52" s="486">
        <v>4</v>
      </c>
      <c r="O52" s="568">
        <v>3.5</v>
      </c>
      <c r="P52" s="487">
        <v>560.61</v>
      </c>
      <c r="Q52" s="512">
        <v>0.75</v>
      </c>
      <c r="R52" s="486">
        <v>3</v>
      </c>
      <c r="S52" s="512">
        <v>0.75</v>
      </c>
      <c r="T52" s="568">
        <v>2.5</v>
      </c>
      <c r="U52" s="528">
        <v>0.7142857142857143</v>
      </c>
    </row>
    <row r="53" spans="1:21" ht="14.45" customHeight="1" x14ac:dyDescent="0.2">
      <c r="A53" s="485">
        <v>19</v>
      </c>
      <c r="B53" s="486" t="s">
        <v>533</v>
      </c>
      <c r="C53" s="486" t="s">
        <v>536</v>
      </c>
      <c r="D53" s="566" t="s">
        <v>745</v>
      </c>
      <c r="E53" s="567" t="s">
        <v>543</v>
      </c>
      <c r="F53" s="486" t="s">
        <v>534</v>
      </c>
      <c r="G53" s="486" t="s">
        <v>698</v>
      </c>
      <c r="H53" s="486" t="s">
        <v>271</v>
      </c>
      <c r="I53" s="486" t="s">
        <v>699</v>
      </c>
      <c r="J53" s="486" t="s">
        <v>700</v>
      </c>
      <c r="K53" s="486" t="s">
        <v>660</v>
      </c>
      <c r="L53" s="487">
        <v>310.58999999999997</v>
      </c>
      <c r="M53" s="487">
        <v>310.58999999999997</v>
      </c>
      <c r="N53" s="486">
        <v>1</v>
      </c>
      <c r="O53" s="568">
        <v>1</v>
      </c>
      <c r="P53" s="487">
        <v>310.58999999999997</v>
      </c>
      <c r="Q53" s="512">
        <v>1</v>
      </c>
      <c r="R53" s="486">
        <v>1</v>
      </c>
      <c r="S53" s="512">
        <v>1</v>
      </c>
      <c r="T53" s="568">
        <v>1</v>
      </c>
      <c r="U53" s="528">
        <v>1</v>
      </c>
    </row>
    <row r="54" spans="1:21" ht="14.45" customHeight="1" x14ac:dyDescent="0.2">
      <c r="A54" s="485">
        <v>19</v>
      </c>
      <c r="B54" s="486" t="s">
        <v>533</v>
      </c>
      <c r="C54" s="486" t="s">
        <v>536</v>
      </c>
      <c r="D54" s="566" t="s">
        <v>745</v>
      </c>
      <c r="E54" s="567" t="s">
        <v>543</v>
      </c>
      <c r="F54" s="486" t="s">
        <v>534</v>
      </c>
      <c r="G54" s="486" t="s">
        <v>701</v>
      </c>
      <c r="H54" s="486" t="s">
        <v>271</v>
      </c>
      <c r="I54" s="486" t="s">
        <v>702</v>
      </c>
      <c r="J54" s="486" t="s">
        <v>703</v>
      </c>
      <c r="K54" s="486" t="s">
        <v>704</v>
      </c>
      <c r="L54" s="487">
        <v>118.65</v>
      </c>
      <c r="M54" s="487">
        <v>118.65</v>
      </c>
      <c r="N54" s="486">
        <v>1</v>
      </c>
      <c r="O54" s="568">
        <v>1</v>
      </c>
      <c r="P54" s="487">
        <v>118.65</v>
      </c>
      <c r="Q54" s="512">
        <v>1</v>
      </c>
      <c r="R54" s="486">
        <v>1</v>
      </c>
      <c r="S54" s="512">
        <v>1</v>
      </c>
      <c r="T54" s="568">
        <v>1</v>
      </c>
      <c r="U54" s="528">
        <v>1</v>
      </c>
    </row>
    <row r="55" spans="1:21" ht="14.45" customHeight="1" x14ac:dyDescent="0.2">
      <c r="A55" s="485">
        <v>19</v>
      </c>
      <c r="B55" s="486" t="s">
        <v>533</v>
      </c>
      <c r="C55" s="486" t="s">
        <v>536</v>
      </c>
      <c r="D55" s="566" t="s">
        <v>745</v>
      </c>
      <c r="E55" s="567" t="s">
        <v>543</v>
      </c>
      <c r="F55" s="486" t="s">
        <v>534</v>
      </c>
      <c r="G55" s="486" t="s">
        <v>705</v>
      </c>
      <c r="H55" s="486" t="s">
        <v>271</v>
      </c>
      <c r="I55" s="486" t="s">
        <v>706</v>
      </c>
      <c r="J55" s="486" t="s">
        <v>707</v>
      </c>
      <c r="K55" s="486" t="s">
        <v>708</v>
      </c>
      <c r="L55" s="487">
        <v>38.56</v>
      </c>
      <c r="M55" s="487">
        <v>38.56</v>
      </c>
      <c r="N55" s="486">
        <v>1</v>
      </c>
      <c r="O55" s="568">
        <v>1</v>
      </c>
      <c r="P55" s="487">
        <v>38.56</v>
      </c>
      <c r="Q55" s="512">
        <v>1</v>
      </c>
      <c r="R55" s="486">
        <v>1</v>
      </c>
      <c r="S55" s="512">
        <v>1</v>
      </c>
      <c r="T55" s="568">
        <v>1</v>
      </c>
      <c r="U55" s="528">
        <v>1</v>
      </c>
    </row>
    <row r="56" spans="1:21" ht="14.45" customHeight="1" x14ac:dyDescent="0.2">
      <c r="A56" s="485">
        <v>19</v>
      </c>
      <c r="B56" s="486" t="s">
        <v>533</v>
      </c>
      <c r="C56" s="486" t="s">
        <v>536</v>
      </c>
      <c r="D56" s="566" t="s">
        <v>745</v>
      </c>
      <c r="E56" s="567" t="s">
        <v>543</v>
      </c>
      <c r="F56" s="486" t="s">
        <v>534</v>
      </c>
      <c r="G56" s="486" t="s">
        <v>709</v>
      </c>
      <c r="H56" s="486" t="s">
        <v>490</v>
      </c>
      <c r="I56" s="486" t="s">
        <v>710</v>
      </c>
      <c r="J56" s="486" t="s">
        <v>711</v>
      </c>
      <c r="K56" s="486" t="s">
        <v>712</v>
      </c>
      <c r="L56" s="487">
        <v>63.14</v>
      </c>
      <c r="M56" s="487">
        <v>63.14</v>
      </c>
      <c r="N56" s="486">
        <v>1</v>
      </c>
      <c r="O56" s="568">
        <v>1</v>
      </c>
      <c r="P56" s="487">
        <v>63.14</v>
      </c>
      <c r="Q56" s="512">
        <v>1</v>
      </c>
      <c r="R56" s="486">
        <v>1</v>
      </c>
      <c r="S56" s="512">
        <v>1</v>
      </c>
      <c r="T56" s="568">
        <v>1</v>
      </c>
      <c r="U56" s="528">
        <v>1</v>
      </c>
    </row>
    <row r="57" spans="1:21" ht="14.45" customHeight="1" x14ac:dyDescent="0.2">
      <c r="A57" s="485">
        <v>19</v>
      </c>
      <c r="B57" s="486" t="s">
        <v>533</v>
      </c>
      <c r="C57" s="486" t="s">
        <v>536</v>
      </c>
      <c r="D57" s="566" t="s">
        <v>745</v>
      </c>
      <c r="E57" s="567" t="s">
        <v>543</v>
      </c>
      <c r="F57" s="486" t="s">
        <v>534</v>
      </c>
      <c r="G57" s="486" t="s">
        <v>709</v>
      </c>
      <c r="H57" s="486" t="s">
        <v>490</v>
      </c>
      <c r="I57" s="486" t="s">
        <v>713</v>
      </c>
      <c r="J57" s="486" t="s">
        <v>711</v>
      </c>
      <c r="K57" s="486" t="s">
        <v>714</v>
      </c>
      <c r="L57" s="487">
        <v>49.08</v>
      </c>
      <c r="M57" s="487">
        <v>98.16</v>
      </c>
      <c r="N57" s="486">
        <v>2</v>
      </c>
      <c r="O57" s="568">
        <v>2</v>
      </c>
      <c r="P57" s="487">
        <v>98.16</v>
      </c>
      <c r="Q57" s="512">
        <v>1</v>
      </c>
      <c r="R57" s="486">
        <v>2</v>
      </c>
      <c r="S57" s="512">
        <v>1</v>
      </c>
      <c r="T57" s="568">
        <v>2</v>
      </c>
      <c r="U57" s="528">
        <v>1</v>
      </c>
    </row>
    <row r="58" spans="1:21" ht="14.45" customHeight="1" x14ac:dyDescent="0.2">
      <c r="A58" s="485">
        <v>19</v>
      </c>
      <c r="B58" s="486" t="s">
        <v>533</v>
      </c>
      <c r="C58" s="486" t="s">
        <v>536</v>
      </c>
      <c r="D58" s="566" t="s">
        <v>745</v>
      </c>
      <c r="E58" s="567" t="s">
        <v>543</v>
      </c>
      <c r="F58" s="486" t="s">
        <v>535</v>
      </c>
      <c r="G58" s="486" t="s">
        <v>632</v>
      </c>
      <c r="H58" s="486" t="s">
        <v>271</v>
      </c>
      <c r="I58" s="486" t="s">
        <v>715</v>
      </c>
      <c r="J58" s="486" t="s">
        <v>634</v>
      </c>
      <c r="K58" s="486"/>
      <c r="L58" s="487">
        <v>0</v>
      </c>
      <c r="M58" s="487">
        <v>0</v>
      </c>
      <c r="N58" s="486">
        <v>1</v>
      </c>
      <c r="O58" s="568">
        <v>1</v>
      </c>
      <c r="P58" s="487">
        <v>0</v>
      </c>
      <c r="Q58" s="512"/>
      <c r="R58" s="486">
        <v>1</v>
      </c>
      <c r="S58" s="512">
        <v>1</v>
      </c>
      <c r="T58" s="568">
        <v>1</v>
      </c>
      <c r="U58" s="528">
        <v>1</v>
      </c>
    </row>
    <row r="59" spans="1:21" ht="14.45" customHeight="1" x14ac:dyDescent="0.2">
      <c r="A59" s="485">
        <v>19</v>
      </c>
      <c r="B59" s="486" t="s">
        <v>533</v>
      </c>
      <c r="C59" s="486" t="s">
        <v>536</v>
      </c>
      <c r="D59" s="566" t="s">
        <v>745</v>
      </c>
      <c r="E59" s="567" t="s">
        <v>544</v>
      </c>
      <c r="F59" s="486" t="s">
        <v>534</v>
      </c>
      <c r="G59" s="486" t="s">
        <v>716</v>
      </c>
      <c r="H59" s="486" t="s">
        <v>271</v>
      </c>
      <c r="I59" s="486" t="s">
        <v>717</v>
      </c>
      <c r="J59" s="486" t="s">
        <v>495</v>
      </c>
      <c r="K59" s="486" t="s">
        <v>718</v>
      </c>
      <c r="L59" s="487">
        <v>0</v>
      </c>
      <c r="M59" s="487">
        <v>0</v>
      </c>
      <c r="N59" s="486">
        <v>1</v>
      </c>
      <c r="O59" s="568">
        <v>1</v>
      </c>
      <c r="P59" s="487"/>
      <c r="Q59" s="512"/>
      <c r="R59" s="486"/>
      <c r="S59" s="512">
        <v>0</v>
      </c>
      <c r="T59" s="568"/>
      <c r="U59" s="528">
        <v>0</v>
      </c>
    </row>
    <row r="60" spans="1:21" ht="14.45" customHeight="1" x14ac:dyDescent="0.2">
      <c r="A60" s="485">
        <v>19</v>
      </c>
      <c r="B60" s="486" t="s">
        <v>533</v>
      </c>
      <c r="C60" s="486" t="s">
        <v>536</v>
      </c>
      <c r="D60" s="566" t="s">
        <v>745</v>
      </c>
      <c r="E60" s="567" t="s">
        <v>544</v>
      </c>
      <c r="F60" s="486" t="s">
        <v>534</v>
      </c>
      <c r="G60" s="486" t="s">
        <v>719</v>
      </c>
      <c r="H60" s="486" t="s">
        <v>271</v>
      </c>
      <c r="I60" s="486" t="s">
        <v>720</v>
      </c>
      <c r="J60" s="486" t="s">
        <v>721</v>
      </c>
      <c r="K60" s="486" t="s">
        <v>722</v>
      </c>
      <c r="L60" s="487">
        <v>42.14</v>
      </c>
      <c r="M60" s="487">
        <v>42.14</v>
      </c>
      <c r="N60" s="486">
        <v>1</v>
      </c>
      <c r="O60" s="568"/>
      <c r="P60" s="487">
        <v>42.14</v>
      </c>
      <c r="Q60" s="512">
        <v>1</v>
      </c>
      <c r="R60" s="486">
        <v>1</v>
      </c>
      <c r="S60" s="512">
        <v>1</v>
      </c>
      <c r="T60" s="568"/>
      <c r="U60" s="528"/>
    </row>
    <row r="61" spans="1:21" ht="14.45" customHeight="1" x14ac:dyDescent="0.2">
      <c r="A61" s="485">
        <v>19</v>
      </c>
      <c r="B61" s="486" t="s">
        <v>533</v>
      </c>
      <c r="C61" s="486" t="s">
        <v>536</v>
      </c>
      <c r="D61" s="566" t="s">
        <v>745</v>
      </c>
      <c r="E61" s="567" t="s">
        <v>544</v>
      </c>
      <c r="F61" s="486" t="s">
        <v>534</v>
      </c>
      <c r="G61" s="486" t="s">
        <v>573</v>
      </c>
      <c r="H61" s="486" t="s">
        <v>271</v>
      </c>
      <c r="I61" s="486" t="s">
        <v>574</v>
      </c>
      <c r="J61" s="486" t="s">
        <v>575</v>
      </c>
      <c r="K61" s="486" t="s">
        <v>576</v>
      </c>
      <c r="L61" s="487">
        <v>57.48</v>
      </c>
      <c r="M61" s="487">
        <v>5403.1200000000008</v>
      </c>
      <c r="N61" s="486">
        <v>94</v>
      </c>
      <c r="O61" s="568">
        <v>47</v>
      </c>
      <c r="P61" s="487">
        <v>4483.4400000000005</v>
      </c>
      <c r="Q61" s="512">
        <v>0.82978723404255317</v>
      </c>
      <c r="R61" s="486">
        <v>78</v>
      </c>
      <c r="S61" s="512">
        <v>0.82978723404255317</v>
      </c>
      <c r="T61" s="568">
        <v>39</v>
      </c>
      <c r="U61" s="528">
        <v>0.82978723404255317</v>
      </c>
    </row>
    <row r="62" spans="1:21" ht="14.45" customHeight="1" x14ac:dyDescent="0.2">
      <c r="A62" s="485">
        <v>19</v>
      </c>
      <c r="B62" s="486" t="s">
        <v>533</v>
      </c>
      <c r="C62" s="486" t="s">
        <v>536</v>
      </c>
      <c r="D62" s="566" t="s">
        <v>745</v>
      </c>
      <c r="E62" s="567" t="s">
        <v>544</v>
      </c>
      <c r="F62" s="486" t="s">
        <v>534</v>
      </c>
      <c r="G62" s="486" t="s">
        <v>723</v>
      </c>
      <c r="H62" s="486" t="s">
        <v>271</v>
      </c>
      <c r="I62" s="486" t="s">
        <v>724</v>
      </c>
      <c r="J62" s="486" t="s">
        <v>725</v>
      </c>
      <c r="K62" s="486" t="s">
        <v>726</v>
      </c>
      <c r="L62" s="487">
        <v>58.77</v>
      </c>
      <c r="M62" s="487">
        <v>117.54</v>
      </c>
      <c r="N62" s="486">
        <v>2</v>
      </c>
      <c r="O62" s="568">
        <v>1</v>
      </c>
      <c r="P62" s="487">
        <v>117.54</v>
      </c>
      <c r="Q62" s="512">
        <v>1</v>
      </c>
      <c r="R62" s="486">
        <v>2</v>
      </c>
      <c r="S62" s="512">
        <v>1</v>
      </c>
      <c r="T62" s="568">
        <v>1</v>
      </c>
      <c r="U62" s="528">
        <v>1</v>
      </c>
    </row>
    <row r="63" spans="1:21" ht="14.45" customHeight="1" x14ac:dyDescent="0.2">
      <c r="A63" s="485">
        <v>19</v>
      </c>
      <c r="B63" s="486" t="s">
        <v>533</v>
      </c>
      <c r="C63" s="486" t="s">
        <v>536</v>
      </c>
      <c r="D63" s="566" t="s">
        <v>745</v>
      </c>
      <c r="E63" s="567" t="s">
        <v>544</v>
      </c>
      <c r="F63" s="486" t="s">
        <v>534</v>
      </c>
      <c r="G63" s="486" t="s">
        <v>727</v>
      </c>
      <c r="H63" s="486" t="s">
        <v>271</v>
      </c>
      <c r="I63" s="486" t="s">
        <v>728</v>
      </c>
      <c r="J63" s="486" t="s">
        <v>729</v>
      </c>
      <c r="K63" s="486" t="s">
        <v>730</v>
      </c>
      <c r="L63" s="487">
        <v>0</v>
      </c>
      <c r="M63" s="487">
        <v>0</v>
      </c>
      <c r="N63" s="486">
        <v>1</v>
      </c>
      <c r="O63" s="568">
        <v>1</v>
      </c>
      <c r="P63" s="487"/>
      <c r="Q63" s="512"/>
      <c r="R63" s="486"/>
      <c r="S63" s="512">
        <v>0</v>
      </c>
      <c r="T63" s="568"/>
      <c r="U63" s="528">
        <v>0</v>
      </c>
    </row>
    <row r="64" spans="1:21" ht="14.45" customHeight="1" x14ac:dyDescent="0.2">
      <c r="A64" s="485">
        <v>19</v>
      </c>
      <c r="B64" s="486" t="s">
        <v>533</v>
      </c>
      <c r="C64" s="486" t="s">
        <v>536</v>
      </c>
      <c r="D64" s="566" t="s">
        <v>745</v>
      </c>
      <c r="E64" s="567" t="s">
        <v>544</v>
      </c>
      <c r="F64" s="486" t="s">
        <v>534</v>
      </c>
      <c r="G64" s="486" t="s">
        <v>731</v>
      </c>
      <c r="H64" s="486" t="s">
        <v>271</v>
      </c>
      <c r="I64" s="486" t="s">
        <v>732</v>
      </c>
      <c r="J64" s="486" t="s">
        <v>733</v>
      </c>
      <c r="K64" s="486" t="s">
        <v>734</v>
      </c>
      <c r="L64" s="487">
        <v>35.25</v>
      </c>
      <c r="M64" s="487">
        <v>35.25</v>
      </c>
      <c r="N64" s="486">
        <v>1</v>
      </c>
      <c r="O64" s="568"/>
      <c r="P64" s="487">
        <v>35.25</v>
      </c>
      <c r="Q64" s="512">
        <v>1</v>
      </c>
      <c r="R64" s="486">
        <v>1</v>
      </c>
      <c r="S64" s="512">
        <v>1</v>
      </c>
      <c r="T64" s="568"/>
      <c r="U64" s="528"/>
    </row>
    <row r="65" spans="1:21" ht="14.45" customHeight="1" x14ac:dyDescent="0.2">
      <c r="A65" s="485">
        <v>19</v>
      </c>
      <c r="B65" s="486" t="s">
        <v>533</v>
      </c>
      <c r="C65" s="486" t="s">
        <v>536</v>
      </c>
      <c r="D65" s="566" t="s">
        <v>745</v>
      </c>
      <c r="E65" s="567" t="s">
        <v>544</v>
      </c>
      <c r="F65" s="486" t="s">
        <v>534</v>
      </c>
      <c r="G65" s="486" t="s">
        <v>731</v>
      </c>
      <c r="H65" s="486" t="s">
        <v>271</v>
      </c>
      <c r="I65" s="486" t="s">
        <v>735</v>
      </c>
      <c r="J65" s="486" t="s">
        <v>736</v>
      </c>
      <c r="K65" s="486" t="s">
        <v>737</v>
      </c>
      <c r="L65" s="487">
        <v>35.25</v>
      </c>
      <c r="M65" s="487">
        <v>35.25</v>
      </c>
      <c r="N65" s="486">
        <v>1</v>
      </c>
      <c r="O65" s="568">
        <v>1</v>
      </c>
      <c r="P65" s="487">
        <v>35.25</v>
      </c>
      <c r="Q65" s="512">
        <v>1</v>
      </c>
      <c r="R65" s="486">
        <v>1</v>
      </c>
      <c r="S65" s="512">
        <v>1</v>
      </c>
      <c r="T65" s="568">
        <v>1</v>
      </c>
      <c r="U65" s="528">
        <v>1</v>
      </c>
    </row>
    <row r="66" spans="1:21" ht="14.45" customHeight="1" x14ac:dyDescent="0.2">
      <c r="A66" s="485">
        <v>19</v>
      </c>
      <c r="B66" s="486" t="s">
        <v>533</v>
      </c>
      <c r="C66" s="486" t="s">
        <v>536</v>
      </c>
      <c r="D66" s="566" t="s">
        <v>745</v>
      </c>
      <c r="E66" s="567" t="s">
        <v>544</v>
      </c>
      <c r="F66" s="486" t="s">
        <v>534</v>
      </c>
      <c r="G66" s="486" t="s">
        <v>616</v>
      </c>
      <c r="H66" s="486" t="s">
        <v>490</v>
      </c>
      <c r="I66" s="486" t="s">
        <v>617</v>
      </c>
      <c r="J66" s="486" t="s">
        <v>618</v>
      </c>
      <c r="K66" s="486" t="s">
        <v>619</v>
      </c>
      <c r="L66" s="487">
        <v>0</v>
      </c>
      <c r="M66" s="487">
        <v>0</v>
      </c>
      <c r="N66" s="486">
        <v>1</v>
      </c>
      <c r="O66" s="568"/>
      <c r="P66" s="487">
        <v>0</v>
      </c>
      <c r="Q66" s="512"/>
      <c r="R66" s="486">
        <v>1</v>
      </c>
      <c r="S66" s="512">
        <v>1</v>
      </c>
      <c r="T66" s="568"/>
      <c r="U66" s="528"/>
    </row>
    <row r="67" spans="1:21" ht="14.45" customHeight="1" x14ac:dyDescent="0.2">
      <c r="A67" s="485">
        <v>19</v>
      </c>
      <c r="B67" s="486" t="s">
        <v>533</v>
      </c>
      <c r="C67" s="486" t="s">
        <v>536</v>
      </c>
      <c r="D67" s="566" t="s">
        <v>745</v>
      </c>
      <c r="E67" s="567" t="s">
        <v>544</v>
      </c>
      <c r="F67" s="486" t="s">
        <v>534</v>
      </c>
      <c r="G67" s="486" t="s">
        <v>657</v>
      </c>
      <c r="H67" s="486" t="s">
        <v>271</v>
      </c>
      <c r="I67" s="486" t="s">
        <v>738</v>
      </c>
      <c r="J67" s="486" t="s">
        <v>739</v>
      </c>
      <c r="K67" s="486" t="s">
        <v>740</v>
      </c>
      <c r="L67" s="487">
        <v>0</v>
      </c>
      <c r="M67" s="487">
        <v>0</v>
      </c>
      <c r="N67" s="486">
        <v>1</v>
      </c>
      <c r="O67" s="568"/>
      <c r="P67" s="487">
        <v>0</v>
      </c>
      <c r="Q67" s="512"/>
      <c r="R67" s="486">
        <v>1</v>
      </c>
      <c r="S67" s="512">
        <v>1</v>
      </c>
      <c r="T67" s="568"/>
      <c r="U67" s="528"/>
    </row>
    <row r="68" spans="1:21" ht="14.45" customHeight="1" thickBot="1" x14ac:dyDescent="0.25">
      <c r="A68" s="492">
        <v>19</v>
      </c>
      <c r="B68" s="493" t="s">
        <v>533</v>
      </c>
      <c r="C68" s="493" t="s">
        <v>536</v>
      </c>
      <c r="D68" s="569" t="s">
        <v>745</v>
      </c>
      <c r="E68" s="570" t="s">
        <v>544</v>
      </c>
      <c r="F68" s="493" t="s">
        <v>534</v>
      </c>
      <c r="G68" s="493" t="s">
        <v>741</v>
      </c>
      <c r="H68" s="493" t="s">
        <v>271</v>
      </c>
      <c r="I68" s="493" t="s">
        <v>742</v>
      </c>
      <c r="J68" s="493" t="s">
        <v>743</v>
      </c>
      <c r="K68" s="493" t="s">
        <v>744</v>
      </c>
      <c r="L68" s="494">
        <v>83.38</v>
      </c>
      <c r="M68" s="494">
        <v>333.52</v>
      </c>
      <c r="N68" s="493">
        <v>4</v>
      </c>
      <c r="O68" s="571">
        <v>2</v>
      </c>
      <c r="P68" s="494">
        <v>333.52</v>
      </c>
      <c r="Q68" s="505">
        <v>1</v>
      </c>
      <c r="R68" s="493">
        <v>4</v>
      </c>
      <c r="S68" s="505">
        <v>1</v>
      </c>
      <c r="T68" s="571">
        <v>2</v>
      </c>
      <c r="U68" s="529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4EDD07C-6542-4C13-9A17-4951F537FE7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747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16" t="s">
        <v>544</v>
      </c>
      <c r="B5" s="483">
        <v>0</v>
      </c>
      <c r="C5" s="504"/>
      <c r="D5" s="483">
        <v>0</v>
      </c>
      <c r="E5" s="504"/>
      <c r="F5" s="484">
        <v>0</v>
      </c>
    </row>
    <row r="6" spans="1:6" ht="14.45" customHeight="1" x14ac:dyDescent="0.2">
      <c r="A6" s="572" t="s">
        <v>543</v>
      </c>
      <c r="B6" s="490"/>
      <c r="C6" s="512">
        <v>0</v>
      </c>
      <c r="D6" s="490">
        <v>3551.78</v>
      </c>
      <c r="E6" s="512">
        <v>1</v>
      </c>
      <c r="F6" s="491">
        <v>3551.78</v>
      </c>
    </row>
    <row r="7" spans="1:6" ht="14.45" customHeight="1" x14ac:dyDescent="0.2">
      <c r="A7" s="572" t="s">
        <v>541</v>
      </c>
      <c r="B7" s="490"/>
      <c r="C7" s="512">
        <v>0</v>
      </c>
      <c r="D7" s="490">
        <v>380.03000000000003</v>
      </c>
      <c r="E7" s="512">
        <v>1</v>
      </c>
      <c r="F7" s="491">
        <v>380.03000000000003</v>
      </c>
    </row>
    <row r="8" spans="1:6" ht="14.45" customHeight="1" thickBot="1" x14ac:dyDescent="0.25">
      <c r="A8" s="517" t="s">
        <v>542</v>
      </c>
      <c r="B8" s="513"/>
      <c r="C8" s="514">
        <v>0</v>
      </c>
      <c r="D8" s="513">
        <v>558.43999999999994</v>
      </c>
      <c r="E8" s="514">
        <v>1</v>
      </c>
      <c r="F8" s="515">
        <v>558.43999999999994</v>
      </c>
    </row>
    <row r="9" spans="1:6" ht="14.45" customHeight="1" thickBot="1" x14ac:dyDescent="0.25">
      <c r="A9" s="506" t="s">
        <v>3</v>
      </c>
      <c r="B9" s="507">
        <v>0</v>
      </c>
      <c r="C9" s="508">
        <v>0</v>
      </c>
      <c r="D9" s="507">
        <v>4490.25</v>
      </c>
      <c r="E9" s="508">
        <v>1</v>
      </c>
      <c r="F9" s="509">
        <v>4490.25</v>
      </c>
    </row>
    <row r="10" spans="1:6" ht="14.45" customHeight="1" thickBot="1" x14ac:dyDescent="0.25"/>
    <row r="11" spans="1:6" ht="14.45" customHeight="1" x14ac:dyDescent="0.2">
      <c r="A11" s="576" t="s">
        <v>522</v>
      </c>
      <c r="B11" s="116"/>
      <c r="C11" s="574"/>
      <c r="D11" s="116">
        <v>0</v>
      </c>
      <c r="E11" s="574"/>
      <c r="F11" s="575">
        <v>0</v>
      </c>
    </row>
    <row r="12" spans="1:6" ht="14.45" customHeight="1" x14ac:dyDescent="0.2">
      <c r="A12" s="572" t="s">
        <v>748</v>
      </c>
      <c r="B12" s="490"/>
      <c r="C12" s="512">
        <v>0</v>
      </c>
      <c r="D12" s="490">
        <v>822.82999999999993</v>
      </c>
      <c r="E12" s="512">
        <v>1</v>
      </c>
      <c r="F12" s="491">
        <v>822.82999999999993</v>
      </c>
    </row>
    <row r="13" spans="1:6" ht="14.45" customHeight="1" x14ac:dyDescent="0.2">
      <c r="A13" s="572" t="s">
        <v>749</v>
      </c>
      <c r="B13" s="490"/>
      <c r="C13" s="512"/>
      <c r="D13" s="490">
        <v>0</v>
      </c>
      <c r="E13" s="512"/>
      <c r="F13" s="491">
        <v>0</v>
      </c>
    </row>
    <row r="14" spans="1:6" ht="14.45" customHeight="1" x14ac:dyDescent="0.2">
      <c r="A14" s="572" t="s">
        <v>750</v>
      </c>
      <c r="B14" s="490"/>
      <c r="C14" s="512">
        <v>0</v>
      </c>
      <c r="D14" s="490">
        <v>229.38</v>
      </c>
      <c r="E14" s="512">
        <v>1</v>
      </c>
      <c r="F14" s="491">
        <v>229.38</v>
      </c>
    </row>
    <row r="15" spans="1:6" ht="14.45" customHeight="1" x14ac:dyDescent="0.2">
      <c r="A15" s="572" t="s">
        <v>751</v>
      </c>
      <c r="B15" s="490"/>
      <c r="C15" s="512">
        <v>0</v>
      </c>
      <c r="D15" s="490">
        <v>161.30000000000001</v>
      </c>
      <c r="E15" s="512">
        <v>1</v>
      </c>
      <c r="F15" s="491">
        <v>161.30000000000001</v>
      </c>
    </row>
    <row r="16" spans="1:6" ht="14.45" customHeight="1" x14ac:dyDescent="0.2">
      <c r="A16" s="572" t="s">
        <v>752</v>
      </c>
      <c r="B16" s="490"/>
      <c r="C16" s="512">
        <v>0</v>
      </c>
      <c r="D16" s="490">
        <v>124.36</v>
      </c>
      <c r="E16" s="512">
        <v>1</v>
      </c>
      <c r="F16" s="491">
        <v>124.36</v>
      </c>
    </row>
    <row r="17" spans="1:6" ht="14.45" customHeight="1" x14ac:dyDescent="0.2">
      <c r="A17" s="572" t="s">
        <v>753</v>
      </c>
      <c r="B17" s="490">
        <v>0</v>
      </c>
      <c r="C17" s="512"/>
      <c r="D17" s="490">
        <v>0</v>
      </c>
      <c r="E17" s="512"/>
      <c r="F17" s="491">
        <v>0</v>
      </c>
    </row>
    <row r="18" spans="1:6" ht="14.45" customHeight="1" x14ac:dyDescent="0.2">
      <c r="A18" s="572" t="s">
        <v>754</v>
      </c>
      <c r="B18" s="490"/>
      <c r="C18" s="512">
        <v>0</v>
      </c>
      <c r="D18" s="490">
        <v>103.4</v>
      </c>
      <c r="E18" s="512">
        <v>1</v>
      </c>
      <c r="F18" s="491">
        <v>103.4</v>
      </c>
    </row>
    <row r="19" spans="1:6" ht="14.45" customHeight="1" x14ac:dyDescent="0.2">
      <c r="A19" s="572" t="s">
        <v>755</v>
      </c>
      <c r="B19" s="490"/>
      <c r="C19" s="512">
        <v>0</v>
      </c>
      <c r="D19" s="490">
        <v>129.75</v>
      </c>
      <c r="E19" s="512">
        <v>1</v>
      </c>
      <c r="F19" s="491">
        <v>129.75</v>
      </c>
    </row>
    <row r="20" spans="1:6" ht="14.45" customHeight="1" x14ac:dyDescent="0.2">
      <c r="A20" s="572" t="s">
        <v>756</v>
      </c>
      <c r="B20" s="490"/>
      <c r="C20" s="512">
        <v>0</v>
      </c>
      <c r="D20" s="490">
        <v>39.549999999999997</v>
      </c>
      <c r="E20" s="512">
        <v>1</v>
      </c>
      <c r="F20" s="491">
        <v>39.549999999999997</v>
      </c>
    </row>
    <row r="21" spans="1:6" ht="14.45" customHeight="1" x14ac:dyDescent="0.2">
      <c r="A21" s="572" t="s">
        <v>757</v>
      </c>
      <c r="B21" s="490"/>
      <c r="C21" s="512">
        <v>0</v>
      </c>
      <c r="D21" s="490">
        <v>154.36000000000001</v>
      </c>
      <c r="E21" s="512">
        <v>1</v>
      </c>
      <c r="F21" s="491">
        <v>154.36000000000001</v>
      </c>
    </row>
    <row r="22" spans="1:6" ht="14.45" customHeight="1" x14ac:dyDescent="0.2">
      <c r="A22" s="572" t="s">
        <v>758</v>
      </c>
      <c r="B22" s="490"/>
      <c r="C22" s="512">
        <v>0</v>
      </c>
      <c r="D22" s="490">
        <v>817.65</v>
      </c>
      <c r="E22" s="512">
        <v>1</v>
      </c>
      <c r="F22" s="491">
        <v>817.65</v>
      </c>
    </row>
    <row r="23" spans="1:6" ht="14.45" customHeight="1" x14ac:dyDescent="0.2">
      <c r="A23" s="572" t="s">
        <v>759</v>
      </c>
      <c r="B23" s="490"/>
      <c r="C23" s="512">
        <v>0</v>
      </c>
      <c r="D23" s="490">
        <v>747.48</v>
      </c>
      <c r="E23" s="512">
        <v>1</v>
      </c>
      <c r="F23" s="491">
        <v>747.48</v>
      </c>
    </row>
    <row r="24" spans="1:6" ht="14.45" customHeight="1" thickBot="1" x14ac:dyDescent="0.25">
      <c r="A24" s="517" t="s">
        <v>760</v>
      </c>
      <c r="B24" s="513"/>
      <c r="C24" s="514">
        <v>0</v>
      </c>
      <c r="D24" s="513">
        <v>1160.19</v>
      </c>
      <c r="E24" s="514">
        <v>1</v>
      </c>
      <c r="F24" s="515">
        <v>1160.19</v>
      </c>
    </row>
    <row r="25" spans="1:6" ht="14.45" customHeight="1" thickBot="1" x14ac:dyDescent="0.25">
      <c r="A25" s="506" t="s">
        <v>3</v>
      </c>
      <c r="B25" s="507">
        <v>0</v>
      </c>
      <c r="C25" s="508">
        <v>0</v>
      </c>
      <c r="D25" s="507">
        <v>4490.25</v>
      </c>
      <c r="E25" s="508">
        <v>1</v>
      </c>
      <c r="F25" s="509">
        <v>4490.25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{DD7036B7-20B0-4E52-B6CA-DDAAAA2BC530}</x14:id>
        </ext>
      </extLst>
    </cfRule>
  </conditionalFormatting>
  <conditionalFormatting sqref="F11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{E0EFBDE6-8945-4A8C-B324-E4D6466E07DB}</x14:id>
        </ext>
      </extLst>
    </cfRule>
  </conditionalFormatting>
  <hyperlinks>
    <hyperlink ref="A2" location="Obsah!A1" display="Zpět na Obsah  KL 01  1.-4.měsíc" xr:uid="{95464E04-3F87-4DB0-BC2A-C4A449B30E4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7036B7-20B0-4E52-B6CA-DDAAAA2BC5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E0EFBDE6-8945-4A8C-B324-E4D6466E07D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774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</v>
      </c>
      <c r="G3" s="43">
        <f>SUBTOTAL(9,G6:G1048576)</f>
        <v>0</v>
      </c>
      <c r="H3" s="44">
        <f>IF(M3=0,0,G3/M3)</f>
        <v>0</v>
      </c>
      <c r="I3" s="43">
        <f>SUBTOTAL(9,I6:I1048576)</f>
        <v>44</v>
      </c>
      <c r="J3" s="43">
        <f>SUBTOTAL(9,J6:J1048576)</f>
        <v>4490.25</v>
      </c>
      <c r="K3" s="44">
        <f>IF(M3=0,0,J3/M3)</f>
        <v>1</v>
      </c>
      <c r="L3" s="43">
        <f>SUBTOTAL(9,L6:L1048576)</f>
        <v>45</v>
      </c>
      <c r="M3" s="45">
        <f>SUBTOTAL(9,M6:M1048576)</f>
        <v>4490.25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7" t="s">
        <v>135</v>
      </c>
      <c r="B5" s="578" t="s">
        <v>131</v>
      </c>
      <c r="C5" s="578" t="s">
        <v>70</v>
      </c>
      <c r="D5" s="578" t="s">
        <v>132</v>
      </c>
      <c r="E5" s="578" t="s">
        <v>133</v>
      </c>
      <c r="F5" s="519" t="s">
        <v>28</v>
      </c>
      <c r="G5" s="519" t="s">
        <v>14</v>
      </c>
      <c r="H5" s="501" t="s">
        <v>134</v>
      </c>
      <c r="I5" s="500" t="s">
        <v>28</v>
      </c>
      <c r="J5" s="519" t="s">
        <v>14</v>
      </c>
      <c r="K5" s="501" t="s">
        <v>134</v>
      </c>
      <c r="L5" s="500" t="s">
        <v>28</v>
      </c>
      <c r="M5" s="520" t="s">
        <v>14</v>
      </c>
    </row>
    <row r="6" spans="1:13" ht="14.45" customHeight="1" x14ac:dyDescent="0.2">
      <c r="A6" s="573" t="s">
        <v>541</v>
      </c>
      <c r="B6" s="579" t="s">
        <v>761</v>
      </c>
      <c r="C6" s="579" t="s">
        <v>582</v>
      </c>
      <c r="D6" s="579" t="s">
        <v>583</v>
      </c>
      <c r="E6" s="579" t="s">
        <v>584</v>
      </c>
      <c r="F6" s="116"/>
      <c r="G6" s="116"/>
      <c r="H6" s="574">
        <v>0</v>
      </c>
      <c r="I6" s="116">
        <v>1</v>
      </c>
      <c r="J6" s="116">
        <v>39.549999999999997</v>
      </c>
      <c r="K6" s="574">
        <v>1</v>
      </c>
      <c r="L6" s="116">
        <v>1</v>
      </c>
      <c r="M6" s="575">
        <v>39.549999999999997</v>
      </c>
    </row>
    <row r="7" spans="1:13" ht="14.45" customHeight="1" x14ac:dyDescent="0.2">
      <c r="A7" s="485" t="s">
        <v>541</v>
      </c>
      <c r="B7" s="486" t="s">
        <v>762</v>
      </c>
      <c r="C7" s="486" t="s">
        <v>546</v>
      </c>
      <c r="D7" s="486" t="s">
        <v>547</v>
      </c>
      <c r="E7" s="486" t="s">
        <v>548</v>
      </c>
      <c r="F7" s="490"/>
      <c r="G7" s="490"/>
      <c r="H7" s="512">
        <v>0</v>
      </c>
      <c r="I7" s="490">
        <v>1</v>
      </c>
      <c r="J7" s="490">
        <v>93.18</v>
      </c>
      <c r="K7" s="512">
        <v>1</v>
      </c>
      <c r="L7" s="490">
        <v>1</v>
      </c>
      <c r="M7" s="491">
        <v>93.18</v>
      </c>
    </row>
    <row r="8" spans="1:13" ht="14.45" customHeight="1" x14ac:dyDescent="0.2">
      <c r="A8" s="485" t="s">
        <v>541</v>
      </c>
      <c r="B8" s="486" t="s">
        <v>524</v>
      </c>
      <c r="C8" s="486" t="s">
        <v>614</v>
      </c>
      <c r="D8" s="486" t="s">
        <v>491</v>
      </c>
      <c r="E8" s="486" t="s">
        <v>615</v>
      </c>
      <c r="F8" s="490"/>
      <c r="G8" s="490"/>
      <c r="H8" s="512"/>
      <c r="I8" s="490">
        <v>1</v>
      </c>
      <c r="J8" s="490">
        <v>0</v>
      </c>
      <c r="K8" s="512"/>
      <c r="L8" s="490">
        <v>1</v>
      </c>
      <c r="M8" s="491">
        <v>0</v>
      </c>
    </row>
    <row r="9" spans="1:13" ht="14.45" customHeight="1" x14ac:dyDescent="0.2">
      <c r="A9" s="485" t="s">
        <v>541</v>
      </c>
      <c r="B9" s="486" t="s">
        <v>763</v>
      </c>
      <c r="C9" s="486" t="s">
        <v>617</v>
      </c>
      <c r="D9" s="486" t="s">
        <v>618</v>
      </c>
      <c r="E9" s="486" t="s">
        <v>619</v>
      </c>
      <c r="F9" s="490"/>
      <c r="G9" s="490"/>
      <c r="H9" s="512"/>
      <c r="I9" s="490">
        <v>9</v>
      </c>
      <c r="J9" s="490">
        <v>0</v>
      </c>
      <c r="K9" s="512"/>
      <c r="L9" s="490">
        <v>9</v>
      </c>
      <c r="M9" s="491">
        <v>0</v>
      </c>
    </row>
    <row r="10" spans="1:13" ht="14.45" customHeight="1" x14ac:dyDescent="0.2">
      <c r="A10" s="485" t="s">
        <v>541</v>
      </c>
      <c r="B10" s="486" t="s">
        <v>764</v>
      </c>
      <c r="C10" s="486" t="s">
        <v>550</v>
      </c>
      <c r="D10" s="486" t="s">
        <v>551</v>
      </c>
      <c r="E10" s="486" t="s">
        <v>552</v>
      </c>
      <c r="F10" s="490"/>
      <c r="G10" s="490"/>
      <c r="H10" s="512">
        <v>0</v>
      </c>
      <c r="I10" s="490">
        <v>1</v>
      </c>
      <c r="J10" s="490">
        <v>129.75</v>
      </c>
      <c r="K10" s="512">
        <v>1</v>
      </c>
      <c r="L10" s="490">
        <v>1</v>
      </c>
      <c r="M10" s="491">
        <v>129.75</v>
      </c>
    </row>
    <row r="11" spans="1:13" ht="14.45" customHeight="1" x14ac:dyDescent="0.2">
      <c r="A11" s="485" t="s">
        <v>541</v>
      </c>
      <c r="B11" s="486" t="s">
        <v>765</v>
      </c>
      <c r="C11" s="486" t="s">
        <v>558</v>
      </c>
      <c r="D11" s="486" t="s">
        <v>559</v>
      </c>
      <c r="E11" s="486" t="s">
        <v>560</v>
      </c>
      <c r="F11" s="490"/>
      <c r="G11" s="490"/>
      <c r="H11" s="512">
        <v>0</v>
      </c>
      <c r="I11" s="490">
        <v>1</v>
      </c>
      <c r="J11" s="490">
        <v>117.55</v>
      </c>
      <c r="K11" s="512">
        <v>1</v>
      </c>
      <c r="L11" s="490">
        <v>1</v>
      </c>
      <c r="M11" s="491">
        <v>117.55</v>
      </c>
    </row>
    <row r="12" spans="1:13" ht="14.45" customHeight="1" x14ac:dyDescent="0.2">
      <c r="A12" s="485" t="s">
        <v>542</v>
      </c>
      <c r="B12" s="486" t="s">
        <v>766</v>
      </c>
      <c r="C12" s="486" t="s">
        <v>636</v>
      </c>
      <c r="D12" s="486" t="s">
        <v>637</v>
      </c>
      <c r="E12" s="486" t="s">
        <v>638</v>
      </c>
      <c r="F12" s="490"/>
      <c r="G12" s="490"/>
      <c r="H12" s="512">
        <v>0</v>
      </c>
      <c r="I12" s="490">
        <v>1</v>
      </c>
      <c r="J12" s="490">
        <v>93.27</v>
      </c>
      <c r="K12" s="512">
        <v>1</v>
      </c>
      <c r="L12" s="490">
        <v>1</v>
      </c>
      <c r="M12" s="491">
        <v>93.27</v>
      </c>
    </row>
    <row r="13" spans="1:13" ht="14.45" customHeight="1" x14ac:dyDescent="0.2">
      <c r="A13" s="485" t="s">
        <v>542</v>
      </c>
      <c r="B13" s="486" t="s">
        <v>766</v>
      </c>
      <c r="C13" s="486" t="s">
        <v>639</v>
      </c>
      <c r="D13" s="486" t="s">
        <v>637</v>
      </c>
      <c r="E13" s="486" t="s">
        <v>640</v>
      </c>
      <c r="F13" s="490"/>
      <c r="G13" s="490"/>
      <c r="H13" s="512">
        <v>0</v>
      </c>
      <c r="I13" s="490">
        <v>1</v>
      </c>
      <c r="J13" s="490">
        <v>31.09</v>
      </c>
      <c r="K13" s="512">
        <v>1</v>
      </c>
      <c r="L13" s="490">
        <v>1</v>
      </c>
      <c r="M13" s="491">
        <v>31.09</v>
      </c>
    </row>
    <row r="14" spans="1:13" ht="14.45" customHeight="1" x14ac:dyDescent="0.2">
      <c r="A14" s="485" t="s">
        <v>542</v>
      </c>
      <c r="B14" s="486" t="s">
        <v>767</v>
      </c>
      <c r="C14" s="486" t="s">
        <v>652</v>
      </c>
      <c r="D14" s="486" t="s">
        <v>653</v>
      </c>
      <c r="E14" s="486" t="s">
        <v>654</v>
      </c>
      <c r="F14" s="490"/>
      <c r="G14" s="490"/>
      <c r="H14" s="512">
        <v>0</v>
      </c>
      <c r="I14" s="490">
        <v>1</v>
      </c>
      <c r="J14" s="490">
        <v>103.4</v>
      </c>
      <c r="K14" s="512">
        <v>1</v>
      </c>
      <c r="L14" s="490">
        <v>1</v>
      </c>
      <c r="M14" s="491">
        <v>103.4</v>
      </c>
    </row>
    <row r="15" spans="1:13" ht="14.45" customHeight="1" x14ac:dyDescent="0.2">
      <c r="A15" s="485" t="s">
        <v>542</v>
      </c>
      <c r="B15" s="486" t="s">
        <v>768</v>
      </c>
      <c r="C15" s="486" t="s">
        <v>665</v>
      </c>
      <c r="D15" s="486" t="s">
        <v>666</v>
      </c>
      <c r="E15" s="486" t="s">
        <v>667</v>
      </c>
      <c r="F15" s="490"/>
      <c r="G15" s="490"/>
      <c r="H15" s="512">
        <v>0</v>
      </c>
      <c r="I15" s="490">
        <v>1</v>
      </c>
      <c r="J15" s="490">
        <v>154.36000000000001</v>
      </c>
      <c r="K15" s="512">
        <v>1</v>
      </c>
      <c r="L15" s="490">
        <v>1</v>
      </c>
      <c r="M15" s="491">
        <v>154.36000000000001</v>
      </c>
    </row>
    <row r="16" spans="1:13" ht="14.45" customHeight="1" x14ac:dyDescent="0.2">
      <c r="A16" s="485" t="s">
        <v>542</v>
      </c>
      <c r="B16" s="486" t="s">
        <v>769</v>
      </c>
      <c r="C16" s="486" t="s">
        <v>661</v>
      </c>
      <c r="D16" s="486" t="s">
        <v>662</v>
      </c>
      <c r="E16" s="486" t="s">
        <v>663</v>
      </c>
      <c r="F16" s="490"/>
      <c r="G16" s="490"/>
      <c r="H16" s="512"/>
      <c r="I16" s="490">
        <v>5</v>
      </c>
      <c r="J16" s="490">
        <v>0</v>
      </c>
      <c r="K16" s="512"/>
      <c r="L16" s="490">
        <v>5</v>
      </c>
      <c r="M16" s="491">
        <v>0</v>
      </c>
    </row>
    <row r="17" spans="1:13" ht="14.45" customHeight="1" x14ac:dyDescent="0.2">
      <c r="A17" s="485" t="s">
        <v>542</v>
      </c>
      <c r="B17" s="486" t="s">
        <v>763</v>
      </c>
      <c r="C17" s="486" t="s">
        <v>617</v>
      </c>
      <c r="D17" s="486" t="s">
        <v>618</v>
      </c>
      <c r="E17" s="486" t="s">
        <v>619</v>
      </c>
      <c r="F17" s="490"/>
      <c r="G17" s="490"/>
      <c r="H17" s="512"/>
      <c r="I17" s="490">
        <v>1</v>
      </c>
      <c r="J17" s="490">
        <v>0</v>
      </c>
      <c r="K17" s="512"/>
      <c r="L17" s="490">
        <v>1</v>
      </c>
      <c r="M17" s="491">
        <v>0</v>
      </c>
    </row>
    <row r="18" spans="1:13" ht="14.45" customHeight="1" x14ac:dyDescent="0.2">
      <c r="A18" s="485" t="s">
        <v>542</v>
      </c>
      <c r="B18" s="486" t="s">
        <v>765</v>
      </c>
      <c r="C18" s="486" t="s">
        <v>558</v>
      </c>
      <c r="D18" s="486" t="s">
        <v>559</v>
      </c>
      <c r="E18" s="486" t="s">
        <v>560</v>
      </c>
      <c r="F18" s="490"/>
      <c r="G18" s="490"/>
      <c r="H18" s="512">
        <v>0</v>
      </c>
      <c r="I18" s="490">
        <v>1</v>
      </c>
      <c r="J18" s="490">
        <v>117.55</v>
      </c>
      <c r="K18" s="512">
        <v>1</v>
      </c>
      <c r="L18" s="490">
        <v>1</v>
      </c>
      <c r="M18" s="491">
        <v>117.55</v>
      </c>
    </row>
    <row r="19" spans="1:13" ht="14.45" customHeight="1" x14ac:dyDescent="0.2">
      <c r="A19" s="485" t="s">
        <v>542</v>
      </c>
      <c r="B19" s="486" t="s">
        <v>765</v>
      </c>
      <c r="C19" s="486" t="s">
        <v>645</v>
      </c>
      <c r="D19" s="486" t="s">
        <v>559</v>
      </c>
      <c r="E19" s="486" t="s">
        <v>646</v>
      </c>
      <c r="F19" s="490"/>
      <c r="G19" s="490"/>
      <c r="H19" s="512">
        <v>0</v>
      </c>
      <c r="I19" s="490">
        <v>1</v>
      </c>
      <c r="J19" s="490">
        <v>58.77</v>
      </c>
      <c r="K19" s="512">
        <v>1</v>
      </c>
      <c r="L19" s="490">
        <v>1</v>
      </c>
      <c r="M19" s="491">
        <v>58.77</v>
      </c>
    </row>
    <row r="20" spans="1:13" ht="14.45" customHeight="1" x14ac:dyDescent="0.2">
      <c r="A20" s="485" t="s">
        <v>543</v>
      </c>
      <c r="B20" s="486" t="s">
        <v>770</v>
      </c>
      <c r="C20" s="486" t="s">
        <v>695</v>
      </c>
      <c r="D20" s="486" t="s">
        <v>696</v>
      </c>
      <c r="E20" s="486" t="s">
        <v>697</v>
      </c>
      <c r="F20" s="490"/>
      <c r="G20" s="490"/>
      <c r="H20" s="512">
        <v>0</v>
      </c>
      <c r="I20" s="490">
        <v>4</v>
      </c>
      <c r="J20" s="490">
        <v>747.48</v>
      </c>
      <c r="K20" s="512">
        <v>1</v>
      </c>
      <c r="L20" s="490">
        <v>4</v>
      </c>
      <c r="M20" s="491">
        <v>747.48</v>
      </c>
    </row>
    <row r="21" spans="1:13" ht="14.45" customHeight="1" x14ac:dyDescent="0.2">
      <c r="A21" s="485" t="s">
        <v>543</v>
      </c>
      <c r="B21" s="486" t="s">
        <v>771</v>
      </c>
      <c r="C21" s="486" t="s">
        <v>683</v>
      </c>
      <c r="D21" s="486" t="s">
        <v>684</v>
      </c>
      <c r="E21" s="486" t="s">
        <v>685</v>
      </c>
      <c r="F21" s="490"/>
      <c r="G21" s="490"/>
      <c r="H21" s="512">
        <v>0</v>
      </c>
      <c r="I21" s="490">
        <v>1</v>
      </c>
      <c r="J21" s="490">
        <v>229.38</v>
      </c>
      <c r="K21" s="512">
        <v>1</v>
      </c>
      <c r="L21" s="490">
        <v>1</v>
      </c>
      <c r="M21" s="491">
        <v>229.38</v>
      </c>
    </row>
    <row r="22" spans="1:13" ht="14.45" customHeight="1" x14ac:dyDescent="0.2">
      <c r="A22" s="485" t="s">
        <v>543</v>
      </c>
      <c r="B22" s="486" t="s">
        <v>762</v>
      </c>
      <c r="C22" s="486" t="s">
        <v>680</v>
      </c>
      <c r="D22" s="486" t="s">
        <v>547</v>
      </c>
      <c r="E22" s="486" t="s">
        <v>681</v>
      </c>
      <c r="F22" s="490"/>
      <c r="G22" s="490"/>
      <c r="H22" s="512">
        <v>0</v>
      </c>
      <c r="I22" s="490">
        <v>3</v>
      </c>
      <c r="J22" s="490">
        <v>724.46999999999991</v>
      </c>
      <c r="K22" s="512">
        <v>1</v>
      </c>
      <c r="L22" s="490">
        <v>3</v>
      </c>
      <c r="M22" s="491">
        <v>724.46999999999991</v>
      </c>
    </row>
    <row r="23" spans="1:13" ht="14.45" customHeight="1" x14ac:dyDescent="0.2">
      <c r="A23" s="485" t="s">
        <v>543</v>
      </c>
      <c r="B23" s="486" t="s">
        <v>772</v>
      </c>
      <c r="C23" s="486" t="s">
        <v>710</v>
      </c>
      <c r="D23" s="486" t="s">
        <v>711</v>
      </c>
      <c r="E23" s="486" t="s">
        <v>712</v>
      </c>
      <c r="F23" s="490"/>
      <c r="G23" s="490"/>
      <c r="H23" s="512">
        <v>0</v>
      </c>
      <c r="I23" s="490">
        <v>1</v>
      </c>
      <c r="J23" s="490">
        <v>63.14</v>
      </c>
      <c r="K23" s="512">
        <v>1</v>
      </c>
      <c r="L23" s="490">
        <v>1</v>
      </c>
      <c r="M23" s="491">
        <v>63.14</v>
      </c>
    </row>
    <row r="24" spans="1:13" ht="14.45" customHeight="1" x14ac:dyDescent="0.2">
      <c r="A24" s="485" t="s">
        <v>543</v>
      </c>
      <c r="B24" s="486" t="s">
        <v>772</v>
      </c>
      <c r="C24" s="486" t="s">
        <v>713</v>
      </c>
      <c r="D24" s="486" t="s">
        <v>711</v>
      </c>
      <c r="E24" s="486" t="s">
        <v>714</v>
      </c>
      <c r="F24" s="490"/>
      <c r="G24" s="490"/>
      <c r="H24" s="512">
        <v>0</v>
      </c>
      <c r="I24" s="490">
        <v>2</v>
      </c>
      <c r="J24" s="490">
        <v>98.16</v>
      </c>
      <c r="K24" s="512">
        <v>1</v>
      </c>
      <c r="L24" s="490">
        <v>2</v>
      </c>
      <c r="M24" s="491">
        <v>98.16</v>
      </c>
    </row>
    <row r="25" spans="1:13" ht="14.45" customHeight="1" x14ac:dyDescent="0.2">
      <c r="A25" s="485" t="s">
        <v>543</v>
      </c>
      <c r="B25" s="486" t="s">
        <v>773</v>
      </c>
      <c r="C25" s="486" t="s">
        <v>691</v>
      </c>
      <c r="D25" s="486" t="s">
        <v>692</v>
      </c>
      <c r="E25" s="486" t="s">
        <v>693</v>
      </c>
      <c r="F25" s="490"/>
      <c r="G25" s="490"/>
      <c r="H25" s="512">
        <v>0</v>
      </c>
      <c r="I25" s="490">
        <v>3</v>
      </c>
      <c r="J25" s="490">
        <v>1160.19</v>
      </c>
      <c r="K25" s="512">
        <v>1</v>
      </c>
      <c r="L25" s="490">
        <v>3</v>
      </c>
      <c r="M25" s="491">
        <v>1160.19</v>
      </c>
    </row>
    <row r="26" spans="1:13" ht="14.45" customHeight="1" x14ac:dyDescent="0.2">
      <c r="A26" s="485" t="s">
        <v>543</v>
      </c>
      <c r="B26" s="486" t="s">
        <v>765</v>
      </c>
      <c r="C26" s="486" t="s">
        <v>686</v>
      </c>
      <c r="D26" s="486" t="s">
        <v>559</v>
      </c>
      <c r="E26" s="486" t="s">
        <v>687</v>
      </c>
      <c r="F26" s="490"/>
      <c r="G26" s="490"/>
      <c r="H26" s="512">
        <v>0</v>
      </c>
      <c r="I26" s="490">
        <v>3</v>
      </c>
      <c r="J26" s="490">
        <v>528.96</v>
      </c>
      <c r="K26" s="512">
        <v>1</v>
      </c>
      <c r="L26" s="490">
        <v>3</v>
      </c>
      <c r="M26" s="491">
        <v>528.96</v>
      </c>
    </row>
    <row r="27" spans="1:13" ht="14.45" customHeight="1" x14ac:dyDescent="0.2">
      <c r="A27" s="485" t="s">
        <v>544</v>
      </c>
      <c r="B27" s="486" t="s">
        <v>769</v>
      </c>
      <c r="C27" s="486" t="s">
        <v>738</v>
      </c>
      <c r="D27" s="486" t="s">
        <v>739</v>
      </c>
      <c r="E27" s="486" t="s">
        <v>740</v>
      </c>
      <c r="F27" s="490">
        <v>1</v>
      </c>
      <c r="G27" s="490">
        <v>0</v>
      </c>
      <c r="H27" s="512"/>
      <c r="I27" s="490"/>
      <c r="J27" s="490"/>
      <c r="K27" s="512"/>
      <c r="L27" s="490">
        <v>1</v>
      </c>
      <c r="M27" s="491">
        <v>0</v>
      </c>
    </row>
    <row r="28" spans="1:13" ht="14.45" customHeight="1" thickBot="1" x14ac:dyDescent="0.25">
      <c r="A28" s="492" t="s">
        <v>544</v>
      </c>
      <c r="B28" s="493" t="s">
        <v>763</v>
      </c>
      <c r="C28" s="493" t="s">
        <v>617</v>
      </c>
      <c r="D28" s="493" t="s">
        <v>618</v>
      </c>
      <c r="E28" s="493" t="s">
        <v>619</v>
      </c>
      <c r="F28" s="497"/>
      <c r="G28" s="497"/>
      <c r="H28" s="505"/>
      <c r="I28" s="497">
        <v>1</v>
      </c>
      <c r="J28" s="497">
        <v>0</v>
      </c>
      <c r="K28" s="505"/>
      <c r="L28" s="497">
        <v>1</v>
      </c>
      <c r="M28" s="49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1B30A5F9-B433-420F-9563-183B2F78E8B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442</v>
      </c>
      <c r="B5" s="466" t="s">
        <v>443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442</v>
      </c>
      <c r="B6" s="466" t="s">
        <v>775</v>
      </c>
      <c r="C6" s="467">
        <v>11.27732</v>
      </c>
      <c r="D6" s="467">
        <v>9.7816399999999994</v>
      </c>
      <c r="E6" s="467"/>
      <c r="F6" s="467">
        <v>18.212150000000001</v>
      </c>
      <c r="G6" s="467">
        <v>0</v>
      </c>
      <c r="H6" s="467">
        <v>18.212150000000001</v>
      </c>
      <c r="I6" s="468" t="s">
        <v>271</v>
      </c>
      <c r="J6" s="469" t="s">
        <v>1</v>
      </c>
    </row>
    <row r="7" spans="1:10" ht="14.45" customHeight="1" x14ac:dyDescent="0.2">
      <c r="A7" s="465" t="s">
        <v>442</v>
      </c>
      <c r="B7" s="466" t="s">
        <v>776</v>
      </c>
      <c r="C7" s="467">
        <v>1.73838</v>
      </c>
      <c r="D7" s="467">
        <v>2.3714900000000001</v>
      </c>
      <c r="E7" s="467"/>
      <c r="F7" s="467">
        <v>2.1514199999999999</v>
      </c>
      <c r="G7" s="467">
        <v>0</v>
      </c>
      <c r="H7" s="467">
        <v>2.1514199999999999</v>
      </c>
      <c r="I7" s="468" t="s">
        <v>271</v>
      </c>
      <c r="J7" s="469" t="s">
        <v>1</v>
      </c>
    </row>
    <row r="8" spans="1:10" ht="14.45" customHeight="1" x14ac:dyDescent="0.2">
      <c r="A8" s="465" t="s">
        <v>442</v>
      </c>
      <c r="B8" s="466" t="s">
        <v>777</v>
      </c>
      <c r="C8" s="467">
        <v>16.92024</v>
      </c>
      <c r="D8" s="467">
        <v>19.052440000000004</v>
      </c>
      <c r="E8" s="467"/>
      <c r="F8" s="467">
        <v>32.546250000000001</v>
      </c>
      <c r="G8" s="467">
        <v>0</v>
      </c>
      <c r="H8" s="467">
        <v>32.546250000000001</v>
      </c>
      <c r="I8" s="468" t="s">
        <v>271</v>
      </c>
      <c r="J8" s="469" t="s">
        <v>1</v>
      </c>
    </row>
    <row r="9" spans="1:10" ht="14.45" customHeight="1" x14ac:dyDescent="0.2">
      <c r="A9" s="465" t="s">
        <v>442</v>
      </c>
      <c r="B9" s="466" t="s">
        <v>778</v>
      </c>
      <c r="C9" s="467">
        <v>21.195669999999996</v>
      </c>
      <c r="D9" s="467">
        <v>18.295999999999999</v>
      </c>
      <c r="E9" s="467"/>
      <c r="F9" s="467">
        <v>18.6008</v>
      </c>
      <c r="G9" s="467">
        <v>0</v>
      </c>
      <c r="H9" s="467">
        <v>18.6008</v>
      </c>
      <c r="I9" s="468" t="s">
        <v>271</v>
      </c>
      <c r="J9" s="469" t="s">
        <v>1</v>
      </c>
    </row>
    <row r="10" spans="1:10" ht="14.45" customHeight="1" x14ac:dyDescent="0.2">
      <c r="A10" s="465" t="s">
        <v>442</v>
      </c>
      <c r="B10" s="466" t="s">
        <v>779</v>
      </c>
      <c r="C10" s="467">
        <v>4.4459999999999997</v>
      </c>
      <c r="D10" s="467">
        <v>6.1539999999999999</v>
      </c>
      <c r="E10" s="467"/>
      <c r="F10" s="467">
        <v>3.637</v>
      </c>
      <c r="G10" s="467">
        <v>0</v>
      </c>
      <c r="H10" s="467">
        <v>3.637</v>
      </c>
      <c r="I10" s="468" t="s">
        <v>271</v>
      </c>
      <c r="J10" s="469" t="s">
        <v>1</v>
      </c>
    </row>
    <row r="11" spans="1:10" ht="14.45" customHeight="1" x14ac:dyDescent="0.2">
      <c r="A11" s="465" t="s">
        <v>442</v>
      </c>
      <c r="B11" s="466" t="s">
        <v>780</v>
      </c>
      <c r="C11" s="467">
        <v>1.1360000000000001</v>
      </c>
      <c r="D11" s="467">
        <v>1.008</v>
      </c>
      <c r="E11" s="467"/>
      <c r="F11" s="467">
        <v>3.8620000000000001</v>
      </c>
      <c r="G11" s="467">
        <v>0</v>
      </c>
      <c r="H11" s="467">
        <v>3.8620000000000001</v>
      </c>
      <c r="I11" s="468" t="s">
        <v>271</v>
      </c>
      <c r="J11" s="469" t="s">
        <v>1</v>
      </c>
    </row>
    <row r="12" spans="1:10" ht="14.45" customHeight="1" x14ac:dyDescent="0.2">
      <c r="A12" s="465" t="s">
        <v>442</v>
      </c>
      <c r="B12" s="466" t="s">
        <v>446</v>
      </c>
      <c r="C12" s="467">
        <v>56.713609999999996</v>
      </c>
      <c r="D12" s="467">
        <v>56.66357</v>
      </c>
      <c r="E12" s="467"/>
      <c r="F12" s="467">
        <v>79.009619999999998</v>
      </c>
      <c r="G12" s="467">
        <v>0</v>
      </c>
      <c r="H12" s="467">
        <v>79.009619999999998</v>
      </c>
      <c r="I12" s="468" t="s">
        <v>271</v>
      </c>
      <c r="J12" s="469" t="s">
        <v>447</v>
      </c>
    </row>
    <row r="14" spans="1:10" ht="14.45" customHeight="1" x14ac:dyDescent="0.2">
      <c r="A14" s="465" t="s">
        <v>442</v>
      </c>
      <c r="B14" s="466" t="s">
        <v>443</v>
      </c>
      <c r="C14" s="467" t="s">
        <v>271</v>
      </c>
      <c r="D14" s="467" t="s">
        <v>271</v>
      </c>
      <c r="E14" s="467"/>
      <c r="F14" s="467" t="s">
        <v>271</v>
      </c>
      <c r="G14" s="467" t="s">
        <v>271</v>
      </c>
      <c r="H14" s="467" t="s">
        <v>271</v>
      </c>
      <c r="I14" s="468" t="s">
        <v>271</v>
      </c>
      <c r="J14" s="469" t="s">
        <v>68</v>
      </c>
    </row>
    <row r="15" spans="1:10" ht="14.45" customHeight="1" x14ac:dyDescent="0.2">
      <c r="A15" s="465" t="s">
        <v>448</v>
      </c>
      <c r="B15" s="466" t="s">
        <v>449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0</v>
      </c>
    </row>
    <row r="16" spans="1:10" ht="14.45" customHeight="1" x14ac:dyDescent="0.2">
      <c r="A16" s="465" t="s">
        <v>448</v>
      </c>
      <c r="B16" s="466" t="s">
        <v>775</v>
      </c>
      <c r="C16" s="467">
        <v>11.27732</v>
      </c>
      <c r="D16" s="467">
        <v>9.7816399999999994</v>
      </c>
      <c r="E16" s="467"/>
      <c r="F16" s="467">
        <v>18.212150000000001</v>
      </c>
      <c r="G16" s="467">
        <v>0</v>
      </c>
      <c r="H16" s="467">
        <v>18.212150000000001</v>
      </c>
      <c r="I16" s="468" t="s">
        <v>271</v>
      </c>
      <c r="J16" s="469" t="s">
        <v>1</v>
      </c>
    </row>
    <row r="17" spans="1:10" ht="14.45" customHeight="1" x14ac:dyDescent="0.2">
      <c r="A17" s="465" t="s">
        <v>448</v>
      </c>
      <c r="B17" s="466" t="s">
        <v>776</v>
      </c>
      <c r="C17" s="467">
        <v>0.83484000000000003</v>
      </c>
      <c r="D17" s="467">
        <v>1.0523400000000001</v>
      </c>
      <c r="E17" s="467"/>
      <c r="F17" s="467">
        <v>0.91286</v>
      </c>
      <c r="G17" s="467">
        <v>0</v>
      </c>
      <c r="H17" s="467">
        <v>0.91286</v>
      </c>
      <c r="I17" s="468" t="s">
        <v>271</v>
      </c>
      <c r="J17" s="469" t="s">
        <v>1</v>
      </c>
    </row>
    <row r="18" spans="1:10" ht="14.45" customHeight="1" x14ac:dyDescent="0.2">
      <c r="A18" s="465" t="s">
        <v>448</v>
      </c>
      <c r="B18" s="466" t="s">
        <v>777</v>
      </c>
      <c r="C18" s="467">
        <v>9.8543699999999994</v>
      </c>
      <c r="D18" s="467">
        <v>11.070420000000002</v>
      </c>
      <c r="E18" s="467"/>
      <c r="F18" s="467">
        <v>21.626049999999996</v>
      </c>
      <c r="G18" s="467">
        <v>0</v>
      </c>
      <c r="H18" s="467">
        <v>21.626049999999996</v>
      </c>
      <c r="I18" s="468" t="s">
        <v>271</v>
      </c>
      <c r="J18" s="469" t="s">
        <v>1</v>
      </c>
    </row>
    <row r="19" spans="1:10" ht="14.45" customHeight="1" x14ac:dyDescent="0.2">
      <c r="A19" s="465" t="s">
        <v>448</v>
      </c>
      <c r="B19" s="466" t="s">
        <v>778</v>
      </c>
      <c r="C19" s="467">
        <v>19.161099999999998</v>
      </c>
      <c r="D19" s="467">
        <v>16.567599999999999</v>
      </c>
      <c r="E19" s="467"/>
      <c r="F19" s="467">
        <v>17.482900000000001</v>
      </c>
      <c r="G19" s="467">
        <v>0</v>
      </c>
      <c r="H19" s="467">
        <v>17.482900000000001</v>
      </c>
      <c r="I19" s="468" t="s">
        <v>271</v>
      </c>
      <c r="J19" s="469" t="s">
        <v>1</v>
      </c>
    </row>
    <row r="20" spans="1:10" ht="14.45" customHeight="1" x14ac:dyDescent="0.2">
      <c r="A20" s="465" t="s">
        <v>448</v>
      </c>
      <c r="B20" s="466" t="s">
        <v>779</v>
      </c>
      <c r="C20" s="467">
        <v>2.8730000000000002</v>
      </c>
      <c r="D20" s="467">
        <v>3.4390000000000001</v>
      </c>
      <c r="E20" s="467"/>
      <c r="F20" s="467">
        <v>1.6619999999999999</v>
      </c>
      <c r="G20" s="467">
        <v>0</v>
      </c>
      <c r="H20" s="467">
        <v>1.6619999999999999</v>
      </c>
      <c r="I20" s="468" t="s">
        <v>271</v>
      </c>
      <c r="J20" s="469" t="s">
        <v>1</v>
      </c>
    </row>
    <row r="21" spans="1:10" ht="14.45" customHeight="1" x14ac:dyDescent="0.2">
      <c r="A21" s="465" t="s">
        <v>448</v>
      </c>
      <c r="B21" s="466" t="s">
        <v>780</v>
      </c>
      <c r="C21" s="467">
        <v>0.504</v>
      </c>
      <c r="D21" s="467">
        <v>0.504</v>
      </c>
      <c r="E21" s="467"/>
      <c r="F21" s="467">
        <v>2.5739999999999998</v>
      </c>
      <c r="G21" s="467">
        <v>0</v>
      </c>
      <c r="H21" s="467">
        <v>2.5739999999999998</v>
      </c>
      <c r="I21" s="468" t="s">
        <v>271</v>
      </c>
      <c r="J21" s="469" t="s">
        <v>1</v>
      </c>
    </row>
    <row r="22" spans="1:10" ht="14.45" customHeight="1" x14ac:dyDescent="0.2">
      <c r="A22" s="465" t="s">
        <v>448</v>
      </c>
      <c r="B22" s="466" t="s">
        <v>450</v>
      </c>
      <c r="C22" s="467">
        <v>44.504629999999992</v>
      </c>
      <c r="D22" s="467">
        <v>42.414999999999999</v>
      </c>
      <c r="E22" s="467"/>
      <c r="F22" s="467">
        <v>62.469959999999993</v>
      </c>
      <c r="G22" s="467">
        <v>0</v>
      </c>
      <c r="H22" s="467">
        <v>62.469959999999993</v>
      </c>
      <c r="I22" s="468" t="s">
        <v>271</v>
      </c>
      <c r="J22" s="469" t="s">
        <v>451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452</v>
      </c>
    </row>
    <row r="24" spans="1:10" ht="14.45" customHeight="1" x14ac:dyDescent="0.2">
      <c r="A24" s="465" t="s">
        <v>456</v>
      </c>
      <c r="B24" s="466" t="s">
        <v>457</v>
      </c>
      <c r="C24" s="467" t="s">
        <v>271</v>
      </c>
      <c r="D24" s="467" t="s">
        <v>271</v>
      </c>
      <c r="E24" s="467"/>
      <c r="F24" s="467" t="s">
        <v>271</v>
      </c>
      <c r="G24" s="467" t="s">
        <v>271</v>
      </c>
      <c r="H24" s="467" t="s">
        <v>271</v>
      </c>
      <c r="I24" s="468" t="s">
        <v>271</v>
      </c>
      <c r="J24" s="469" t="s">
        <v>0</v>
      </c>
    </row>
    <row r="25" spans="1:10" ht="14.45" customHeight="1" x14ac:dyDescent="0.2">
      <c r="A25" s="465" t="s">
        <v>456</v>
      </c>
      <c r="B25" s="466" t="s">
        <v>776</v>
      </c>
      <c r="C25" s="467">
        <v>0.90354000000000001</v>
      </c>
      <c r="D25" s="467">
        <v>1.31915</v>
      </c>
      <c r="E25" s="467"/>
      <c r="F25" s="467">
        <v>1.2385600000000001</v>
      </c>
      <c r="G25" s="467">
        <v>0</v>
      </c>
      <c r="H25" s="467">
        <v>1.2385600000000001</v>
      </c>
      <c r="I25" s="468" t="s">
        <v>271</v>
      </c>
      <c r="J25" s="469" t="s">
        <v>1</v>
      </c>
    </row>
    <row r="26" spans="1:10" ht="14.45" customHeight="1" x14ac:dyDescent="0.2">
      <c r="A26" s="465" t="s">
        <v>456</v>
      </c>
      <c r="B26" s="466" t="s">
        <v>777</v>
      </c>
      <c r="C26" s="467">
        <v>7.0658700000000003</v>
      </c>
      <c r="D26" s="467">
        <v>7.9820200000000003</v>
      </c>
      <c r="E26" s="467"/>
      <c r="F26" s="467">
        <v>10.920200000000001</v>
      </c>
      <c r="G26" s="467">
        <v>0</v>
      </c>
      <c r="H26" s="467">
        <v>10.920200000000001</v>
      </c>
      <c r="I26" s="468" t="s">
        <v>271</v>
      </c>
      <c r="J26" s="469" t="s">
        <v>1</v>
      </c>
    </row>
    <row r="27" spans="1:10" ht="14.45" customHeight="1" x14ac:dyDescent="0.2">
      <c r="A27" s="465" t="s">
        <v>456</v>
      </c>
      <c r="B27" s="466" t="s">
        <v>778</v>
      </c>
      <c r="C27" s="467">
        <v>2.03457</v>
      </c>
      <c r="D27" s="467">
        <v>1.7284000000000002</v>
      </c>
      <c r="E27" s="467"/>
      <c r="F27" s="467">
        <v>1.1179000000000001</v>
      </c>
      <c r="G27" s="467">
        <v>0</v>
      </c>
      <c r="H27" s="467">
        <v>1.1179000000000001</v>
      </c>
      <c r="I27" s="468" t="s">
        <v>271</v>
      </c>
      <c r="J27" s="469" t="s">
        <v>1</v>
      </c>
    </row>
    <row r="28" spans="1:10" ht="14.45" customHeight="1" x14ac:dyDescent="0.2">
      <c r="A28" s="465" t="s">
        <v>456</v>
      </c>
      <c r="B28" s="466" t="s">
        <v>779</v>
      </c>
      <c r="C28" s="467">
        <v>1.573</v>
      </c>
      <c r="D28" s="467">
        <v>2.7149999999999999</v>
      </c>
      <c r="E28" s="467"/>
      <c r="F28" s="467">
        <v>1.9750000000000001</v>
      </c>
      <c r="G28" s="467">
        <v>0</v>
      </c>
      <c r="H28" s="467">
        <v>1.9750000000000001</v>
      </c>
      <c r="I28" s="468" t="s">
        <v>271</v>
      </c>
      <c r="J28" s="469" t="s">
        <v>1</v>
      </c>
    </row>
    <row r="29" spans="1:10" ht="14.45" customHeight="1" x14ac:dyDescent="0.2">
      <c r="A29" s="465" t="s">
        <v>456</v>
      </c>
      <c r="B29" s="466" t="s">
        <v>780</v>
      </c>
      <c r="C29" s="467">
        <v>0.63200000000000001</v>
      </c>
      <c r="D29" s="467">
        <v>0.504</v>
      </c>
      <c r="E29" s="467"/>
      <c r="F29" s="467">
        <v>1.288</v>
      </c>
      <c r="G29" s="467">
        <v>0</v>
      </c>
      <c r="H29" s="467">
        <v>1.288</v>
      </c>
      <c r="I29" s="468" t="s">
        <v>271</v>
      </c>
      <c r="J29" s="469" t="s">
        <v>1</v>
      </c>
    </row>
    <row r="30" spans="1:10" ht="14.45" customHeight="1" x14ac:dyDescent="0.2">
      <c r="A30" s="465" t="s">
        <v>456</v>
      </c>
      <c r="B30" s="466" t="s">
        <v>458</v>
      </c>
      <c r="C30" s="467">
        <v>12.20898</v>
      </c>
      <c r="D30" s="467">
        <v>14.248570000000001</v>
      </c>
      <c r="E30" s="467"/>
      <c r="F30" s="467">
        <v>16.539660000000001</v>
      </c>
      <c r="G30" s="467">
        <v>0</v>
      </c>
      <c r="H30" s="467">
        <v>16.539660000000001</v>
      </c>
      <c r="I30" s="468" t="s">
        <v>271</v>
      </c>
      <c r="J30" s="469" t="s">
        <v>451</v>
      </c>
    </row>
    <row r="31" spans="1:10" ht="14.45" customHeight="1" x14ac:dyDescent="0.2">
      <c r="A31" s="465" t="s">
        <v>271</v>
      </c>
      <c r="B31" s="466" t="s">
        <v>271</v>
      </c>
      <c r="C31" s="467" t="s">
        <v>271</v>
      </c>
      <c r="D31" s="467" t="s">
        <v>271</v>
      </c>
      <c r="E31" s="467"/>
      <c r="F31" s="467" t="s">
        <v>271</v>
      </c>
      <c r="G31" s="467" t="s">
        <v>271</v>
      </c>
      <c r="H31" s="467" t="s">
        <v>271</v>
      </c>
      <c r="I31" s="468" t="s">
        <v>271</v>
      </c>
      <c r="J31" s="469" t="s">
        <v>452</v>
      </c>
    </row>
    <row r="32" spans="1:10" ht="14.45" customHeight="1" x14ac:dyDescent="0.2">
      <c r="A32" s="465" t="s">
        <v>442</v>
      </c>
      <c r="B32" s="466" t="s">
        <v>446</v>
      </c>
      <c r="C32" s="467">
        <v>56.713609999999989</v>
      </c>
      <c r="D32" s="467">
        <v>56.66357</v>
      </c>
      <c r="E32" s="467"/>
      <c r="F32" s="467">
        <v>79.009619999999984</v>
      </c>
      <c r="G32" s="467">
        <v>0</v>
      </c>
      <c r="H32" s="467">
        <v>79.009619999999984</v>
      </c>
      <c r="I32" s="468" t="s">
        <v>271</v>
      </c>
      <c r="J32" s="469" t="s">
        <v>447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8EDE88EF-7014-4506-9E80-1DED1AF1724E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7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893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4.5223295706318467</v>
      </c>
      <c r="J3" s="98">
        <f>SUBTOTAL(9,J5:J1048576)</f>
        <v>17471</v>
      </c>
      <c r="K3" s="99">
        <f>SUBTOTAL(9,K5:K1048576)</f>
        <v>79009.619928508997</v>
      </c>
    </row>
    <row r="4" spans="1:11" s="208" customFormat="1" ht="14.45" customHeight="1" thickBot="1" x14ac:dyDescent="0.25">
      <c r="A4" s="580" t="s">
        <v>4</v>
      </c>
      <c r="B4" s="581" t="s">
        <v>5</v>
      </c>
      <c r="C4" s="581" t="s">
        <v>0</v>
      </c>
      <c r="D4" s="581" t="s">
        <v>6</v>
      </c>
      <c r="E4" s="581" t="s">
        <v>7</v>
      </c>
      <c r="F4" s="581" t="s">
        <v>1</v>
      </c>
      <c r="G4" s="581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73" t="s">
        <v>442</v>
      </c>
      <c r="B5" s="579" t="s">
        <v>443</v>
      </c>
      <c r="C5" s="582" t="s">
        <v>448</v>
      </c>
      <c r="D5" s="583" t="s">
        <v>449</v>
      </c>
      <c r="E5" s="582" t="s">
        <v>781</v>
      </c>
      <c r="F5" s="583" t="s">
        <v>782</v>
      </c>
      <c r="G5" s="582" t="s">
        <v>783</v>
      </c>
      <c r="H5" s="582" t="s">
        <v>784</v>
      </c>
      <c r="I5" s="116">
        <v>100.01000213623047</v>
      </c>
      <c r="J5" s="116">
        <v>3</v>
      </c>
      <c r="K5" s="575">
        <v>300.03000640869141</v>
      </c>
    </row>
    <row r="6" spans="1:11" ht="14.45" customHeight="1" x14ac:dyDescent="0.2">
      <c r="A6" s="485" t="s">
        <v>442</v>
      </c>
      <c r="B6" s="486" t="s">
        <v>443</v>
      </c>
      <c r="C6" s="487" t="s">
        <v>448</v>
      </c>
      <c r="D6" s="488" t="s">
        <v>449</v>
      </c>
      <c r="E6" s="487" t="s">
        <v>781</v>
      </c>
      <c r="F6" s="488" t="s">
        <v>782</v>
      </c>
      <c r="G6" s="487" t="s">
        <v>785</v>
      </c>
      <c r="H6" s="487" t="s">
        <v>786</v>
      </c>
      <c r="I6" s="490">
        <v>208.1199951171875</v>
      </c>
      <c r="J6" s="490">
        <v>54</v>
      </c>
      <c r="K6" s="491">
        <v>11238.479736328125</v>
      </c>
    </row>
    <row r="7" spans="1:11" ht="14.45" customHeight="1" x14ac:dyDescent="0.2">
      <c r="A7" s="485" t="s">
        <v>442</v>
      </c>
      <c r="B7" s="486" t="s">
        <v>443</v>
      </c>
      <c r="C7" s="487" t="s">
        <v>448</v>
      </c>
      <c r="D7" s="488" t="s">
        <v>449</v>
      </c>
      <c r="E7" s="487" t="s">
        <v>781</v>
      </c>
      <c r="F7" s="488" t="s">
        <v>782</v>
      </c>
      <c r="G7" s="487" t="s">
        <v>787</v>
      </c>
      <c r="H7" s="487" t="s">
        <v>788</v>
      </c>
      <c r="I7" s="490">
        <v>145.08000183105469</v>
      </c>
      <c r="J7" s="490">
        <v>46</v>
      </c>
      <c r="K7" s="491">
        <v>6673.64013671875</v>
      </c>
    </row>
    <row r="8" spans="1:11" ht="14.45" customHeight="1" x14ac:dyDescent="0.2">
      <c r="A8" s="485" t="s">
        <v>442</v>
      </c>
      <c r="B8" s="486" t="s">
        <v>443</v>
      </c>
      <c r="C8" s="487" t="s">
        <v>448</v>
      </c>
      <c r="D8" s="488" t="s">
        <v>449</v>
      </c>
      <c r="E8" s="487" t="s">
        <v>789</v>
      </c>
      <c r="F8" s="488" t="s">
        <v>790</v>
      </c>
      <c r="G8" s="487" t="s">
        <v>791</v>
      </c>
      <c r="H8" s="487" t="s">
        <v>792</v>
      </c>
      <c r="I8" s="490">
        <v>1.3799999952316284</v>
      </c>
      <c r="J8" s="490">
        <v>2</v>
      </c>
      <c r="K8" s="491">
        <v>2.7599999904632568</v>
      </c>
    </row>
    <row r="9" spans="1:11" ht="14.45" customHeight="1" x14ac:dyDescent="0.2">
      <c r="A9" s="485" t="s">
        <v>442</v>
      </c>
      <c r="B9" s="486" t="s">
        <v>443</v>
      </c>
      <c r="C9" s="487" t="s">
        <v>448</v>
      </c>
      <c r="D9" s="488" t="s">
        <v>449</v>
      </c>
      <c r="E9" s="487" t="s">
        <v>789</v>
      </c>
      <c r="F9" s="488" t="s">
        <v>790</v>
      </c>
      <c r="G9" s="487" t="s">
        <v>793</v>
      </c>
      <c r="H9" s="487" t="s">
        <v>794</v>
      </c>
      <c r="I9" s="490">
        <v>13.013333638509115</v>
      </c>
      <c r="J9" s="490">
        <v>13</v>
      </c>
      <c r="K9" s="491">
        <v>169.18000030517578</v>
      </c>
    </row>
    <row r="10" spans="1:11" ht="14.45" customHeight="1" x14ac:dyDescent="0.2">
      <c r="A10" s="485" t="s">
        <v>442</v>
      </c>
      <c r="B10" s="486" t="s">
        <v>443</v>
      </c>
      <c r="C10" s="487" t="s">
        <v>448</v>
      </c>
      <c r="D10" s="488" t="s">
        <v>449</v>
      </c>
      <c r="E10" s="487" t="s">
        <v>789</v>
      </c>
      <c r="F10" s="488" t="s">
        <v>790</v>
      </c>
      <c r="G10" s="487" t="s">
        <v>795</v>
      </c>
      <c r="H10" s="487" t="s">
        <v>796</v>
      </c>
      <c r="I10" s="490">
        <v>7.9900000095367432</v>
      </c>
      <c r="J10" s="490">
        <v>14</v>
      </c>
      <c r="K10" s="491">
        <v>111.81999969482422</v>
      </c>
    </row>
    <row r="11" spans="1:11" ht="14.45" customHeight="1" x14ac:dyDescent="0.2">
      <c r="A11" s="485" t="s">
        <v>442</v>
      </c>
      <c r="B11" s="486" t="s">
        <v>443</v>
      </c>
      <c r="C11" s="487" t="s">
        <v>448</v>
      </c>
      <c r="D11" s="488" t="s">
        <v>449</v>
      </c>
      <c r="E11" s="487" t="s">
        <v>789</v>
      </c>
      <c r="F11" s="488" t="s">
        <v>790</v>
      </c>
      <c r="G11" s="487" t="s">
        <v>797</v>
      </c>
      <c r="H11" s="487" t="s">
        <v>798</v>
      </c>
      <c r="I11" s="490">
        <v>31.430000305175781</v>
      </c>
      <c r="J11" s="490">
        <v>2</v>
      </c>
      <c r="K11" s="491">
        <v>62.860000610351563</v>
      </c>
    </row>
    <row r="12" spans="1:11" ht="14.45" customHeight="1" x14ac:dyDescent="0.2">
      <c r="A12" s="485" t="s">
        <v>442</v>
      </c>
      <c r="B12" s="486" t="s">
        <v>443</v>
      </c>
      <c r="C12" s="487" t="s">
        <v>448</v>
      </c>
      <c r="D12" s="488" t="s">
        <v>449</v>
      </c>
      <c r="E12" s="487" t="s">
        <v>789</v>
      </c>
      <c r="F12" s="488" t="s">
        <v>790</v>
      </c>
      <c r="G12" s="487" t="s">
        <v>799</v>
      </c>
      <c r="H12" s="487" t="s">
        <v>800</v>
      </c>
      <c r="I12" s="490">
        <v>30.327499866485596</v>
      </c>
      <c r="J12" s="490">
        <v>18</v>
      </c>
      <c r="K12" s="491">
        <v>546.76998901367188</v>
      </c>
    </row>
    <row r="13" spans="1:11" ht="14.45" customHeight="1" x14ac:dyDescent="0.2">
      <c r="A13" s="485" t="s">
        <v>442</v>
      </c>
      <c r="B13" s="486" t="s">
        <v>443</v>
      </c>
      <c r="C13" s="487" t="s">
        <v>448</v>
      </c>
      <c r="D13" s="488" t="s">
        <v>449</v>
      </c>
      <c r="E13" s="487" t="s">
        <v>789</v>
      </c>
      <c r="F13" s="488" t="s">
        <v>790</v>
      </c>
      <c r="G13" s="487" t="s">
        <v>801</v>
      </c>
      <c r="H13" s="487" t="s">
        <v>802</v>
      </c>
      <c r="I13" s="490">
        <v>19.469999313354492</v>
      </c>
      <c r="J13" s="490">
        <v>1</v>
      </c>
      <c r="K13" s="491">
        <v>19.469999313354492</v>
      </c>
    </row>
    <row r="14" spans="1:11" ht="14.45" customHeight="1" x14ac:dyDescent="0.2">
      <c r="A14" s="485" t="s">
        <v>442</v>
      </c>
      <c r="B14" s="486" t="s">
        <v>443</v>
      </c>
      <c r="C14" s="487" t="s">
        <v>448</v>
      </c>
      <c r="D14" s="488" t="s">
        <v>449</v>
      </c>
      <c r="E14" s="487" t="s">
        <v>803</v>
      </c>
      <c r="F14" s="488" t="s">
        <v>804</v>
      </c>
      <c r="G14" s="487" t="s">
        <v>805</v>
      </c>
      <c r="H14" s="487" t="s">
        <v>806</v>
      </c>
      <c r="I14" s="490">
        <v>1.2499999720603228E-2</v>
      </c>
      <c r="J14" s="490">
        <v>440</v>
      </c>
      <c r="K14" s="491">
        <v>5.4000000059604645</v>
      </c>
    </row>
    <row r="15" spans="1:11" ht="14.45" customHeight="1" x14ac:dyDescent="0.2">
      <c r="A15" s="485" t="s">
        <v>442</v>
      </c>
      <c r="B15" s="486" t="s">
        <v>443</v>
      </c>
      <c r="C15" s="487" t="s">
        <v>448</v>
      </c>
      <c r="D15" s="488" t="s">
        <v>449</v>
      </c>
      <c r="E15" s="487" t="s">
        <v>803</v>
      </c>
      <c r="F15" s="488" t="s">
        <v>804</v>
      </c>
      <c r="G15" s="487" t="s">
        <v>807</v>
      </c>
      <c r="H15" s="487" t="s">
        <v>808</v>
      </c>
      <c r="I15" s="490">
        <v>21.975999450683595</v>
      </c>
      <c r="J15" s="490">
        <v>600</v>
      </c>
      <c r="K15" s="491">
        <v>13185.219970703125</v>
      </c>
    </row>
    <row r="16" spans="1:11" ht="14.45" customHeight="1" x14ac:dyDescent="0.2">
      <c r="A16" s="485" t="s">
        <v>442</v>
      </c>
      <c r="B16" s="486" t="s">
        <v>443</v>
      </c>
      <c r="C16" s="487" t="s">
        <v>448</v>
      </c>
      <c r="D16" s="488" t="s">
        <v>449</v>
      </c>
      <c r="E16" s="487" t="s">
        <v>803</v>
      </c>
      <c r="F16" s="488" t="s">
        <v>804</v>
      </c>
      <c r="G16" s="487" t="s">
        <v>809</v>
      </c>
      <c r="H16" s="487" t="s">
        <v>810</v>
      </c>
      <c r="I16" s="490">
        <v>11.140000343322754</v>
      </c>
      <c r="J16" s="490">
        <v>2</v>
      </c>
      <c r="K16" s="491">
        <v>22.280000686645508</v>
      </c>
    </row>
    <row r="17" spans="1:11" ht="14.45" customHeight="1" x14ac:dyDescent="0.2">
      <c r="A17" s="485" t="s">
        <v>442</v>
      </c>
      <c r="B17" s="486" t="s">
        <v>443</v>
      </c>
      <c r="C17" s="487" t="s">
        <v>448</v>
      </c>
      <c r="D17" s="488" t="s">
        <v>449</v>
      </c>
      <c r="E17" s="487" t="s">
        <v>803</v>
      </c>
      <c r="F17" s="488" t="s">
        <v>804</v>
      </c>
      <c r="G17" s="487" t="s">
        <v>811</v>
      </c>
      <c r="H17" s="487" t="s">
        <v>812</v>
      </c>
      <c r="I17" s="490">
        <v>3.4800000190734863</v>
      </c>
      <c r="J17" s="490">
        <v>0</v>
      </c>
      <c r="K17" s="491">
        <v>0</v>
      </c>
    </row>
    <row r="18" spans="1:11" ht="14.45" customHeight="1" x14ac:dyDescent="0.2">
      <c r="A18" s="485" t="s">
        <v>442</v>
      </c>
      <c r="B18" s="486" t="s">
        <v>443</v>
      </c>
      <c r="C18" s="487" t="s">
        <v>448</v>
      </c>
      <c r="D18" s="488" t="s">
        <v>449</v>
      </c>
      <c r="E18" s="487" t="s">
        <v>803</v>
      </c>
      <c r="F18" s="488" t="s">
        <v>804</v>
      </c>
      <c r="G18" s="487" t="s">
        <v>813</v>
      </c>
      <c r="H18" s="487" t="s">
        <v>814</v>
      </c>
      <c r="I18" s="490">
        <v>15.289999961853027</v>
      </c>
      <c r="J18" s="490">
        <v>2</v>
      </c>
      <c r="K18" s="491">
        <v>30.579999923706055</v>
      </c>
    </row>
    <row r="19" spans="1:11" ht="14.45" customHeight="1" x14ac:dyDescent="0.2">
      <c r="A19" s="485" t="s">
        <v>442</v>
      </c>
      <c r="B19" s="486" t="s">
        <v>443</v>
      </c>
      <c r="C19" s="487" t="s">
        <v>448</v>
      </c>
      <c r="D19" s="488" t="s">
        <v>449</v>
      </c>
      <c r="E19" s="487" t="s">
        <v>803</v>
      </c>
      <c r="F19" s="488" t="s">
        <v>804</v>
      </c>
      <c r="G19" s="487" t="s">
        <v>815</v>
      </c>
      <c r="H19" s="487" t="s">
        <v>816</v>
      </c>
      <c r="I19" s="490">
        <v>1.7999999523162842</v>
      </c>
      <c r="J19" s="490">
        <v>750</v>
      </c>
      <c r="K19" s="491">
        <v>1350.5</v>
      </c>
    </row>
    <row r="20" spans="1:11" ht="14.45" customHeight="1" x14ac:dyDescent="0.2">
      <c r="A20" s="485" t="s">
        <v>442</v>
      </c>
      <c r="B20" s="486" t="s">
        <v>443</v>
      </c>
      <c r="C20" s="487" t="s">
        <v>448</v>
      </c>
      <c r="D20" s="488" t="s">
        <v>449</v>
      </c>
      <c r="E20" s="487" t="s">
        <v>803</v>
      </c>
      <c r="F20" s="488" t="s">
        <v>804</v>
      </c>
      <c r="G20" s="487" t="s">
        <v>817</v>
      </c>
      <c r="H20" s="487" t="s">
        <v>818</v>
      </c>
      <c r="I20" s="490">
        <v>4.0300002098083496</v>
      </c>
      <c r="J20" s="490">
        <v>2</v>
      </c>
      <c r="K20" s="491">
        <v>8.0600004196166992</v>
      </c>
    </row>
    <row r="21" spans="1:11" ht="14.45" customHeight="1" x14ac:dyDescent="0.2">
      <c r="A21" s="485" t="s">
        <v>442</v>
      </c>
      <c r="B21" s="486" t="s">
        <v>443</v>
      </c>
      <c r="C21" s="487" t="s">
        <v>448</v>
      </c>
      <c r="D21" s="488" t="s">
        <v>449</v>
      </c>
      <c r="E21" s="487" t="s">
        <v>803</v>
      </c>
      <c r="F21" s="488" t="s">
        <v>804</v>
      </c>
      <c r="G21" s="487" t="s">
        <v>819</v>
      </c>
      <c r="H21" s="487" t="s">
        <v>820</v>
      </c>
      <c r="I21" s="490">
        <v>13.310000419616699</v>
      </c>
      <c r="J21" s="490">
        <v>26</v>
      </c>
      <c r="K21" s="491">
        <v>346.06001281738281</v>
      </c>
    </row>
    <row r="22" spans="1:11" ht="14.45" customHeight="1" x14ac:dyDescent="0.2">
      <c r="A22" s="485" t="s">
        <v>442</v>
      </c>
      <c r="B22" s="486" t="s">
        <v>443</v>
      </c>
      <c r="C22" s="487" t="s">
        <v>448</v>
      </c>
      <c r="D22" s="488" t="s">
        <v>449</v>
      </c>
      <c r="E22" s="487" t="s">
        <v>803</v>
      </c>
      <c r="F22" s="488" t="s">
        <v>804</v>
      </c>
      <c r="G22" s="487" t="s">
        <v>821</v>
      </c>
      <c r="H22" s="487" t="s">
        <v>822</v>
      </c>
      <c r="I22" s="490">
        <v>2.2899999618530273</v>
      </c>
      <c r="J22" s="490">
        <v>250</v>
      </c>
      <c r="K22" s="491">
        <v>572.5</v>
      </c>
    </row>
    <row r="23" spans="1:11" ht="14.45" customHeight="1" x14ac:dyDescent="0.2">
      <c r="A23" s="485" t="s">
        <v>442</v>
      </c>
      <c r="B23" s="486" t="s">
        <v>443</v>
      </c>
      <c r="C23" s="487" t="s">
        <v>448</v>
      </c>
      <c r="D23" s="488" t="s">
        <v>449</v>
      </c>
      <c r="E23" s="487" t="s">
        <v>803</v>
      </c>
      <c r="F23" s="488" t="s">
        <v>804</v>
      </c>
      <c r="G23" s="487" t="s">
        <v>823</v>
      </c>
      <c r="H23" s="487" t="s">
        <v>824</v>
      </c>
      <c r="I23" s="490">
        <v>1.1399999856948853</v>
      </c>
      <c r="J23" s="490">
        <v>320</v>
      </c>
      <c r="K23" s="491">
        <v>364.79998779296875</v>
      </c>
    </row>
    <row r="24" spans="1:11" ht="14.45" customHeight="1" x14ac:dyDescent="0.2">
      <c r="A24" s="485" t="s">
        <v>442</v>
      </c>
      <c r="B24" s="486" t="s">
        <v>443</v>
      </c>
      <c r="C24" s="487" t="s">
        <v>448</v>
      </c>
      <c r="D24" s="488" t="s">
        <v>449</v>
      </c>
      <c r="E24" s="487" t="s">
        <v>803</v>
      </c>
      <c r="F24" s="488" t="s">
        <v>804</v>
      </c>
      <c r="G24" s="487" t="s">
        <v>825</v>
      </c>
      <c r="H24" s="487" t="s">
        <v>826</v>
      </c>
      <c r="I24" s="490">
        <v>1.9750000238418579</v>
      </c>
      <c r="J24" s="490">
        <v>550</v>
      </c>
      <c r="K24" s="491">
        <v>1087.5</v>
      </c>
    </row>
    <row r="25" spans="1:11" ht="14.45" customHeight="1" x14ac:dyDescent="0.2">
      <c r="A25" s="485" t="s">
        <v>442</v>
      </c>
      <c r="B25" s="486" t="s">
        <v>443</v>
      </c>
      <c r="C25" s="487" t="s">
        <v>448</v>
      </c>
      <c r="D25" s="488" t="s">
        <v>449</v>
      </c>
      <c r="E25" s="487" t="s">
        <v>803</v>
      </c>
      <c r="F25" s="488" t="s">
        <v>804</v>
      </c>
      <c r="G25" s="487" t="s">
        <v>827</v>
      </c>
      <c r="H25" s="487" t="s">
        <v>828</v>
      </c>
      <c r="I25" s="490">
        <v>1.8999999761581421</v>
      </c>
      <c r="J25" s="490">
        <v>500</v>
      </c>
      <c r="K25" s="491">
        <v>950</v>
      </c>
    </row>
    <row r="26" spans="1:11" ht="14.45" customHeight="1" x14ac:dyDescent="0.2">
      <c r="A26" s="485" t="s">
        <v>442</v>
      </c>
      <c r="B26" s="486" t="s">
        <v>443</v>
      </c>
      <c r="C26" s="487" t="s">
        <v>448</v>
      </c>
      <c r="D26" s="488" t="s">
        <v>449</v>
      </c>
      <c r="E26" s="487" t="s">
        <v>803</v>
      </c>
      <c r="F26" s="488" t="s">
        <v>804</v>
      </c>
      <c r="G26" s="487" t="s">
        <v>829</v>
      </c>
      <c r="H26" s="487" t="s">
        <v>830</v>
      </c>
      <c r="I26" s="490">
        <v>2.6960000514984133</v>
      </c>
      <c r="J26" s="490">
        <v>650</v>
      </c>
      <c r="K26" s="491">
        <v>1752</v>
      </c>
    </row>
    <row r="27" spans="1:11" ht="14.45" customHeight="1" x14ac:dyDescent="0.2">
      <c r="A27" s="485" t="s">
        <v>442</v>
      </c>
      <c r="B27" s="486" t="s">
        <v>443</v>
      </c>
      <c r="C27" s="487" t="s">
        <v>448</v>
      </c>
      <c r="D27" s="488" t="s">
        <v>449</v>
      </c>
      <c r="E27" s="487" t="s">
        <v>803</v>
      </c>
      <c r="F27" s="488" t="s">
        <v>804</v>
      </c>
      <c r="G27" s="487" t="s">
        <v>831</v>
      </c>
      <c r="H27" s="487" t="s">
        <v>832</v>
      </c>
      <c r="I27" s="490">
        <v>1.9266666173934937</v>
      </c>
      <c r="J27" s="490">
        <v>300</v>
      </c>
      <c r="K27" s="491">
        <v>578</v>
      </c>
    </row>
    <row r="28" spans="1:11" ht="14.45" customHeight="1" x14ac:dyDescent="0.2">
      <c r="A28" s="485" t="s">
        <v>442</v>
      </c>
      <c r="B28" s="486" t="s">
        <v>443</v>
      </c>
      <c r="C28" s="487" t="s">
        <v>448</v>
      </c>
      <c r="D28" s="488" t="s">
        <v>449</v>
      </c>
      <c r="E28" s="487" t="s">
        <v>803</v>
      </c>
      <c r="F28" s="488" t="s">
        <v>804</v>
      </c>
      <c r="G28" s="487" t="s">
        <v>833</v>
      </c>
      <c r="H28" s="487" t="s">
        <v>834</v>
      </c>
      <c r="I28" s="490">
        <v>3.0799999237060547</v>
      </c>
      <c r="J28" s="490">
        <v>50</v>
      </c>
      <c r="K28" s="491">
        <v>154</v>
      </c>
    </row>
    <row r="29" spans="1:11" ht="14.45" customHeight="1" x14ac:dyDescent="0.2">
      <c r="A29" s="485" t="s">
        <v>442</v>
      </c>
      <c r="B29" s="486" t="s">
        <v>443</v>
      </c>
      <c r="C29" s="487" t="s">
        <v>448</v>
      </c>
      <c r="D29" s="488" t="s">
        <v>449</v>
      </c>
      <c r="E29" s="487" t="s">
        <v>803</v>
      </c>
      <c r="F29" s="488" t="s">
        <v>804</v>
      </c>
      <c r="G29" s="487" t="s">
        <v>835</v>
      </c>
      <c r="H29" s="487" t="s">
        <v>836</v>
      </c>
      <c r="I29" s="490">
        <v>1.9299999475479126</v>
      </c>
      <c r="J29" s="490">
        <v>100</v>
      </c>
      <c r="K29" s="491">
        <v>193</v>
      </c>
    </row>
    <row r="30" spans="1:11" ht="14.45" customHeight="1" x14ac:dyDescent="0.2">
      <c r="A30" s="485" t="s">
        <v>442</v>
      </c>
      <c r="B30" s="486" t="s">
        <v>443</v>
      </c>
      <c r="C30" s="487" t="s">
        <v>448</v>
      </c>
      <c r="D30" s="488" t="s">
        <v>449</v>
      </c>
      <c r="E30" s="487" t="s">
        <v>803</v>
      </c>
      <c r="F30" s="488" t="s">
        <v>804</v>
      </c>
      <c r="G30" s="487" t="s">
        <v>837</v>
      </c>
      <c r="H30" s="487" t="s">
        <v>838</v>
      </c>
      <c r="I30" s="490">
        <v>3.0999999046325684</v>
      </c>
      <c r="J30" s="490">
        <v>20</v>
      </c>
      <c r="K30" s="491">
        <v>62</v>
      </c>
    </row>
    <row r="31" spans="1:11" ht="14.45" customHeight="1" x14ac:dyDescent="0.2">
      <c r="A31" s="485" t="s">
        <v>442</v>
      </c>
      <c r="B31" s="486" t="s">
        <v>443</v>
      </c>
      <c r="C31" s="487" t="s">
        <v>448</v>
      </c>
      <c r="D31" s="488" t="s">
        <v>449</v>
      </c>
      <c r="E31" s="487" t="s">
        <v>803</v>
      </c>
      <c r="F31" s="488" t="s">
        <v>804</v>
      </c>
      <c r="G31" s="487" t="s">
        <v>839</v>
      </c>
      <c r="H31" s="487" t="s">
        <v>840</v>
      </c>
      <c r="I31" s="490">
        <v>1.9299999475479126</v>
      </c>
      <c r="J31" s="490">
        <v>5</v>
      </c>
      <c r="K31" s="491">
        <v>9.6499996185302734</v>
      </c>
    </row>
    <row r="32" spans="1:11" ht="14.45" customHeight="1" x14ac:dyDescent="0.2">
      <c r="A32" s="485" t="s">
        <v>442</v>
      </c>
      <c r="B32" s="486" t="s">
        <v>443</v>
      </c>
      <c r="C32" s="487" t="s">
        <v>448</v>
      </c>
      <c r="D32" s="488" t="s">
        <v>449</v>
      </c>
      <c r="E32" s="487" t="s">
        <v>803</v>
      </c>
      <c r="F32" s="488" t="s">
        <v>804</v>
      </c>
      <c r="G32" s="487" t="s">
        <v>841</v>
      </c>
      <c r="H32" s="487" t="s">
        <v>842</v>
      </c>
      <c r="I32" s="490">
        <v>2.1700000762939453</v>
      </c>
      <c r="J32" s="490">
        <v>5</v>
      </c>
      <c r="K32" s="491">
        <v>10.850000381469727</v>
      </c>
    </row>
    <row r="33" spans="1:11" ht="14.45" customHeight="1" x14ac:dyDescent="0.2">
      <c r="A33" s="485" t="s">
        <v>442</v>
      </c>
      <c r="B33" s="486" t="s">
        <v>443</v>
      </c>
      <c r="C33" s="487" t="s">
        <v>448</v>
      </c>
      <c r="D33" s="488" t="s">
        <v>449</v>
      </c>
      <c r="E33" s="487" t="s">
        <v>803</v>
      </c>
      <c r="F33" s="488" t="s">
        <v>804</v>
      </c>
      <c r="G33" s="487" t="s">
        <v>843</v>
      </c>
      <c r="H33" s="487" t="s">
        <v>844</v>
      </c>
      <c r="I33" s="490">
        <v>2.5149999856948853</v>
      </c>
      <c r="J33" s="490">
        <v>150</v>
      </c>
      <c r="K33" s="491">
        <v>377</v>
      </c>
    </row>
    <row r="34" spans="1:11" ht="14.45" customHeight="1" x14ac:dyDescent="0.2">
      <c r="A34" s="485" t="s">
        <v>442</v>
      </c>
      <c r="B34" s="486" t="s">
        <v>443</v>
      </c>
      <c r="C34" s="487" t="s">
        <v>448</v>
      </c>
      <c r="D34" s="488" t="s">
        <v>449</v>
      </c>
      <c r="E34" s="487" t="s">
        <v>803</v>
      </c>
      <c r="F34" s="488" t="s">
        <v>804</v>
      </c>
      <c r="G34" s="487" t="s">
        <v>845</v>
      </c>
      <c r="H34" s="487" t="s">
        <v>846</v>
      </c>
      <c r="I34" s="490">
        <v>4.630000114440918</v>
      </c>
      <c r="J34" s="490">
        <v>5</v>
      </c>
      <c r="K34" s="491">
        <v>23.149999618530273</v>
      </c>
    </row>
    <row r="35" spans="1:11" ht="14.45" customHeight="1" x14ac:dyDescent="0.2">
      <c r="A35" s="485" t="s">
        <v>442</v>
      </c>
      <c r="B35" s="486" t="s">
        <v>443</v>
      </c>
      <c r="C35" s="487" t="s">
        <v>448</v>
      </c>
      <c r="D35" s="488" t="s">
        <v>449</v>
      </c>
      <c r="E35" s="487" t="s">
        <v>803</v>
      </c>
      <c r="F35" s="488" t="s">
        <v>804</v>
      </c>
      <c r="G35" s="487" t="s">
        <v>847</v>
      </c>
      <c r="H35" s="487" t="s">
        <v>848</v>
      </c>
      <c r="I35" s="490">
        <v>21.234999656677246</v>
      </c>
      <c r="J35" s="490">
        <v>25</v>
      </c>
      <c r="K35" s="491">
        <v>530.85000610351563</v>
      </c>
    </row>
    <row r="36" spans="1:11" ht="14.45" customHeight="1" x14ac:dyDescent="0.2">
      <c r="A36" s="485" t="s">
        <v>442</v>
      </c>
      <c r="B36" s="486" t="s">
        <v>443</v>
      </c>
      <c r="C36" s="487" t="s">
        <v>448</v>
      </c>
      <c r="D36" s="488" t="s">
        <v>449</v>
      </c>
      <c r="E36" s="487" t="s">
        <v>803</v>
      </c>
      <c r="F36" s="488" t="s">
        <v>804</v>
      </c>
      <c r="G36" s="487" t="s">
        <v>849</v>
      </c>
      <c r="H36" s="487" t="s">
        <v>850</v>
      </c>
      <c r="I36" s="490">
        <v>2.5299999713897705</v>
      </c>
      <c r="J36" s="490">
        <v>5</v>
      </c>
      <c r="K36" s="491">
        <v>12.649999618530273</v>
      </c>
    </row>
    <row r="37" spans="1:11" ht="14.45" customHeight="1" x14ac:dyDescent="0.2">
      <c r="A37" s="485" t="s">
        <v>442</v>
      </c>
      <c r="B37" s="486" t="s">
        <v>443</v>
      </c>
      <c r="C37" s="487" t="s">
        <v>448</v>
      </c>
      <c r="D37" s="488" t="s">
        <v>449</v>
      </c>
      <c r="E37" s="487" t="s">
        <v>851</v>
      </c>
      <c r="F37" s="488" t="s">
        <v>852</v>
      </c>
      <c r="G37" s="487" t="s">
        <v>853</v>
      </c>
      <c r="H37" s="487" t="s">
        <v>854</v>
      </c>
      <c r="I37" s="490">
        <v>10.163749933242798</v>
      </c>
      <c r="J37" s="490">
        <v>1720</v>
      </c>
      <c r="K37" s="491">
        <v>17482.900024414063</v>
      </c>
    </row>
    <row r="38" spans="1:11" ht="14.45" customHeight="1" x14ac:dyDescent="0.2">
      <c r="A38" s="485" t="s">
        <v>442</v>
      </c>
      <c r="B38" s="486" t="s">
        <v>443</v>
      </c>
      <c r="C38" s="487" t="s">
        <v>448</v>
      </c>
      <c r="D38" s="488" t="s">
        <v>449</v>
      </c>
      <c r="E38" s="487" t="s">
        <v>855</v>
      </c>
      <c r="F38" s="488" t="s">
        <v>856</v>
      </c>
      <c r="G38" s="487" t="s">
        <v>857</v>
      </c>
      <c r="H38" s="487" t="s">
        <v>858</v>
      </c>
      <c r="I38" s="490">
        <v>0.54000002145767212</v>
      </c>
      <c r="J38" s="490">
        <v>200</v>
      </c>
      <c r="K38" s="491">
        <v>108</v>
      </c>
    </row>
    <row r="39" spans="1:11" ht="14.45" customHeight="1" x14ac:dyDescent="0.2">
      <c r="A39" s="485" t="s">
        <v>442</v>
      </c>
      <c r="B39" s="486" t="s">
        <v>443</v>
      </c>
      <c r="C39" s="487" t="s">
        <v>448</v>
      </c>
      <c r="D39" s="488" t="s">
        <v>449</v>
      </c>
      <c r="E39" s="487" t="s">
        <v>855</v>
      </c>
      <c r="F39" s="488" t="s">
        <v>856</v>
      </c>
      <c r="G39" s="487" t="s">
        <v>859</v>
      </c>
      <c r="H39" s="487" t="s">
        <v>860</v>
      </c>
      <c r="I39" s="490">
        <v>0.97000002861022949</v>
      </c>
      <c r="J39" s="490">
        <v>300</v>
      </c>
      <c r="K39" s="491">
        <v>291</v>
      </c>
    </row>
    <row r="40" spans="1:11" ht="14.45" customHeight="1" x14ac:dyDescent="0.2">
      <c r="A40" s="485" t="s">
        <v>442</v>
      </c>
      <c r="B40" s="486" t="s">
        <v>443</v>
      </c>
      <c r="C40" s="487" t="s">
        <v>448</v>
      </c>
      <c r="D40" s="488" t="s">
        <v>449</v>
      </c>
      <c r="E40" s="487" t="s">
        <v>855</v>
      </c>
      <c r="F40" s="488" t="s">
        <v>856</v>
      </c>
      <c r="G40" s="487" t="s">
        <v>861</v>
      </c>
      <c r="H40" s="487" t="s">
        <v>862</v>
      </c>
      <c r="I40" s="490">
        <v>1.803999948501587</v>
      </c>
      <c r="J40" s="490">
        <v>700</v>
      </c>
      <c r="K40" s="491">
        <v>1263</v>
      </c>
    </row>
    <row r="41" spans="1:11" ht="14.45" customHeight="1" x14ac:dyDescent="0.2">
      <c r="A41" s="485" t="s">
        <v>442</v>
      </c>
      <c r="B41" s="486" t="s">
        <v>443</v>
      </c>
      <c r="C41" s="487" t="s">
        <v>448</v>
      </c>
      <c r="D41" s="488" t="s">
        <v>449</v>
      </c>
      <c r="E41" s="487" t="s">
        <v>863</v>
      </c>
      <c r="F41" s="488" t="s">
        <v>864</v>
      </c>
      <c r="G41" s="487" t="s">
        <v>865</v>
      </c>
      <c r="H41" s="487" t="s">
        <v>866</v>
      </c>
      <c r="I41" s="490">
        <v>0.71399999856948848</v>
      </c>
      <c r="J41" s="490">
        <v>2200</v>
      </c>
      <c r="K41" s="491">
        <v>1604</v>
      </c>
    </row>
    <row r="42" spans="1:11" ht="14.45" customHeight="1" x14ac:dyDescent="0.2">
      <c r="A42" s="485" t="s">
        <v>442</v>
      </c>
      <c r="B42" s="486" t="s">
        <v>443</v>
      </c>
      <c r="C42" s="487" t="s">
        <v>448</v>
      </c>
      <c r="D42" s="488" t="s">
        <v>449</v>
      </c>
      <c r="E42" s="487" t="s">
        <v>863</v>
      </c>
      <c r="F42" s="488" t="s">
        <v>864</v>
      </c>
      <c r="G42" s="487" t="s">
        <v>867</v>
      </c>
      <c r="H42" s="487" t="s">
        <v>868</v>
      </c>
      <c r="I42" s="490">
        <v>0.62999999523162842</v>
      </c>
      <c r="J42" s="490">
        <v>200</v>
      </c>
      <c r="K42" s="491">
        <v>126</v>
      </c>
    </row>
    <row r="43" spans="1:11" ht="14.45" customHeight="1" x14ac:dyDescent="0.2">
      <c r="A43" s="485" t="s">
        <v>442</v>
      </c>
      <c r="B43" s="486" t="s">
        <v>443</v>
      </c>
      <c r="C43" s="487" t="s">
        <v>448</v>
      </c>
      <c r="D43" s="488" t="s">
        <v>449</v>
      </c>
      <c r="E43" s="487" t="s">
        <v>863</v>
      </c>
      <c r="F43" s="488" t="s">
        <v>864</v>
      </c>
      <c r="G43" s="487" t="s">
        <v>865</v>
      </c>
      <c r="H43" s="487" t="s">
        <v>869</v>
      </c>
      <c r="I43" s="490">
        <v>0.8399999737739563</v>
      </c>
      <c r="J43" s="490">
        <v>800</v>
      </c>
      <c r="K43" s="491">
        <v>672</v>
      </c>
    </row>
    <row r="44" spans="1:11" ht="14.45" customHeight="1" x14ac:dyDescent="0.2">
      <c r="A44" s="485" t="s">
        <v>442</v>
      </c>
      <c r="B44" s="486" t="s">
        <v>443</v>
      </c>
      <c r="C44" s="487" t="s">
        <v>448</v>
      </c>
      <c r="D44" s="488" t="s">
        <v>449</v>
      </c>
      <c r="E44" s="487" t="s">
        <v>863</v>
      </c>
      <c r="F44" s="488" t="s">
        <v>864</v>
      </c>
      <c r="G44" s="487" t="s">
        <v>867</v>
      </c>
      <c r="H44" s="487" t="s">
        <v>870</v>
      </c>
      <c r="I44" s="490">
        <v>0.86000001430511475</v>
      </c>
      <c r="J44" s="490">
        <v>200</v>
      </c>
      <c r="K44" s="491">
        <v>172</v>
      </c>
    </row>
    <row r="45" spans="1:11" ht="14.45" customHeight="1" x14ac:dyDescent="0.2">
      <c r="A45" s="485" t="s">
        <v>442</v>
      </c>
      <c r="B45" s="486" t="s">
        <v>443</v>
      </c>
      <c r="C45" s="487" t="s">
        <v>456</v>
      </c>
      <c r="D45" s="488" t="s">
        <v>457</v>
      </c>
      <c r="E45" s="487" t="s">
        <v>789</v>
      </c>
      <c r="F45" s="488" t="s">
        <v>790</v>
      </c>
      <c r="G45" s="487" t="s">
        <v>871</v>
      </c>
      <c r="H45" s="487" t="s">
        <v>872</v>
      </c>
      <c r="I45" s="490">
        <v>30.170000076293945</v>
      </c>
      <c r="J45" s="490">
        <v>5</v>
      </c>
      <c r="K45" s="491">
        <v>150.85000610351563</v>
      </c>
    </row>
    <row r="46" spans="1:11" ht="14.45" customHeight="1" x14ac:dyDescent="0.2">
      <c r="A46" s="485" t="s">
        <v>442</v>
      </c>
      <c r="B46" s="486" t="s">
        <v>443</v>
      </c>
      <c r="C46" s="487" t="s">
        <v>456</v>
      </c>
      <c r="D46" s="488" t="s">
        <v>457</v>
      </c>
      <c r="E46" s="487" t="s">
        <v>789</v>
      </c>
      <c r="F46" s="488" t="s">
        <v>790</v>
      </c>
      <c r="G46" s="487" t="s">
        <v>793</v>
      </c>
      <c r="H46" s="487" t="s">
        <v>794</v>
      </c>
      <c r="I46" s="490">
        <v>13.016000366210937</v>
      </c>
      <c r="J46" s="490">
        <v>22</v>
      </c>
      <c r="K46" s="491">
        <v>286.3800106048584</v>
      </c>
    </row>
    <row r="47" spans="1:11" ht="14.45" customHeight="1" x14ac:dyDescent="0.2">
      <c r="A47" s="485" t="s">
        <v>442</v>
      </c>
      <c r="B47" s="486" t="s">
        <v>443</v>
      </c>
      <c r="C47" s="487" t="s">
        <v>456</v>
      </c>
      <c r="D47" s="488" t="s">
        <v>457</v>
      </c>
      <c r="E47" s="487" t="s">
        <v>789</v>
      </c>
      <c r="F47" s="488" t="s">
        <v>790</v>
      </c>
      <c r="G47" s="487" t="s">
        <v>795</v>
      </c>
      <c r="H47" s="487" t="s">
        <v>796</v>
      </c>
      <c r="I47" s="490">
        <v>7.8599998950958252</v>
      </c>
      <c r="J47" s="490">
        <v>26</v>
      </c>
      <c r="K47" s="491">
        <v>204.37999725341797</v>
      </c>
    </row>
    <row r="48" spans="1:11" ht="14.45" customHeight="1" x14ac:dyDescent="0.2">
      <c r="A48" s="485" t="s">
        <v>442</v>
      </c>
      <c r="B48" s="486" t="s">
        <v>443</v>
      </c>
      <c r="C48" s="487" t="s">
        <v>456</v>
      </c>
      <c r="D48" s="488" t="s">
        <v>457</v>
      </c>
      <c r="E48" s="487" t="s">
        <v>789</v>
      </c>
      <c r="F48" s="488" t="s">
        <v>790</v>
      </c>
      <c r="G48" s="487" t="s">
        <v>873</v>
      </c>
      <c r="H48" s="487" t="s">
        <v>874</v>
      </c>
      <c r="I48" s="490">
        <v>19.319999694824219</v>
      </c>
      <c r="J48" s="490">
        <v>12</v>
      </c>
      <c r="K48" s="491">
        <v>231.83999633789063</v>
      </c>
    </row>
    <row r="49" spans="1:11" ht="14.45" customHeight="1" x14ac:dyDescent="0.2">
      <c r="A49" s="485" t="s">
        <v>442</v>
      </c>
      <c r="B49" s="486" t="s">
        <v>443</v>
      </c>
      <c r="C49" s="487" t="s">
        <v>456</v>
      </c>
      <c r="D49" s="488" t="s">
        <v>457</v>
      </c>
      <c r="E49" s="487" t="s">
        <v>789</v>
      </c>
      <c r="F49" s="488" t="s">
        <v>790</v>
      </c>
      <c r="G49" s="487" t="s">
        <v>875</v>
      </c>
      <c r="H49" s="487" t="s">
        <v>876</v>
      </c>
      <c r="I49" s="490">
        <v>7.5900001525878906</v>
      </c>
      <c r="J49" s="490">
        <v>1</v>
      </c>
      <c r="K49" s="491">
        <v>7.5900001525878906</v>
      </c>
    </row>
    <row r="50" spans="1:11" ht="14.45" customHeight="1" x14ac:dyDescent="0.2">
      <c r="A50" s="485" t="s">
        <v>442</v>
      </c>
      <c r="B50" s="486" t="s">
        <v>443</v>
      </c>
      <c r="C50" s="487" t="s">
        <v>456</v>
      </c>
      <c r="D50" s="488" t="s">
        <v>457</v>
      </c>
      <c r="E50" s="487" t="s">
        <v>789</v>
      </c>
      <c r="F50" s="488" t="s">
        <v>790</v>
      </c>
      <c r="G50" s="487" t="s">
        <v>877</v>
      </c>
      <c r="H50" s="487" t="s">
        <v>878</v>
      </c>
      <c r="I50" s="490">
        <v>9.5900001525878906</v>
      </c>
      <c r="J50" s="490">
        <v>1</v>
      </c>
      <c r="K50" s="491">
        <v>9.5900001525878906</v>
      </c>
    </row>
    <row r="51" spans="1:11" ht="14.45" customHeight="1" x14ac:dyDescent="0.2">
      <c r="A51" s="485" t="s">
        <v>442</v>
      </c>
      <c r="B51" s="486" t="s">
        <v>443</v>
      </c>
      <c r="C51" s="487" t="s">
        <v>456</v>
      </c>
      <c r="D51" s="488" t="s">
        <v>457</v>
      </c>
      <c r="E51" s="487" t="s">
        <v>789</v>
      </c>
      <c r="F51" s="488" t="s">
        <v>790</v>
      </c>
      <c r="G51" s="487" t="s">
        <v>879</v>
      </c>
      <c r="H51" s="487" t="s">
        <v>880</v>
      </c>
      <c r="I51" s="490">
        <v>19.959999084472656</v>
      </c>
      <c r="J51" s="490">
        <v>1</v>
      </c>
      <c r="K51" s="491">
        <v>19.959999084472656</v>
      </c>
    </row>
    <row r="52" spans="1:11" ht="14.45" customHeight="1" x14ac:dyDescent="0.2">
      <c r="A52" s="485" t="s">
        <v>442</v>
      </c>
      <c r="B52" s="486" t="s">
        <v>443</v>
      </c>
      <c r="C52" s="487" t="s">
        <v>456</v>
      </c>
      <c r="D52" s="488" t="s">
        <v>457</v>
      </c>
      <c r="E52" s="487" t="s">
        <v>789</v>
      </c>
      <c r="F52" s="488" t="s">
        <v>790</v>
      </c>
      <c r="G52" s="487" t="s">
        <v>797</v>
      </c>
      <c r="H52" s="487" t="s">
        <v>798</v>
      </c>
      <c r="I52" s="490">
        <v>30.960000038146973</v>
      </c>
      <c r="J52" s="490">
        <v>4</v>
      </c>
      <c r="K52" s="491">
        <v>123.84000015258789</v>
      </c>
    </row>
    <row r="53" spans="1:11" ht="14.45" customHeight="1" x14ac:dyDescent="0.2">
      <c r="A53" s="485" t="s">
        <v>442</v>
      </c>
      <c r="B53" s="486" t="s">
        <v>443</v>
      </c>
      <c r="C53" s="487" t="s">
        <v>456</v>
      </c>
      <c r="D53" s="488" t="s">
        <v>457</v>
      </c>
      <c r="E53" s="487" t="s">
        <v>789</v>
      </c>
      <c r="F53" s="488" t="s">
        <v>790</v>
      </c>
      <c r="G53" s="487" t="s">
        <v>799</v>
      </c>
      <c r="H53" s="487" t="s">
        <v>800</v>
      </c>
      <c r="I53" s="490">
        <v>30.77500057220459</v>
      </c>
      <c r="J53" s="490">
        <v>6</v>
      </c>
      <c r="K53" s="491">
        <v>184.66000366210938</v>
      </c>
    </row>
    <row r="54" spans="1:11" ht="14.45" customHeight="1" x14ac:dyDescent="0.2">
      <c r="A54" s="485" t="s">
        <v>442</v>
      </c>
      <c r="B54" s="486" t="s">
        <v>443</v>
      </c>
      <c r="C54" s="487" t="s">
        <v>456</v>
      </c>
      <c r="D54" s="488" t="s">
        <v>457</v>
      </c>
      <c r="E54" s="487" t="s">
        <v>789</v>
      </c>
      <c r="F54" s="488" t="s">
        <v>790</v>
      </c>
      <c r="G54" s="487" t="s">
        <v>801</v>
      </c>
      <c r="H54" s="487" t="s">
        <v>802</v>
      </c>
      <c r="I54" s="490">
        <v>19.469999313354492</v>
      </c>
      <c r="J54" s="490">
        <v>1</v>
      </c>
      <c r="K54" s="491">
        <v>19.469999313354492</v>
      </c>
    </row>
    <row r="55" spans="1:11" ht="14.45" customHeight="1" x14ac:dyDescent="0.2">
      <c r="A55" s="485" t="s">
        <v>442</v>
      </c>
      <c r="B55" s="486" t="s">
        <v>443</v>
      </c>
      <c r="C55" s="487" t="s">
        <v>456</v>
      </c>
      <c r="D55" s="488" t="s">
        <v>457</v>
      </c>
      <c r="E55" s="487" t="s">
        <v>803</v>
      </c>
      <c r="F55" s="488" t="s">
        <v>804</v>
      </c>
      <c r="G55" s="487" t="s">
        <v>805</v>
      </c>
      <c r="H55" s="487" t="s">
        <v>806</v>
      </c>
      <c r="I55" s="490">
        <v>1.7499999608844519E-2</v>
      </c>
      <c r="J55" s="490">
        <v>500</v>
      </c>
      <c r="K55" s="491">
        <v>8</v>
      </c>
    </row>
    <row r="56" spans="1:11" ht="14.45" customHeight="1" x14ac:dyDescent="0.2">
      <c r="A56" s="485" t="s">
        <v>442</v>
      </c>
      <c r="B56" s="486" t="s">
        <v>443</v>
      </c>
      <c r="C56" s="487" t="s">
        <v>456</v>
      </c>
      <c r="D56" s="488" t="s">
        <v>457</v>
      </c>
      <c r="E56" s="487" t="s">
        <v>803</v>
      </c>
      <c r="F56" s="488" t="s">
        <v>804</v>
      </c>
      <c r="G56" s="487" t="s">
        <v>807</v>
      </c>
      <c r="H56" s="487" t="s">
        <v>808</v>
      </c>
      <c r="I56" s="490">
        <v>21.976666132609051</v>
      </c>
      <c r="J56" s="490">
        <v>300</v>
      </c>
      <c r="K56" s="491">
        <v>6593.0400390625</v>
      </c>
    </row>
    <row r="57" spans="1:11" ht="14.45" customHeight="1" x14ac:dyDescent="0.2">
      <c r="A57" s="485" t="s">
        <v>442</v>
      </c>
      <c r="B57" s="486" t="s">
        <v>443</v>
      </c>
      <c r="C57" s="487" t="s">
        <v>456</v>
      </c>
      <c r="D57" s="488" t="s">
        <v>457</v>
      </c>
      <c r="E57" s="487" t="s">
        <v>803</v>
      </c>
      <c r="F57" s="488" t="s">
        <v>804</v>
      </c>
      <c r="G57" s="487" t="s">
        <v>881</v>
      </c>
      <c r="H57" s="487" t="s">
        <v>882</v>
      </c>
      <c r="I57" s="490">
        <v>17.979999542236328</v>
      </c>
      <c r="J57" s="490">
        <v>2</v>
      </c>
      <c r="K57" s="491">
        <v>35.959999084472656</v>
      </c>
    </row>
    <row r="58" spans="1:11" ht="14.45" customHeight="1" x14ac:dyDescent="0.2">
      <c r="A58" s="485" t="s">
        <v>442</v>
      </c>
      <c r="B58" s="486" t="s">
        <v>443</v>
      </c>
      <c r="C58" s="487" t="s">
        <v>456</v>
      </c>
      <c r="D58" s="488" t="s">
        <v>457</v>
      </c>
      <c r="E58" s="487" t="s">
        <v>803</v>
      </c>
      <c r="F58" s="488" t="s">
        <v>804</v>
      </c>
      <c r="G58" s="487" t="s">
        <v>815</v>
      </c>
      <c r="H58" s="487" t="s">
        <v>816</v>
      </c>
      <c r="I58" s="490">
        <v>1.8049999475479126</v>
      </c>
      <c r="J58" s="490">
        <v>150</v>
      </c>
      <c r="K58" s="491">
        <v>271</v>
      </c>
    </row>
    <row r="59" spans="1:11" ht="14.45" customHeight="1" x14ac:dyDescent="0.2">
      <c r="A59" s="485" t="s">
        <v>442</v>
      </c>
      <c r="B59" s="486" t="s">
        <v>443</v>
      </c>
      <c r="C59" s="487" t="s">
        <v>456</v>
      </c>
      <c r="D59" s="488" t="s">
        <v>457</v>
      </c>
      <c r="E59" s="487" t="s">
        <v>803</v>
      </c>
      <c r="F59" s="488" t="s">
        <v>804</v>
      </c>
      <c r="G59" s="487" t="s">
        <v>883</v>
      </c>
      <c r="H59" s="487" t="s">
        <v>884</v>
      </c>
      <c r="I59" s="490">
        <v>2.2000000476837158</v>
      </c>
      <c r="J59" s="490">
        <v>15</v>
      </c>
      <c r="K59" s="491">
        <v>33</v>
      </c>
    </row>
    <row r="60" spans="1:11" ht="14.45" customHeight="1" x14ac:dyDescent="0.2">
      <c r="A60" s="485" t="s">
        <v>442</v>
      </c>
      <c r="B60" s="486" t="s">
        <v>443</v>
      </c>
      <c r="C60" s="487" t="s">
        <v>456</v>
      </c>
      <c r="D60" s="488" t="s">
        <v>457</v>
      </c>
      <c r="E60" s="487" t="s">
        <v>803</v>
      </c>
      <c r="F60" s="488" t="s">
        <v>804</v>
      </c>
      <c r="G60" s="487" t="s">
        <v>885</v>
      </c>
      <c r="H60" s="487" t="s">
        <v>886</v>
      </c>
      <c r="I60" s="490">
        <v>11.734999656677246</v>
      </c>
      <c r="J60" s="490">
        <v>25</v>
      </c>
      <c r="K60" s="491">
        <v>293.40000915527344</v>
      </c>
    </row>
    <row r="61" spans="1:11" ht="14.45" customHeight="1" x14ac:dyDescent="0.2">
      <c r="A61" s="485" t="s">
        <v>442</v>
      </c>
      <c r="B61" s="486" t="s">
        <v>443</v>
      </c>
      <c r="C61" s="487" t="s">
        <v>456</v>
      </c>
      <c r="D61" s="488" t="s">
        <v>457</v>
      </c>
      <c r="E61" s="487" t="s">
        <v>803</v>
      </c>
      <c r="F61" s="488" t="s">
        <v>804</v>
      </c>
      <c r="G61" s="487" t="s">
        <v>819</v>
      </c>
      <c r="H61" s="487" t="s">
        <v>820</v>
      </c>
      <c r="I61" s="490">
        <v>13.310000419616699</v>
      </c>
      <c r="J61" s="490">
        <v>10</v>
      </c>
      <c r="K61" s="491">
        <v>133.10000610351563</v>
      </c>
    </row>
    <row r="62" spans="1:11" ht="14.45" customHeight="1" x14ac:dyDescent="0.2">
      <c r="A62" s="485" t="s">
        <v>442</v>
      </c>
      <c r="B62" s="486" t="s">
        <v>443</v>
      </c>
      <c r="C62" s="487" t="s">
        <v>456</v>
      </c>
      <c r="D62" s="488" t="s">
        <v>457</v>
      </c>
      <c r="E62" s="487" t="s">
        <v>803</v>
      </c>
      <c r="F62" s="488" t="s">
        <v>804</v>
      </c>
      <c r="G62" s="487" t="s">
        <v>825</v>
      </c>
      <c r="H62" s="487" t="s">
        <v>826</v>
      </c>
      <c r="I62" s="490">
        <v>1.9825000166893005</v>
      </c>
      <c r="J62" s="490">
        <v>450</v>
      </c>
      <c r="K62" s="491">
        <v>892</v>
      </c>
    </row>
    <row r="63" spans="1:11" ht="14.45" customHeight="1" x14ac:dyDescent="0.2">
      <c r="A63" s="485" t="s">
        <v>442</v>
      </c>
      <c r="B63" s="486" t="s">
        <v>443</v>
      </c>
      <c r="C63" s="487" t="s">
        <v>456</v>
      </c>
      <c r="D63" s="488" t="s">
        <v>457</v>
      </c>
      <c r="E63" s="487" t="s">
        <v>803</v>
      </c>
      <c r="F63" s="488" t="s">
        <v>804</v>
      </c>
      <c r="G63" s="487" t="s">
        <v>827</v>
      </c>
      <c r="H63" s="487" t="s">
        <v>828</v>
      </c>
      <c r="I63" s="490">
        <v>1.8999999761581421</v>
      </c>
      <c r="J63" s="490">
        <v>400</v>
      </c>
      <c r="K63" s="491">
        <v>760</v>
      </c>
    </row>
    <row r="64" spans="1:11" ht="14.45" customHeight="1" x14ac:dyDescent="0.2">
      <c r="A64" s="485" t="s">
        <v>442</v>
      </c>
      <c r="B64" s="486" t="s">
        <v>443</v>
      </c>
      <c r="C64" s="487" t="s">
        <v>456</v>
      </c>
      <c r="D64" s="488" t="s">
        <v>457</v>
      </c>
      <c r="E64" s="487" t="s">
        <v>803</v>
      </c>
      <c r="F64" s="488" t="s">
        <v>804</v>
      </c>
      <c r="G64" s="487" t="s">
        <v>829</v>
      </c>
      <c r="H64" s="487" t="s">
        <v>830</v>
      </c>
      <c r="I64" s="490">
        <v>2.6925000548362732</v>
      </c>
      <c r="J64" s="490">
        <v>450</v>
      </c>
      <c r="K64" s="491">
        <v>1211.5</v>
      </c>
    </row>
    <row r="65" spans="1:11" ht="14.45" customHeight="1" x14ac:dyDescent="0.2">
      <c r="A65" s="485" t="s">
        <v>442</v>
      </c>
      <c r="B65" s="486" t="s">
        <v>443</v>
      </c>
      <c r="C65" s="487" t="s">
        <v>456</v>
      </c>
      <c r="D65" s="488" t="s">
        <v>457</v>
      </c>
      <c r="E65" s="487" t="s">
        <v>803</v>
      </c>
      <c r="F65" s="488" t="s">
        <v>804</v>
      </c>
      <c r="G65" s="487" t="s">
        <v>835</v>
      </c>
      <c r="H65" s="487" t="s">
        <v>836</v>
      </c>
      <c r="I65" s="490">
        <v>1.9199999570846558</v>
      </c>
      <c r="J65" s="490">
        <v>50</v>
      </c>
      <c r="K65" s="491">
        <v>96</v>
      </c>
    </row>
    <row r="66" spans="1:11" ht="14.45" customHeight="1" x14ac:dyDescent="0.2">
      <c r="A66" s="485" t="s">
        <v>442</v>
      </c>
      <c r="B66" s="486" t="s">
        <v>443</v>
      </c>
      <c r="C66" s="487" t="s">
        <v>456</v>
      </c>
      <c r="D66" s="488" t="s">
        <v>457</v>
      </c>
      <c r="E66" s="487" t="s">
        <v>803</v>
      </c>
      <c r="F66" s="488" t="s">
        <v>804</v>
      </c>
      <c r="G66" s="487" t="s">
        <v>837</v>
      </c>
      <c r="H66" s="487" t="s">
        <v>838</v>
      </c>
      <c r="I66" s="490">
        <v>3.0999999046325684</v>
      </c>
      <c r="J66" s="490">
        <v>5</v>
      </c>
      <c r="K66" s="491">
        <v>15.5</v>
      </c>
    </row>
    <row r="67" spans="1:11" ht="14.45" customHeight="1" x14ac:dyDescent="0.2">
      <c r="A67" s="485" t="s">
        <v>442</v>
      </c>
      <c r="B67" s="486" t="s">
        <v>443</v>
      </c>
      <c r="C67" s="487" t="s">
        <v>456</v>
      </c>
      <c r="D67" s="488" t="s">
        <v>457</v>
      </c>
      <c r="E67" s="487" t="s">
        <v>803</v>
      </c>
      <c r="F67" s="488" t="s">
        <v>804</v>
      </c>
      <c r="G67" s="487" t="s">
        <v>839</v>
      </c>
      <c r="H67" s="487" t="s">
        <v>840</v>
      </c>
      <c r="I67" s="490">
        <v>1.9199999570846558</v>
      </c>
      <c r="J67" s="490">
        <v>10</v>
      </c>
      <c r="K67" s="491">
        <v>19.200000762939453</v>
      </c>
    </row>
    <row r="68" spans="1:11" ht="14.45" customHeight="1" x14ac:dyDescent="0.2">
      <c r="A68" s="485" t="s">
        <v>442</v>
      </c>
      <c r="B68" s="486" t="s">
        <v>443</v>
      </c>
      <c r="C68" s="487" t="s">
        <v>456</v>
      </c>
      <c r="D68" s="488" t="s">
        <v>457</v>
      </c>
      <c r="E68" s="487" t="s">
        <v>803</v>
      </c>
      <c r="F68" s="488" t="s">
        <v>804</v>
      </c>
      <c r="G68" s="487" t="s">
        <v>841</v>
      </c>
      <c r="H68" s="487" t="s">
        <v>842</v>
      </c>
      <c r="I68" s="490">
        <v>2.1700000762939453</v>
      </c>
      <c r="J68" s="490">
        <v>10</v>
      </c>
      <c r="K68" s="491">
        <v>21.700000762939453</v>
      </c>
    </row>
    <row r="69" spans="1:11" ht="14.45" customHeight="1" x14ac:dyDescent="0.2">
      <c r="A69" s="485" t="s">
        <v>442</v>
      </c>
      <c r="B69" s="486" t="s">
        <v>443</v>
      </c>
      <c r="C69" s="487" t="s">
        <v>456</v>
      </c>
      <c r="D69" s="488" t="s">
        <v>457</v>
      </c>
      <c r="E69" s="487" t="s">
        <v>803</v>
      </c>
      <c r="F69" s="488" t="s">
        <v>804</v>
      </c>
      <c r="G69" s="487" t="s">
        <v>887</v>
      </c>
      <c r="H69" s="487" t="s">
        <v>888</v>
      </c>
      <c r="I69" s="490">
        <v>2</v>
      </c>
      <c r="J69" s="490">
        <v>5</v>
      </c>
      <c r="K69" s="491">
        <v>10</v>
      </c>
    </row>
    <row r="70" spans="1:11" ht="14.45" customHeight="1" x14ac:dyDescent="0.2">
      <c r="A70" s="485" t="s">
        <v>442</v>
      </c>
      <c r="B70" s="486" t="s">
        <v>443</v>
      </c>
      <c r="C70" s="487" t="s">
        <v>456</v>
      </c>
      <c r="D70" s="488" t="s">
        <v>457</v>
      </c>
      <c r="E70" s="487" t="s">
        <v>803</v>
      </c>
      <c r="F70" s="488" t="s">
        <v>804</v>
      </c>
      <c r="G70" s="487" t="s">
        <v>889</v>
      </c>
      <c r="H70" s="487" t="s">
        <v>890</v>
      </c>
      <c r="I70" s="490">
        <v>21.239999771118164</v>
      </c>
      <c r="J70" s="490">
        <v>5</v>
      </c>
      <c r="K70" s="491">
        <v>106.19999694824219</v>
      </c>
    </row>
    <row r="71" spans="1:11" ht="14.45" customHeight="1" x14ac:dyDescent="0.2">
      <c r="A71" s="485" t="s">
        <v>442</v>
      </c>
      <c r="B71" s="486" t="s">
        <v>443</v>
      </c>
      <c r="C71" s="487" t="s">
        <v>456</v>
      </c>
      <c r="D71" s="488" t="s">
        <v>457</v>
      </c>
      <c r="E71" s="487" t="s">
        <v>803</v>
      </c>
      <c r="F71" s="488" t="s">
        <v>804</v>
      </c>
      <c r="G71" s="487" t="s">
        <v>843</v>
      </c>
      <c r="H71" s="487" t="s">
        <v>844</v>
      </c>
      <c r="I71" s="490">
        <v>2.5099999904632568</v>
      </c>
      <c r="J71" s="490">
        <v>150</v>
      </c>
      <c r="K71" s="491">
        <v>376.5</v>
      </c>
    </row>
    <row r="72" spans="1:11" ht="14.45" customHeight="1" x14ac:dyDescent="0.2">
      <c r="A72" s="485" t="s">
        <v>442</v>
      </c>
      <c r="B72" s="486" t="s">
        <v>443</v>
      </c>
      <c r="C72" s="487" t="s">
        <v>456</v>
      </c>
      <c r="D72" s="488" t="s">
        <v>457</v>
      </c>
      <c r="E72" s="487" t="s">
        <v>803</v>
      </c>
      <c r="F72" s="488" t="s">
        <v>804</v>
      </c>
      <c r="G72" s="487" t="s">
        <v>891</v>
      </c>
      <c r="H72" s="487" t="s">
        <v>892</v>
      </c>
      <c r="I72" s="490">
        <v>3.1450001001358032</v>
      </c>
      <c r="J72" s="490">
        <v>10</v>
      </c>
      <c r="K72" s="491">
        <v>31.449999809265137</v>
      </c>
    </row>
    <row r="73" spans="1:11" ht="14.45" customHeight="1" x14ac:dyDescent="0.2">
      <c r="A73" s="485" t="s">
        <v>442</v>
      </c>
      <c r="B73" s="486" t="s">
        <v>443</v>
      </c>
      <c r="C73" s="487" t="s">
        <v>456</v>
      </c>
      <c r="D73" s="488" t="s">
        <v>457</v>
      </c>
      <c r="E73" s="487" t="s">
        <v>803</v>
      </c>
      <c r="F73" s="488" t="s">
        <v>804</v>
      </c>
      <c r="G73" s="487" t="s">
        <v>849</v>
      </c>
      <c r="H73" s="487" t="s">
        <v>850</v>
      </c>
      <c r="I73" s="490">
        <v>2.5299999713897705</v>
      </c>
      <c r="J73" s="490">
        <v>5</v>
      </c>
      <c r="K73" s="491">
        <v>12.649999618530273</v>
      </c>
    </row>
    <row r="74" spans="1:11" ht="14.45" customHeight="1" x14ac:dyDescent="0.2">
      <c r="A74" s="485" t="s">
        <v>442</v>
      </c>
      <c r="B74" s="486" t="s">
        <v>443</v>
      </c>
      <c r="C74" s="487" t="s">
        <v>456</v>
      </c>
      <c r="D74" s="488" t="s">
        <v>457</v>
      </c>
      <c r="E74" s="487" t="s">
        <v>851</v>
      </c>
      <c r="F74" s="488" t="s">
        <v>852</v>
      </c>
      <c r="G74" s="487" t="s">
        <v>853</v>
      </c>
      <c r="H74" s="487" t="s">
        <v>854</v>
      </c>
      <c r="I74" s="490">
        <v>10.163333257039389</v>
      </c>
      <c r="J74" s="490">
        <v>110</v>
      </c>
      <c r="K74" s="491">
        <v>1117.8999938964844</v>
      </c>
    </row>
    <row r="75" spans="1:11" ht="14.45" customHeight="1" x14ac:dyDescent="0.2">
      <c r="A75" s="485" t="s">
        <v>442</v>
      </c>
      <c r="B75" s="486" t="s">
        <v>443</v>
      </c>
      <c r="C75" s="487" t="s">
        <v>456</v>
      </c>
      <c r="D75" s="488" t="s">
        <v>457</v>
      </c>
      <c r="E75" s="487" t="s">
        <v>855</v>
      </c>
      <c r="F75" s="488" t="s">
        <v>856</v>
      </c>
      <c r="G75" s="487" t="s">
        <v>859</v>
      </c>
      <c r="H75" s="487" t="s">
        <v>860</v>
      </c>
      <c r="I75" s="490">
        <v>0.96500000357627869</v>
      </c>
      <c r="J75" s="490">
        <v>1300</v>
      </c>
      <c r="K75" s="491">
        <v>1254</v>
      </c>
    </row>
    <row r="76" spans="1:11" ht="14.45" customHeight="1" x14ac:dyDescent="0.2">
      <c r="A76" s="485" t="s">
        <v>442</v>
      </c>
      <c r="B76" s="486" t="s">
        <v>443</v>
      </c>
      <c r="C76" s="487" t="s">
        <v>456</v>
      </c>
      <c r="D76" s="488" t="s">
        <v>457</v>
      </c>
      <c r="E76" s="487" t="s">
        <v>855</v>
      </c>
      <c r="F76" s="488" t="s">
        <v>856</v>
      </c>
      <c r="G76" s="487" t="s">
        <v>861</v>
      </c>
      <c r="H76" s="487" t="s">
        <v>862</v>
      </c>
      <c r="I76" s="490">
        <v>1.8033332824707031</v>
      </c>
      <c r="J76" s="490">
        <v>400</v>
      </c>
      <c r="K76" s="491">
        <v>721</v>
      </c>
    </row>
    <row r="77" spans="1:11" ht="14.45" customHeight="1" x14ac:dyDescent="0.2">
      <c r="A77" s="485" t="s">
        <v>442</v>
      </c>
      <c r="B77" s="486" t="s">
        <v>443</v>
      </c>
      <c r="C77" s="487" t="s">
        <v>456</v>
      </c>
      <c r="D77" s="488" t="s">
        <v>457</v>
      </c>
      <c r="E77" s="487" t="s">
        <v>863</v>
      </c>
      <c r="F77" s="488" t="s">
        <v>864</v>
      </c>
      <c r="G77" s="487" t="s">
        <v>865</v>
      </c>
      <c r="H77" s="487" t="s">
        <v>866</v>
      </c>
      <c r="I77" s="490">
        <v>0.69399999380111699</v>
      </c>
      <c r="J77" s="490">
        <v>1200</v>
      </c>
      <c r="K77" s="491">
        <v>820</v>
      </c>
    </row>
    <row r="78" spans="1:11" ht="14.45" customHeight="1" x14ac:dyDescent="0.2">
      <c r="A78" s="485" t="s">
        <v>442</v>
      </c>
      <c r="B78" s="486" t="s">
        <v>443</v>
      </c>
      <c r="C78" s="487" t="s">
        <v>456</v>
      </c>
      <c r="D78" s="488" t="s">
        <v>457</v>
      </c>
      <c r="E78" s="487" t="s">
        <v>863</v>
      </c>
      <c r="F78" s="488" t="s">
        <v>864</v>
      </c>
      <c r="G78" s="487" t="s">
        <v>867</v>
      </c>
      <c r="H78" s="487" t="s">
        <v>868</v>
      </c>
      <c r="I78" s="490">
        <v>0.74000000953674316</v>
      </c>
      <c r="J78" s="490">
        <v>400</v>
      </c>
      <c r="K78" s="491">
        <v>296</v>
      </c>
    </row>
    <row r="79" spans="1:11" ht="14.45" customHeight="1" thickBot="1" x14ac:dyDescent="0.25">
      <c r="A79" s="492" t="s">
        <v>442</v>
      </c>
      <c r="B79" s="493" t="s">
        <v>443</v>
      </c>
      <c r="C79" s="494" t="s">
        <v>456</v>
      </c>
      <c r="D79" s="495" t="s">
        <v>457</v>
      </c>
      <c r="E79" s="494" t="s">
        <v>863</v>
      </c>
      <c r="F79" s="495" t="s">
        <v>864</v>
      </c>
      <c r="G79" s="494" t="s">
        <v>867</v>
      </c>
      <c r="H79" s="494" t="s">
        <v>870</v>
      </c>
      <c r="I79" s="497">
        <v>0.86000001430511475</v>
      </c>
      <c r="J79" s="497">
        <v>200</v>
      </c>
      <c r="K79" s="498">
        <v>172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1326331-EBF9-4189-9D7C-2C882C28967E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</v>
      </c>
      <c r="D6" s="308"/>
      <c r="E6" s="308"/>
      <c r="F6" s="307"/>
      <c r="G6" s="309">
        <f ca="1">SUM(Tabulka[05 h_vram])/2</f>
        <v>13822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439169</v>
      </c>
      <c r="N6" s="308">
        <f ca="1">SUM(Tabulka[12 m_oc])/2</f>
        <v>439169</v>
      </c>
      <c r="O6" s="307">
        <f ca="1">SUM(Tabulka[13 m_sk])/2</f>
        <v>5016890</v>
      </c>
      <c r="P6" s="306">
        <f ca="1">SUM(Tabulka[14_vzsk])/2</f>
        <v>0</v>
      </c>
      <c r="Q6" s="306">
        <f ca="1">SUM(Tabulka[15_vzpl])/2</f>
        <v>10151.51515151515</v>
      </c>
      <c r="R6" s="305">
        <f ca="1">IF(Q6=0,0,P6/Q6)</f>
        <v>0</v>
      </c>
      <c r="S6" s="304">
        <f ca="1">Q6-P6</f>
        <v>10151.51515151515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5166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273285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273285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2682737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8818.181818181818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8818.181818181818</v>
      </c>
    </row>
    <row r="9" spans="1:19" x14ac:dyDescent="0.25">
      <c r="A9" s="286">
        <v>99</v>
      </c>
      <c r="B9" s="285" t="s">
        <v>905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0.27500000000000002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9918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85456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8818.181818181818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8818.181818181818</v>
      </c>
    </row>
    <row r="10" spans="1:19" x14ac:dyDescent="0.25">
      <c r="A10" s="286">
        <v>101</v>
      </c>
      <c r="B10" s="285" t="s">
        <v>906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4.2249999999999996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4838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263367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263367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2597281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894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130102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1851695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1333.3333333333333</v>
      </c>
    </row>
    <row r="12" spans="1:19" x14ac:dyDescent="0.25">
      <c r="A12" s="286">
        <v>303</v>
      </c>
      <c r="B12" s="285" t="s">
        <v>907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24076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316018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1333.3333333333333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1333.3333333333333</v>
      </c>
    </row>
    <row r="13" spans="1:19" x14ac:dyDescent="0.25">
      <c r="A13" s="286">
        <v>304</v>
      </c>
      <c r="B13" s="285" t="s">
        <v>908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68144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1003015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909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36542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456846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910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75816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895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482458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911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2192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35782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482458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4110E75E-AC66-40F2-B259-E5FE9363F85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8626.2428600000003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273.94261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0.84655515409069837</v>
      </c>
      <c r="E11" s="165">
        <f t="shared" si="0"/>
        <v>1.4109252568178308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79.009619999999998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6816.5271900000007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1868.7023299999998</v>
      </c>
      <c r="D18" s="183">
        <f ca="1">IF(ISERROR(VLOOKUP("Výnosy celkem",INDIRECT("HI!$A:$G"),5,0)),0,VLOOKUP("Výnosy celkem",INDIRECT("HI!$A:$G"),5,0))</f>
        <v>1690.15923</v>
      </c>
      <c r="E18" s="184">
        <f t="shared" ref="E18:E23" ca="1" si="1">IF(C18=0,0,D18/C18)</f>
        <v>0.90445610457391579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1868.7023299999998</v>
      </c>
      <c r="D19" s="164">
        <f ca="1">IF(ISERROR(VLOOKUP("Ambulance *",INDIRECT("HI!$A:$G"),5,0)),0,VLOOKUP("Ambulance *",INDIRECT("HI!$A:$G"),5,0))</f>
        <v>1690.15923</v>
      </c>
      <c r="E19" s="165">
        <f t="shared" ca="1" si="1"/>
        <v>0.90445610457391579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0.90445610457391579</v>
      </c>
      <c r="E20" s="165">
        <f t="shared" si="1"/>
        <v>0.90445610457391579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0.9044561045739159</v>
      </c>
      <c r="E21" s="165">
        <f t="shared" si="1"/>
        <v>0.9044561045739159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38E4CD7-3746-444D-BAF4-1A08B776F554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904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4.6500000000000004</v>
      </c>
      <c r="F4" s="315"/>
      <c r="G4" s="315"/>
      <c r="H4" s="315"/>
      <c r="I4" s="315">
        <v>842</v>
      </c>
      <c r="J4" s="315"/>
      <c r="K4" s="315"/>
      <c r="L4" s="315"/>
      <c r="M4" s="315"/>
      <c r="N4" s="315"/>
      <c r="O4" s="315"/>
      <c r="P4" s="315"/>
      <c r="Q4" s="315">
        <v>314722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32</v>
      </c>
      <c r="Q5">
        <v>6799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4.45</v>
      </c>
      <c r="I6">
        <v>810</v>
      </c>
      <c r="Q6">
        <v>307923</v>
      </c>
    </row>
    <row r="7" spans="1:19" x14ac:dyDescent="0.25">
      <c r="A7" s="320" t="s">
        <v>170</v>
      </c>
      <c r="B7" s="319">
        <v>4</v>
      </c>
      <c r="C7">
        <v>1</v>
      </c>
      <c r="D7" t="s">
        <v>894</v>
      </c>
      <c r="E7">
        <v>5.5</v>
      </c>
      <c r="I7">
        <v>948</v>
      </c>
      <c r="Q7">
        <v>218588</v>
      </c>
      <c r="S7">
        <v>166.66666666666666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184</v>
      </c>
      <c r="Q8">
        <v>35950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504</v>
      </c>
      <c r="Q9">
        <v>116787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52466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0.5</v>
      </c>
      <c r="I11">
        <v>84</v>
      </c>
      <c r="Q11">
        <v>13385</v>
      </c>
    </row>
    <row r="12" spans="1:19" x14ac:dyDescent="0.25">
      <c r="A12" s="322" t="s">
        <v>175</v>
      </c>
      <c r="B12" s="321">
        <v>9</v>
      </c>
      <c r="C12">
        <v>1</v>
      </c>
      <c r="D12" t="s">
        <v>895</v>
      </c>
      <c r="E12">
        <v>2</v>
      </c>
      <c r="I12">
        <v>304</v>
      </c>
      <c r="Q12">
        <v>54907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2</v>
      </c>
      <c r="I13">
        <v>304</v>
      </c>
      <c r="Q13">
        <v>54907</v>
      </c>
    </row>
    <row r="14" spans="1:19" x14ac:dyDescent="0.25">
      <c r="A14" s="322" t="s">
        <v>177</v>
      </c>
      <c r="B14" s="321">
        <v>11</v>
      </c>
      <c r="C14" t="s">
        <v>896</v>
      </c>
      <c r="E14">
        <v>12.15</v>
      </c>
      <c r="I14">
        <v>2094</v>
      </c>
      <c r="Q14">
        <v>588217</v>
      </c>
      <c r="S14">
        <v>1268.939393939394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4.6500000000000004</v>
      </c>
      <c r="I15">
        <v>692</v>
      </c>
      <c r="Q15">
        <v>313366</v>
      </c>
      <c r="S15">
        <v>1102.2727272727273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0.2</v>
      </c>
      <c r="I16">
        <v>32</v>
      </c>
      <c r="Q16">
        <v>6684</v>
      </c>
      <c r="S16">
        <v>1102.2727272727273</v>
      </c>
    </row>
    <row r="17" spans="3:19" x14ac:dyDescent="0.25">
      <c r="C17">
        <v>2</v>
      </c>
      <c r="D17">
        <v>101</v>
      </c>
      <c r="E17">
        <v>4.45</v>
      </c>
      <c r="I17">
        <v>660</v>
      </c>
      <c r="Q17">
        <v>306682</v>
      </c>
    </row>
    <row r="18" spans="3:19" x14ac:dyDescent="0.25">
      <c r="C18">
        <v>2</v>
      </c>
      <c r="D18" t="s">
        <v>894</v>
      </c>
      <c r="E18">
        <v>5.5</v>
      </c>
      <c r="I18">
        <v>832</v>
      </c>
      <c r="Q18">
        <v>217181</v>
      </c>
      <c r="S18">
        <v>166.66666666666666</v>
      </c>
    </row>
    <row r="19" spans="3:19" x14ac:dyDescent="0.25">
      <c r="C19">
        <v>2</v>
      </c>
      <c r="D19">
        <v>303</v>
      </c>
      <c r="E19">
        <v>1</v>
      </c>
      <c r="I19">
        <v>160</v>
      </c>
      <c r="Q19">
        <v>35950</v>
      </c>
      <c r="S19">
        <v>166.66666666666666</v>
      </c>
    </row>
    <row r="20" spans="3:19" x14ac:dyDescent="0.25">
      <c r="C20">
        <v>2</v>
      </c>
      <c r="D20">
        <v>304</v>
      </c>
      <c r="E20">
        <v>3</v>
      </c>
      <c r="I20">
        <v>456</v>
      </c>
      <c r="Q20">
        <v>115472</v>
      </c>
    </row>
    <row r="21" spans="3:19" x14ac:dyDescent="0.25">
      <c r="C21">
        <v>2</v>
      </c>
      <c r="D21">
        <v>305</v>
      </c>
      <c r="E21">
        <v>1</v>
      </c>
      <c r="I21">
        <v>136</v>
      </c>
      <c r="Q21">
        <v>52359</v>
      </c>
    </row>
    <row r="22" spans="3:19" x14ac:dyDescent="0.25">
      <c r="C22">
        <v>2</v>
      </c>
      <c r="D22">
        <v>424</v>
      </c>
      <c r="E22">
        <v>0.5</v>
      </c>
      <c r="I22">
        <v>80</v>
      </c>
      <c r="Q22">
        <v>13400</v>
      </c>
    </row>
    <row r="23" spans="3:19" x14ac:dyDescent="0.25">
      <c r="C23">
        <v>2</v>
      </c>
      <c r="D23" t="s">
        <v>895</v>
      </c>
      <c r="E23">
        <v>2</v>
      </c>
      <c r="I23">
        <v>276</v>
      </c>
      <c r="Q23">
        <v>57935</v>
      </c>
    </row>
    <row r="24" spans="3:19" x14ac:dyDescent="0.25">
      <c r="C24">
        <v>2</v>
      </c>
      <c r="D24">
        <v>30</v>
      </c>
      <c r="E24">
        <v>2</v>
      </c>
      <c r="I24">
        <v>276</v>
      </c>
      <c r="Q24">
        <v>57935</v>
      </c>
    </row>
    <row r="25" spans="3:19" x14ac:dyDescent="0.25">
      <c r="C25" t="s">
        <v>897</v>
      </c>
      <c r="E25">
        <v>12.15</v>
      </c>
      <c r="I25">
        <v>1800</v>
      </c>
      <c r="Q25">
        <v>588482</v>
      </c>
      <c r="S25">
        <v>1268.939393939394</v>
      </c>
    </row>
    <row r="26" spans="3:19" x14ac:dyDescent="0.25">
      <c r="C26">
        <v>3</v>
      </c>
      <c r="D26" t="s">
        <v>215</v>
      </c>
      <c r="E26">
        <v>4.6500000000000004</v>
      </c>
      <c r="I26">
        <v>720</v>
      </c>
      <c r="Q26">
        <v>306994</v>
      </c>
      <c r="S26">
        <v>1102.2727272727273</v>
      </c>
    </row>
    <row r="27" spans="3:19" x14ac:dyDescent="0.25">
      <c r="C27">
        <v>3</v>
      </c>
      <c r="D27">
        <v>99</v>
      </c>
      <c r="E27">
        <v>0.2</v>
      </c>
      <c r="I27">
        <v>32</v>
      </c>
      <c r="Q27">
        <v>6684</v>
      </c>
      <c r="S27">
        <v>1102.2727272727273</v>
      </c>
    </row>
    <row r="28" spans="3:19" x14ac:dyDescent="0.25">
      <c r="C28">
        <v>3</v>
      </c>
      <c r="D28">
        <v>101</v>
      </c>
      <c r="E28">
        <v>4.45</v>
      </c>
      <c r="I28">
        <v>688</v>
      </c>
      <c r="Q28">
        <v>300310</v>
      </c>
    </row>
    <row r="29" spans="3:19" x14ac:dyDescent="0.25">
      <c r="C29">
        <v>3</v>
      </c>
      <c r="D29" t="s">
        <v>894</v>
      </c>
      <c r="E29">
        <v>5.5</v>
      </c>
      <c r="I29">
        <v>804</v>
      </c>
      <c r="Q29">
        <v>213174</v>
      </c>
      <c r="S29">
        <v>166.66666666666666</v>
      </c>
    </row>
    <row r="30" spans="3:19" x14ac:dyDescent="0.25">
      <c r="C30">
        <v>3</v>
      </c>
      <c r="D30">
        <v>303</v>
      </c>
      <c r="E30">
        <v>1</v>
      </c>
      <c r="I30">
        <v>160</v>
      </c>
      <c r="Q30">
        <v>36176</v>
      </c>
      <c r="S30">
        <v>166.66666666666666</v>
      </c>
    </row>
    <row r="31" spans="3:19" x14ac:dyDescent="0.25">
      <c r="C31">
        <v>3</v>
      </c>
      <c r="D31">
        <v>304</v>
      </c>
      <c r="E31">
        <v>3</v>
      </c>
      <c r="I31">
        <v>464</v>
      </c>
      <c r="Q31">
        <v>116560</v>
      </c>
    </row>
    <row r="32" spans="3:19" x14ac:dyDescent="0.25">
      <c r="C32">
        <v>3</v>
      </c>
      <c r="D32">
        <v>305</v>
      </c>
      <c r="E32">
        <v>1</v>
      </c>
      <c r="I32">
        <v>152</v>
      </c>
      <c r="Q32">
        <v>53068</v>
      </c>
    </row>
    <row r="33" spans="3:19" x14ac:dyDescent="0.25">
      <c r="C33">
        <v>3</v>
      </c>
      <c r="D33">
        <v>424</v>
      </c>
      <c r="E33">
        <v>0.5</v>
      </c>
      <c r="I33">
        <v>28</v>
      </c>
      <c r="Q33">
        <v>7370</v>
      </c>
    </row>
    <row r="34" spans="3:19" x14ac:dyDescent="0.25">
      <c r="C34">
        <v>3</v>
      </c>
      <c r="D34" t="s">
        <v>895</v>
      </c>
      <c r="E34">
        <v>2</v>
      </c>
      <c r="I34">
        <v>176</v>
      </c>
      <c r="Q34">
        <v>35238</v>
      </c>
    </row>
    <row r="35" spans="3:19" x14ac:dyDescent="0.25">
      <c r="C35">
        <v>3</v>
      </c>
      <c r="D35">
        <v>30</v>
      </c>
      <c r="E35">
        <v>2</v>
      </c>
      <c r="I35">
        <v>176</v>
      </c>
      <c r="Q35">
        <v>35238</v>
      </c>
    </row>
    <row r="36" spans="3:19" x14ac:dyDescent="0.25">
      <c r="C36" t="s">
        <v>898</v>
      </c>
      <c r="E36">
        <v>12.15</v>
      </c>
      <c r="I36">
        <v>1700</v>
      </c>
      <c r="Q36">
        <v>555406</v>
      </c>
      <c r="S36">
        <v>1268.939393939394</v>
      </c>
    </row>
    <row r="37" spans="3:19" x14ac:dyDescent="0.25">
      <c r="C37">
        <v>4</v>
      </c>
      <c r="D37" t="s">
        <v>215</v>
      </c>
      <c r="E37">
        <v>4.6500000000000004</v>
      </c>
      <c r="I37">
        <v>546</v>
      </c>
      <c r="O37">
        <v>48000</v>
      </c>
      <c r="P37">
        <v>48000</v>
      </c>
      <c r="Q37">
        <v>344366</v>
      </c>
      <c r="S37">
        <v>1102.2727272727273</v>
      </c>
    </row>
    <row r="38" spans="3:19" x14ac:dyDescent="0.25">
      <c r="C38">
        <v>4</v>
      </c>
      <c r="D38">
        <v>99</v>
      </c>
      <c r="E38">
        <v>0.2</v>
      </c>
      <c r="I38">
        <v>36</v>
      </c>
      <c r="O38">
        <v>1000</v>
      </c>
      <c r="P38">
        <v>1000</v>
      </c>
      <c r="Q38">
        <v>7684</v>
      </c>
      <c r="S38">
        <v>1102.2727272727273</v>
      </c>
    </row>
    <row r="39" spans="3:19" x14ac:dyDescent="0.25">
      <c r="C39">
        <v>4</v>
      </c>
      <c r="D39">
        <v>101</v>
      </c>
      <c r="E39">
        <v>4.45</v>
      </c>
      <c r="I39">
        <v>510</v>
      </c>
      <c r="O39">
        <v>47000</v>
      </c>
      <c r="P39">
        <v>47000</v>
      </c>
      <c r="Q39">
        <v>336682</v>
      </c>
    </row>
    <row r="40" spans="3:19" x14ac:dyDescent="0.25">
      <c r="C40">
        <v>4</v>
      </c>
      <c r="D40" t="s">
        <v>894</v>
      </c>
      <c r="E40">
        <v>5.5</v>
      </c>
      <c r="I40">
        <v>728</v>
      </c>
      <c r="O40">
        <v>46999</v>
      </c>
      <c r="P40">
        <v>46999</v>
      </c>
      <c r="Q40">
        <v>253282</v>
      </c>
      <c r="S40">
        <v>166.66666666666666</v>
      </c>
    </row>
    <row r="41" spans="3:19" x14ac:dyDescent="0.25">
      <c r="C41">
        <v>4</v>
      </c>
      <c r="D41">
        <v>303</v>
      </c>
      <c r="E41">
        <v>1</v>
      </c>
      <c r="I41">
        <v>144</v>
      </c>
      <c r="O41">
        <v>10979</v>
      </c>
      <c r="P41">
        <v>10979</v>
      </c>
      <c r="Q41">
        <v>47405</v>
      </c>
      <c r="S41">
        <v>166.66666666666666</v>
      </c>
    </row>
    <row r="42" spans="3:19" x14ac:dyDescent="0.25">
      <c r="C42">
        <v>4</v>
      </c>
      <c r="D42">
        <v>304</v>
      </c>
      <c r="E42">
        <v>3</v>
      </c>
      <c r="I42">
        <v>432</v>
      </c>
      <c r="O42">
        <v>28020</v>
      </c>
      <c r="P42">
        <v>28020</v>
      </c>
      <c r="Q42">
        <v>145129</v>
      </c>
    </row>
    <row r="43" spans="3:19" x14ac:dyDescent="0.25">
      <c r="C43">
        <v>4</v>
      </c>
      <c r="D43">
        <v>305</v>
      </c>
      <c r="E43">
        <v>1</v>
      </c>
      <c r="I43">
        <v>152</v>
      </c>
      <c r="O43">
        <v>8000</v>
      </c>
      <c r="P43">
        <v>8000</v>
      </c>
      <c r="Q43">
        <v>60748</v>
      </c>
    </row>
    <row r="44" spans="3:19" x14ac:dyDescent="0.25">
      <c r="C44">
        <v>4</v>
      </c>
      <c r="D44">
        <v>424</v>
      </c>
      <c r="E44">
        <v>0.5</v>
      </c>
    </row>
    <row r="45" spans="3:19" x14ac:dyDescent="0.25">
      <c r="C45">
        <v>4</v>
      </c>
      <c r="D45" t="s">
        <v>895</v>
      </c>
      <c r="E45">
        <v>2</v>
      </c>
      <c r="I45">
        <v>264</v>
      </c>
      <c r="O45">
        <v>16000</v>
      </c>
      <c r="P45">
        <v>16000</v>
      </c>
      <c r="Q45">
        <v>66484</v>
      </c>
    </row>
    <row r="46" spans="3:19" x14ac:dyDescent="0.25">
      <c r="C46">
        <v>4</v>
      </c>
      <c r="D46">
        <v>30</v>
      </c>
      <c r="E46">
        <v>2</v>
      </c>
      <c r="I46">
        <v>264</v>
      </c>
      <c r="O46">
        <v>16000</v>
      </c>
      <c r="P46">
        <v>16000</v>
      </c>
      <c r="Q46">
        <v>66484</v>
      </c>
    </row>
    <row r="47" spans="3:19" x14ac:dyDescent="0.25">
      <c r="C47" t="s">
        <v>899</v>
      </c>
      <c r="E47">
        <v>12.15</v>
      </c>
      <c r="I47">
        <v>1538</v>
      </c>
      <c r="O47">
        <v>110999</v>
      </c>
      <c r="P47">
        <v>110999</v>
      </c>
      <c r="Q47">
        <v>664132</v>
      </c>
      <c r="S47">
        <v>1268.939393939394</v>
      </c>
    </row>
    <row r="48" spans="3:19" x14ac:dyDescent="0.25">
      <c r="C48">
        <v>5</v>
      </c>
      <c r="D48" t="s">
        <v>215</v>
      </c>
      <c r="E48">
        <v>4.6500000000000004</v>
      </c>
      <c r="I48">
        <v>708</v>
      </c>
      <c r="O48">
        <v>27672</v>
      </c>
      <c r="P48">
        <v>27672</v>
      </c>
      <c r="Q48">
        <v>321888</v>
      </c>
      <c r="S48">
        <v>1102.2727272727273</v>
      </c>
    </row>
    <row r="49" spans="3:19" x14ac:dyDescent="0.25">
      <c r="C49">
        <v>5</v>
      </c>
      <c r="D49">
        <v>99</v>
      </c>
      <c r="E49">
        <v>0.2</v>
      </c>
      <c r="I49">
        <v>36</v>
      </c>
      <c r="Q49">
        <v>6684</v>
      </c>
      <c r="S49">
        <v>1102.2727272727273</v>
      </c>
    </row>
    <row r="50" spans="3:19" x14ac:dyDescent="0.25">
      <c r="C50">
        <v>5</v>
      </c>
      <c r="D50">
        <v>101</v>
      </c>
      <c r="E50">
        <v>4.45</v>
      </c>
      <c r="I50">
        <v>672</v>
      </c>
      <c r="O50">
        <v>27672</v>
      </c>
      <c r="P50">
        <v>27672</v>
      </c>
      <c r="Q50">
        <v>315204</v>
      </c>
    </row>
    <row r="51" spans="3:19" x14ac:dyDescent="0.25">
      <c r="C51">
        <v>5</v>
      </c>
      <c r="D51" t="s">
        <v>894</v>
      </c>
      <c r="E51">
        <v>5.5</v>
      </c>
      <c r="I51">
        <v>828</v>
      </c>
      <c r="Q51">
        <v>205637</v>
      </c>
      <c r="S51">
        <v>166.66666666666666</v>
      </c>
    </row>
    <row r="52" spans="3:19" x14ac:dyDescent="0.25">
      <c r="C52">
        <v>5</v>
      </c>
      <c r="D52">
        <v>303</v>
      </c>
      <c r="E52">
        <v>1</v>
      </c>
      <c r="I52">
        <v>160</v>
      </c>
      <c r="Q52">
        <v>35993</v>
      </c>
      <c r="S52">
        <v>166.66666666666666</v>
      </c>
    </row>
    <row r="53" spans="3:19" x14ac:dyDescent="0.25">
      <c r="C53">
        <v>5</v>
      </c>
      <c r="D53">
        <v>304</v>
      </c>
      <c r="E53">
        <v>3</v>
      </c>
      <c r="I53">
        <v>488</v>
      </c>
      <c r="Q53">
        <v>115719</v>
      </c>
    </row>
    <row r="54" spans="3:19" x14ac:dyDescent="0.25">
      <c r="C54">
        <v>5</v>
      </c>
      <c r="D54">
        <v>305</v>
      </c>
      <c r="E54">
        <v>1</v>
      </c>
      <c r="I54">
        <v>168</v>
      </c>
      <c r="Q54">
        <v>52010</v>
      </c>
    </row>
    <row r="55" spans="3:19" x14ac:dyDescent="0.25">
      <c r="C55">
        <v>5</v>
      </c>
      <c r="D55">
        <v>424</v>
      </c>
      <c r="E55">
        <v>0.5</v>
      </c>
      <c r="I55">
        <v>12</v>
      </c>
      <c r="Q55">
        <v>1915</v>
      </c>
    </row>
    <row r="56" spans="3:19" x14ac:dyDescent="0.25">
      <c r="C56">
        <v>5</v>
      </c>
      <c r="D56" t="s">
        <v>895</v>
      </c>
      <c r="E56">
        <v>2</v>
      </c>
      <c r="I56">
        <v>312</v>
      </c>
      <c r="Q56">
        <v>61312</v>
      </c>
    </row>
    <row r="57" spans="3:19" x14ac:dyDescent="0.25">
      <c r="C57">
        <v>5</v>
      </c>
      <c r="D57">
        <v>30</v>
      </c>
      <c r="E57">
        <v>2</v>
      </c>
      <c r="I57">
        <v>312</v>
      </c>
      <c r="Q57">
        <v>61312</v>
      </c>
    </row>
    <row r="58" spans="3:19" x14ac:dyDescent="0.25">
      <c r="C58" t="s">
        <v>900</v>
      </c>
      <c r="E58">
        <v>12.15</v>
      </c>
      <c r="I58">
        <v>1848</v>
      </c>
      <c r="O58">
        <v>27672</v>
      </c>
      <c r="P58">
        <v>27672</v>
      </c>
      <c r="Q58">
        <v>588837</v>
      </c>
      <c r="S58">
        <v>1268.939393939394</v>
      </c>
    </row>
    <row r="59" spans="3:19" x14ac:dyDescent="0.25">
      <c r="C59">
        <v>6</v>
      </c>
      <c r="D59" t="s">
        <v>215</v>
      </c>
      <c r="E59">
        <v>4.6500000000000004</v>
      </c>
      <c r="I59">
        <v>648</v>
      </c>
      <c r="Q59">
        <v>315696</v>
      </c>
      <c r="S59">
        <v>1102.2727272727273</v>
      </c>
    </row>
    <row r="60" spans="3:19" x14ac:dyDescent="0.25">
      <c r="C60">
        <v>6</v>
      </c>
      <c r="D60">
        <v>99</v>
      </c>
      <c r="E60">
        <v>0.2</v>
      </c>
      <c r="I60">
        <v>24</v>
      </c>
      <c r="Q60">
        <v>6573</v>
      </c>
      <c r="S60">
        <v>1102.2727272727273</v>
      </c>
    </row>
    <row r="61" spans="3:19" x14ac:dyDescent="0.25">
      <c r="C61">
        <v>6</v>
      </c>
      <c r="D61">
        <v>101</v>
      </c>
      <c r="E61">
        <v>4.45</v>
      </c>
      <c r="I61">
        <v>624</v>
      </c>
      <c r="Q61">
        <v>309123</v>
      </c>
    </row>
    <row r="62" spans="3:19" x14ac:dyDescent="0.25">
      <c r="C62">
        <v>6</v>
      </c>
      <c r="D62" t="s">
        <v>894</v>
      </c>
      <c r="E62">
        <v>5.5</v>
      </c>
      <c r="I62">
        <v>932</v>
      </c>
      <c r="Q62">
        <v>217544</v>
      </c>
      <c r="S62">
        <v>166.66666666666666</v>
      </c>
    </row>
    <row r="63" spans="3:19" x14ac:dyDescent="0.25">
      <c r="C63">
        <v>6</v>
      </c>
      <c r="D63">
        <v>303</v>
      </c>
      <c r="E63">
        <v>1</v>
      </c>
      <c r="I63">
        <v>176</v>
      </c>
      <c r="Q63">
        <v>35950</v>
      </c>
      <c r="S63">
        <v>166.66666666666666</v>
      </c>
    </row>
    <row r="64" spans="3:19" x14ac:dyDescent="0.25">
      <c r="C64">
        <v>6</v>
      </c>
      <c r="D64">
        <v>304</v>
      </c>
      <c r="E64">
        <v>3</v>
      </c>
      <c r="I64">
        <v>492</v>
      </c>
      <c r="Q64">
        <v>116184</v>
      </c>
    </row>
    <row r="65" spans="3:19" x14ac:dyDescent="0.25">
      <c r="C65">
        <v>6</v>
      </c>
      <c r="D65">
        <v>305</v>
      </c>
      <c r="E65">
        <v>1</v>
      </c>
      <c r="I65">
        <v>176</v>
      </c>
      <c r="Q65">
        <v>52010</v>
      </c>
    </row>
    <row r="66" spans="3:19" x14ac:dyDescent="0.25">
      <c r="C66">
        <v>6</v>
      </c>
      <c r="D66">
        <v>424</v>
      </c>
      <c r="E66">
        <v>0.5</v>
      </c>
      <c r="I66">
        <v>88</v>
      </c>
      <c r="Q66">
        <v>13400</v>
      </c>
    </row>
    <row r="67" spans="3:19" x14ac:dyDescent="0.25">
      <c r="C67">
        <v>6</v>
      </c>
      <c r="D67" t="s">
        <v>895</v>
      </c>
      <c r="E67">
        <v>2</v>
      </c>
      <c r="I67">
        <v>328</v>
      </c>
      <c r="Q67">
        <v>61533</v>
      </c>
    </row>
    <row r="68" spans="3:19" x14ac:dyDescent="0.25">
      <c r="C68">
        <v>6</v>
      </c>
      <c r="D68">
        <v>30</v>
      </c>
      <c r="E68">
        <v>2</v>
      </c>
      <c r="I68">
        <v>328</v>
      </c>
      <c r="Q68">
        <v>61533</v>
      </c>
    </row>
    <row r="69" spans="3:19" x14ac:dyDescent="0.25">
      <c r="C69" t="s">
        <v>901</v>
      </c>
      <c r="E69">
        <v>12.15</v>
      </c>
      <c r="I69">
        <v>1908</v>
      </c>
      <c r="Q69">
        <v>594773</v>
      </c>
      <c r="S69">
        <v>1268.939393939394</v>
      </c>
    </row>
    <row r="70" spans="3:19" x14ac:dyDescent="0.25">
      <c r="C70">
        <v>7</v>
      </c>
      <c r="D70" t="s">
        <v>215</v>
      </c>
      <c r="E70">
        <v>4.05</v>
      </c>
      <c r="I70">
        <v>512</v>
      </c>
      <c r="O70">
        <v>187613</v>
      </c>
      <c r="P70">
        <v>187613</v>
      </c>
      <c r="Q70">
        <v>503323</v>
      </c>
      <c r="S70">
        <v>1102.2727272727273</v>
      </c>
    </row>
    <row r="71" spans="3:19" x14ac:dyDescent="0.25">
      <c r="C71">
        <v>7</v>
      </c>
      <c r="D71">
        <v>99</v>
      </c>
      <c r="E71">
        <v>0.5</v>
      </c>
      <c r="I71">
        <v>72</v>
      </c>
      <c r="O71">
        <v>8918</v>
      </c>
      <c r="P71">
        <v>8918</v>
      </c>
      <c r="Q71">
        <v>26816</v>
      </c>
      <c r="S71">
        <v>1102.2727272727273</v>
      </c>
    </row>
    <row r="72" spans="3:19" x14ac:dyDescent="0.25">
      <c r="C72">
        <v>7</v>
      </c>
      <c r="D72">
        <v>101</v>
      </c>
      <c r="E72">
        <v>3.55</v>
      </c>
      <c r="I72">
        <v>440</v>
      </c>
      <c r="O72">
        <v>178695</v>
      </c>
      <c r="P72">
        <v>178695</v>
      </c>
      <c r="Q72">
        <v>476507</v>
      </c>
    </row>
    <row r="73" spans="3:19" x14ac:dyDescent="0.25">
      <c r="C73">
        <v>7</v>
      </c>
      <c r="D73" t="s">
        <v>894</v>
      </c>
      <c r="E73">
        <v>5.5</v>
      </c>
      <c r="I73">
        <v>732</v>
      </c>
      <c r="O73">
        <v>83103</v>
      </c>
      <c r="P73">
        <v>83103</v>
      </c>
      <c r="Q73">
        <v>306446</v>
      </c>
      <c r="S73">
        <v>166.66666666666666</v>
      </c>
    </row>
    <row r="74" spans="3:19" x14ac:dyDescent="0.25">
      <c r="C74">
        <v>7</v>
      </c>
      <c r="D74">
        <v>303</v>
      </c>
      <c r="E74">
        <v>1</v>
      </c>
      <c r="I74">
        <v>100</v>
      </c>
      <c r="O74">
        <v>13097</v>
      </c>
      <c r="P74">
        <v>13097</v>
      </c>
      <c r="Q74">
        <v>51988</v>
      </c>
      <c r="S74">
        <v>166.66666666666666</v>
      </c>
    </row>
    <row r="75" spans="3:19" x14ac:dyDescent="0.25">
      <c r="C75">
        <v>7</v>
      </c>
      <c r="D75">
        <v>304</v>
      </c>
      <c r="E75">
        <v>3</v>
      </c>
      <c r="I75">
        <v>440</v>
      </c>
      <c r="O75">
        <v>40124</v>
      </c>
      <c r="P75">
        <v>40124</v>
      </c>
      <c r="Q75">
        <v>159458</v>
      </c>
    </row>
    <row r="76" spans="3:19" x14ac:dyDescent="0.25">
      <c r="C76">
        <v>7</v>
      </c>
      <c r="D76">
        <v>305</v>
      </c>
      <c r="E76">
        <v>1</v>
      </c>
      <c r="I76">
        <v>144</v>
      </c>
      <c r="O76">
        <v>28542</v>
      </c>
      <c r="P76">
        <v>28542</v>
      </c>
      <c r="Q76">
        <v>81902</v>
      </c>
    </row>
    <row r="77" spans="3:19" x14ac:dyDescent="0.25">
      <c r="C77">
        <v>7</v>
      </c>
      <c r="D77">
        <v>424</v>
      </c>
      <c r="E77">
        <v>0.5</v>
      </c>
      <c r="I77">
        <v>48</v>
      </c>
      <c r="O77">
        <v>1340</v>
      </c>
      <c r="P77">
        <v>1340</v>
      </c>
      <c r="Q77">
        <v>13098</v>
      </c>
    </row>
    <row r="78" spans="3:19" x14ac:dyDescent="0.25">
      <c r="C78">
        <v>7</v>
      </c>
      <c r="D78" t="s">
        <v>895</v>
      </c>
      <c r="E78">
        <v>2</v>
      </c>
      <c r="I78">
        <v>328</v>
      </c>
      <c r="O78">
        <v>19782</v>
      </c>
      <c r="P78">
        <v>19782</v>
      </c>
      <c r="Q78">
        <v>82058</v>
      </c>
    </row>
    <row r="79" spans="3:19" x14ac:dyDescent="0.25">
      <c r="C79">
        <v>7</v>
      </c>
      <c r="D79">
        <v>30</v>
      </c>
      <c r="E79">
        <v>2</v>
      </c>
      <c r="I79">
        <v>328</v>
      </c>
      <c r="O79">
        <v>19782</v>
      </c>
      <c r="P79">
        <v>19782</v>
      </c>
      <c r="Q79">
        <v>82058</v>
      </c>
    </row>
    <row r="80" spans="3:19" x14ac:dyDescent="0.25">
      <c r="C80" t="s">
        <v>902</v>
      </c>
      <c r="E80">
        <v>11.55</v>
      </c>
      <c r="I80">
        <v>1572</v>
      </c>
      <c r="O80">
        <v>290498</v>
      </c>
      <c r="P80">
        <v>290498</v>
      </c>
      <c r="Q80">
        <v>891827</v>
      </c>
      <c r="S80">
        <v>1268.939393939394</v>
      </c>
    </row>
    <row r="81" spans="3:19" x14ac:dyDescent="0.25">
      <c r="C81">
        <v>8</v>
      </c>
      <c r="D81" t="s">
        <v>215</v>
      </c>
      <c r="E81">
        <v>4.05</v>
      </c>
      <c r="I81">
        <v>498</v>
      </c>
      <c r="O81">
        <v>10000</v>
      </c>
      <c r="P81">
        <v>10000</v>
      </c>
      <c r="Q81">
        <v>262382</v>
      </c>
      <c r="S81">
        <v>1102.2727272727273</v>
      </c>
    </row>
    <row r="82" spans="3:19" x14ac:dyDescent="0.25">
      <c r="C82">
        <v>8</v>
      </c>
      <c r="D82">
        <v>99</v>
      </c>
      <c r="E82">
        <v>0.5</v>
      </c>
      <c r="I82">
        <v>64</v>
      </c>
      <c r="Q82">
        <v>17532</v>
      </c>
      <c r="S82">
        <v>1102.2727272727273</v>
      </c>
    </row>
    <row r="83" spans="3:19" x14ac:dyDescent="0.25">
      <c r="C83">
        <v>8</v>
      </c>
      <c r="D83">
        <v>101</v>
      </c>
      <c r="E83">
        <v>3.55</v>
      </c>
      <c r="I83">
        <v>434</v>
      </c>
      <c r="O83">
        <v>10000</v>
      </c>
      <c r="P83">
        <v>10000</v>
      </c>
      <c r="Q83">
        <v>244850</v>
      </c>
    </row>
    <row r="84" spans="3:19" x14ac:dyDescent="0.25">
      <c r="C84">
        <v>8</v>
      </c>
      <c r="D84" t="s">
        <v>894</v>
      </c>
      <c r="E84">
        <v>5.5</v>
      </c>
      <c r="I84">
        <v>660</v>
      </c>
      <c r="Q84">
        <v>219843</v>
      </c>
      <c r="S84">
        <v>166.66666666666666</v>
      </c>
    </row>
    <row r="85" spans="3:19" x14ac:dyDescent="0.25">
      <c r="C85">
        <v>8</v>
      </c>
      <c r="D85">
        <v>303</v>
      </c>
      <c r="E85">
        <v>1</v>
      </c>
      <c r="I85">
        <v>128</v>
      </c>
      <c r="Q85">
        <v>36606</v>
      </c>
      <c r="S85">
        <v>166.66666666666666</v>
      </c>
    </row>
    <row r="86" spans="3:19" x14ac:dyDescent="0.25">
      <c r="C86">
        <v>8</v>
      </c>
      <c r="D86">
        <v>304</v>
      </c>
      <c r="E86">
        <v>3</v>
      </c>
      <c r="I86">
        <v>344</v>
      </c>
      <c r="Q86">
        <v>117706</v>
      </c>
    </row>
    <row r="87" spans="3:19" x14ac:dyDescent="0.25">
      <c r="C87">
        <v>8</v>
      </c>
      <c r="D87">
        <v>305</v>
      </c>
      <c r="E87">
        <v>1</v>
      </c>
      <c r="I87">
        <v>128</v>
      </c>
      <c r="Q87">
        <v>52283</v>
      </c>
    </row>
    <row r="88" spans="3:19" x14ac:dyDescent="0.25">
      <c r="C88">
        <v>8</v>
      </c>
      <c r="D88">
        <v>424</v>
      </c>
      <c r="E88">
        <v>0.5</v>
      </c>
      <c r="I88">
        <v>60</v>
      </c>
      <c r="Q88">
        <v>13248</v>
      </c>
    </row>
    <row r="89" spans="3:19" x14ac:dyDescent="0.25">
      <c r="C89">
        <v>8</v>
      </c>
      <c r="D89" t="s">
        <v>895</v>
      </c>
      <c r="E89">
        <v>2</v>
      </c>
      <c r="I89">
        <v>204</v>
      </c>
      <c r="Q89">
        <v>62991</v>
      </c>
    </row>
    <row r="90" spans="3:19" x14ac:dyDescent="0.25">
      <c r="C90">
        <v>8</v>
      </c>
      <c r="D90">
        <v>30</v>
      </c>
      <c r="E90">
        <v>2</v>
      </c>
      <c r="I90">
        <v>204</v>
      </c>
      <c r="Q90">
        <v>62991</v>
      </c>
    </row>
    <row r="91" spans="3:19" x14ac:dyDescent="0.25">
      <c r="C91" t="s">
        <v>903</v>
      </c>
      <c r="E91">
        <v>11.55</v>
      </c>
      <c r="I91">
        <v>1362</v>
      </c>
      <c r="O91">
        <v>10000</v>
      </c>
      <c r="P91">
        <v>10000</v>
      </c>
      <c r="Q91">
        <v>545216</v>
      </c>
      <c r="S91">
        <v>1268.939393939394</v>
      </c>
    </row>
  </sheetData>
  <hyperlinks>
    <hyperlink ref="A2" location="Obsah!A1" display="Zpět na Obsah  KL 01  1.-4.měsíc" xr:uid="{F1665152-7429-46B6-BDE4-6F8AB26E4F96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915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1713725.33</v>
      </c>
      <c r="C3" s="222">
        <f t="shared" ref="C3:Z3" si="0">SUBTOTAL(9,C6:C1048576)</f>
        <v>8</v>
      </c>
      <c r="D3" s="222"/>
      <c r="E3" s="222">
        <f>SUBTOTAL(9,E6:E1048576)/4</f>
        <v>1868702.3299999998</v>
      </c>
      <c r="F3" s="222"/>
      <c r="G3" s="222">
        <f t="shared" si="0"/>
        <v>8</v>
      </c>
      <c r="H3" s="222">
        <f>SUBTOTAL(9,H6:H1048576)/4</f>
        <v>1690159.23</v>
      </c>
      <c r="I3" s="225">
        <f>IF(B3&lt;&gt;0,H3/B3,"")</f>
        <v>0.98624861313102019</v>
      </c>
      <c r="J3" s="223">
        <f>IF(E3&lt;&gt;0,H3/E3,"")</f>
        <v>0.90445610457391579</v>
      </c>
      <c r="K3" s="224">
        <f t="shared" si="0"/>
        <v>56371.839999999997</v>
      </c>
      <c r="L3" s="224"/>
      <c r="M3" s="222">
        <f t="shared" si="0"/>
        <v>2.5617392173703606</v>
      </c>
      <c r="N3" s="222">
        <f t="shared" si="0"/>
        <v>44010.6</v>
      </c>
      <c r="O3" s="222"/>
      <c r="P3" s="222">
        <f t="shared" si="0"/>
        <v>2</v>
      </c>
      <c r="Q3" s="222">
        <f t="shared" si="0"/>
        <v>52134.400000000009</v>
      </c>
      <c r="R3" s="225">
        <f>IF(K3&lt;&gt;0,Q3/K3,"")</f>
        <v>0.92483055369489464</v>
      </c>
      <c r="S3" s="225">
        <f>IF(N3&lt;&gt;0,Q3/N3,"")</f>
        <v>1.1845873494112784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4"/>
      <c r="B5" s="585">
        <v>2018</v>
      </c>
      <c r="C5" s="586"/>
      <c r="D5" s="586"/>
      <c r="E5" s="586">
        <v>2019</v>
      </c>
      <c r="F5" s="586"/>
      <c r="G5" s="586"/>
      <c r="H5" s="586">
        <v>2020</v>
      </c>
      <c r="I5" s="587" t="s">
        <v>269</v>
      </c>
      <c r="J5" s="588" t="s">
        <v>2</v>
      </c>
      <c r="K5" s="585">
        <v>2015</v>
      </c>
      <c r="L5" s="586"/>
      <c r="M5" s="586"/>
      <c r="N5" s="586">
        <v>2019</v>
      </c>
      <c r="O5" s="586"/>
      <c r="P5" s="586"/>
      <c r="Q5" s="586">
        <v>2020</v>
      </c>
      <c r="R5" s="587" t="s">
        <v>269</v>
      </c>
      <c r="S5" s="588" t="s">
        <v>2</v>
      </c>
      <c r="T5" s="585">
        <v>2015</v>
      </c>
      <c r="U5" s="586"/>
      <c r="V5" s="586"/>
      <c r="W5" s="586">
        <v>2019</v>
      </c>
      <c r="X5" s="586"/>
      <c r="Y5" s="586"/>
      <c r="Z5" s="586">
        <v>2020</v>
      </c>
      <c r="AA5" s="587" t="s">
        <v>269</v>
      </c>
      <c r="AB5" s="588" t="s">
        <v>2</v>
      </c>
    </row>
    <row r="6" spans="1:28" ht="14.45" customHeight="1" x14ac:dyDescent="0.25">
      <c r="A6" s="589" t="s">
        <v>912</v>
      </c>
      <c r="B6" s="590">
        <v>1713725.33</v>
      </c>
      <c r="C6" s="591">
        <v>1</v>
      </c>
      <c r="D6" s="591">
        <v>0.91706704834043873</v>
      </c>
      <c r="E6" s="590">
        <v>1868702.3299999996</v>
      </c>
      <c r="F6" s="591">
        <v>1.0904328116571631</v>
      </c>
      <c r="G6" s="591">
        <v>1</v>
      </c>
      <c r="H6" s="590">
        <v>1690159.23</v>
      </c>
      <c r="I6" s="591">
        <v>0.98624861313102019</v>
      </c>
      <c r="J6" s="591">
        <v>0.9044561045739159</v>
      </c>
      <c r="K6" s="590">
        <v>28185.919999999998</v>
      </c>
      <c r="L6" s="591">
        <v>1</v>
      </c>
      <c r="M6" s="591">
        <v>1.2808696086851803</v>
      </c>
      <c r="N6" s="590">
        <v>22005.3</v>
      </c>
      <c r="O6" s="591">
        <v>0.78071959332886776</v>
      </c>
      <c r="P6" s="591">
        <v>1</v>
      </c>
      <c r="Q6" s="590">
        <v>26067.200000000004</v>
      </c>
      <c r="R6" s="591">
        <v>0.92483055369489464</v>
      </c>
      <c r="S6" s="591">
        <v>1.1845873494112784</v>
      </c>
      <c r="T6" s="590"/>
      <c r="U6" s="591"/>
      <c r="V6" s="591"/>
      <c r="W6" s="590"/>
      <c r="X6" s="591"/>
      <c r="Y6" s="591"/>
      <c r="Z6" s="590"/>
      <c r="AA6" s="591"/>
      <c r="AB6" s="592"/>
    </row>
    <row r="7" spans="1:28" ht="14.45" customHeight="1" x14ac:dyDescent="0.25">
      <c r="A7" s="599" t="s">
        <v>913</v>
      </c>
      <c r="B7" s="593">
        <v>1632473.33</v>
      </c>
      <c r="C7" s="594">
        <v>1</v>
      </c>
      <c r="D7" s="594">
        <v>0.90798322629181072</v>
      </c>
      <c r="E7" s="593">
        <v>1797911.3299999996</v>
      </c>
      <c r="F7" s="594">
        <v>1.1013419312645061</v>
      </c>
      <c r="G7" s="594">
        <v>1</v>
      </c>
      <c r="H7" s="593">
        <v>1618171.23</v>
      </c>
      <c r="I7" s="594">
        <v>0.99123899929195158</v>
      </c>
      <c r="J7" s="594">
        <v>0.90002838460337209</v>
      </c>
      <c r="K7" s="593">
        <v>28185.919999999998</v>
      </c>
      <c r="L7" s="594">
        <v>1</v>
      </c>
      <c r="M7" s="594">
        <v>1.2808696086851803</v>
      </c>
      <c r="N7" s="593">
        <v>22005.3</v>
      </c>
      <c r="O7" s="594">
        <v>0.78071959332886776</v>
      </c>
      <c r="P7" s="594">
        <v>1</v>
      </c>
      <c r="Q7" s="593">
        <v>26067.200000000004</v>
      </c>
      <c r="R7" s="594">
        <v>0.92483055369489464</v>
      </c>
      <c r="S7" s="594">
        <v>1.1845873494112784</v>
      </c>
      <c r="T7" s="593"/>
      <c r="U7" s="594"/>
      <c r="V7" s="594"/>
      <c r="W7" s="593"/>
      <c r="X7" s="594"/>
      <c r="Y7" s="594"/>
      <c r="Z7" s="593"/>
      <c r="AA7" s="594"/>
      <c r="AB7" s="595"/>
    </row>
    <row r="8" spans="1:28" ht="14.45" customHeight="1" thickBot="1" x14ac:dyDescent="0.3">
      <c r="A8" s="600" t="s">
        <v>914</v>
      </c>
      <c r="B8" s="596">
        <v>81252</v>
      </c>
      <c r="C8" s="597">
        <v>1</v>
      </c>
      <c r="D8" s="597">
        <v>1.1477730219943214</v>
      </c>
      <c r="E8" s="596">
        <v>70791</v>
      </c>
      <c r="F8" s="597">
        <v>0.87125239994092452</v>
      </c>
      <c r="G8" s="597">
        <v>1</v>
      </c>
      <c r="H8" s="596">
        <v>71988</v>
      </c>
      <c r="I8" s="597">
        <v>0.88598434500073842</v>
      </c>
      <c r="J8" s="597">
        <v>1.0169089291011568</v>
      </c>
      <c r="K8" s="596"/>
      <c r="L8" s="597"/>
      <c r="M8" s="597"/>
      <c r="N8" s="596"/>
      <c r="O8" s="597"/>
      <c r="P8" s="597"/>
      <c r="Q8" s="596"/>
      <c r="R8" s="597"/>
      <c r="S8" s="597"/>
      <c r="T8" s="596"/>
      <c r="U8" s="597"/>
      <c r="V8" s="597"/>
      <c r="W8" s="596"/>
      <c r="X8" s="597"/>
      <c r="Y8" s="597"/>
      <c r="Z8" s="596"/>
      <c r="AA8" s="597"/>
      <c r="AB8" s="598"/>
    </row>
    <row r="9" spans="1:28" ht="14.45" customHeight="1" thickBot="1" x14ac:dyDescent="0.25"/>
    <row r="10" spans="1:28" ht="14.45" customHeight="1" x14ac:dyDescent="0.25">
      <c r="A10" s="589" t="s">
        <v>448</v>
      </c>
      <c r="B10" s="590">
        <v>1711491.3300000003</v>
      </c>
      <c r="C10" s="591">
        <v>1</v>
      </c>
      <c r="D10" s="591">
        <v>0.91594508889135595</v>
      </c>
      <c r="E10" s="590">
        <v>1868552.33</v>
      </c>
      <c r="F10" s="591">
        <v>1.0917685046058632</v>
      </c>
      <c r="G10" s="591">
        <v>1</v>
      </c>
      <c r="H10" s="590">
        <v>1690159.23</v>
      </c>
      <c r="I10" s="591">
        <v>0.98753595789468573</v>
      </c>
      <c r="J10" s="592">
        <v>0.90452871073725827</v>
      </c>
    </row>
    <row r="11" spans="1:28" ht="14.45" customHeight="1" x14ac:dyDescent="0.25">
      <c r="A11" s="599" t="s">
        <v>916</v>
      </c>
      <c r="B11" s="593">
        <v>240797.33</v>
      </c>
      <c r="C11" s="594">
        <v>1</v>
      </c>
      <c r="D11" s="594">
        <v>0.77980768589309002</v>
      </c>
      <c r="E11" s="593">
        <v>308790.66000000003</v>
      </c>
      <c r="F11" s="594">
        <v>1.2823674581441582</v>
      </c>
      <c r="G11" s="594">
        <v>1</v>
      </c>
      <c r="H11" s="593">
        <v>324499.11000000004</v>
      </c>
      <c r="I11" s="594">
        <v>1.3476026083844039</v>
      </c>
      <c r="J11" s="595">
        <v>1.050870871547734</v>
      </c>
    </row>
    <row r="12" spans="1:28" ht="14.45" customHeight="1" x14ac:dyDescent="0.25">
      <c r="A12" s="599" t="s">
        <v>917</v>
      </c>
      <c r="B12" s="593">
        <v>1470694.0000000002</v>
      </c>
      <c r="C12" s="594">
        <v>1</v>
      </c>
      <c r="D12" s="594">
        <v>0.94289661573745454</v>
      </c>
      <c r="E12" s="593">
        <v>1559761.67</v>
      </c>
      <c r="F12" s="594">
        <v>1.0605616600054122</v>
      </c>
      <c r="G12" s="594">
        <v>1</v>
      </c>
      <c r="H12" s="593">
        <v>1365660.1199999999</v>
      </c>
      <c r="I12" s="594">
        <v>0.92858209797551339</v>
      </c>
      <c r="J12" s="595">
        <v>0.87555691761549692</v>
      </c>
    </row>
    <row r="13" spans="1:28" ht="14.45" customHeight="1" x14ac:dyDescent="0.25">
      <c r="A13" s="601" t="s">
        <v>453</v>
      </c>
      <c r="B13" s="602">
        <v>2234</v>
      </c>
      <c r="C13" s="603">
        <v>1</v>
      </c>
      <c r="D13" s="603">
        <v>14.893333333333333</v>
      </c>
      <c r="E13" s="602">
        <v>150</v>
      </c>
      <c r="F13" s="603">
        <v>6.714413607878246E-2</v>
      </c>
      <c r="G13" s="603">
        <v>1</v>
      </c>
      <c r="H13" s="602"/>
      <c r="I13" s="603"/>
      <c r="J13" s="604"/>
    </row>
    <row r="14" spans="1:28" ht="14.45" customHeight="1" x14ac:dyDescent="0.25">
      <c r="A14" s="599" t="s">
        <v>916</v>
      </c>
      <c r="B14" s="593"/>
      <c r="C14" s="594"/>
      <c r="D14" s="594"/>
      <c r="E14" s="593">
        <v>150</v>
      </c>
      <c r="F14" s="594"/>
      <c r="G14" s="594">
        <v>1</v>
      </c>
      <c r="H14" s="593"/>
      <c r="I14" s="594"/>
      <c r="J14" s="595"/>
    </row>
    <row r="15" spans="1:28" ht="14.45" customHeight="1" thickBot="1" x14ac:dyDescent="0.3">
      <c r="A15" s="600" t="s">
        <v>917</v>
      </c>
      <c r="B15" s="596">
        <v>2234</v>
      </c>
      <c r="C15" s="597">
        <v>1</v>
      </c>
      <c r="D15" s="597"/>
      <c r="E15" s="596"/>
      <c r="F15" s="597"/>
      <c r="G15" s="597"/>
      <c r="H15" s="596"/>
      <c r="I15" s="597"/>
      <c r="J15" s="598"/>
    </row>
    <row r="16" spans="1:28" ht="14.45" customHeight="1" x14ac:dyDescent="0.2">
      <c r="A16" s="543" t="s">
        <v>244</v>
      </c>
    </row>
    <row r="17" spans="1:1" ht="14.45" customHeight="1" x14ac:dyDescent="0.2">
      <c r="A17" s="544" t="s">
        <v>539</v>
      </c>
    </row>
    <row r="18" spans="1:1" ht="14.45" customHeight="1" x14ac:dyDescent="0.2">
      <c r="A18" s="543" t="s">
        <v>918</v>
      </c>
    </row>
    <row r="19" spans="1:1" ht="14.45" customHeight="1" x14ac:dyDescent="0.2">
      <c r="A19" s="543" t="s">
        <v>919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4739034-2ACC-4853-B68D-A7EF583D4FF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923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12890</v>
      </c>
      <c r="C3" s="260">
        <f t="shared" si="0"/>
        <v>13944</v>
      </c>
      <c r="D3" s="272">
        <f t="shared" si="0"/>
        <v>12761</v>
      </c>
      <c r="E3" s="224">
        <f t="shared" si="0"/>
        <v>1713725.3299999996</v>
      </c>
      <c r="F3" s="222">
        <f t="shared" si="0"/>
        <v>1868702.3299999998</v>
      </c>
      <c r="G3" s="261">
        <f t="shared" si="0"/>
        <v>1690159.2300000004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4"/>
      <c r="B5" s="585">
        <v>2018</v>
      </c>
      <c r="C5" s="586">
        <v>2019</v>
      </c>
      <c r="D5" s="605">
        <v>2020</v>
      </c>
      <c r="E5" s="585">
        <v>2018</v>
      </c>
      <c r="F5" s="586">
        <v>2019</v>
      </c>
      <c r="G5" s="605">
        <v>2020</v>
      </c>
    </row>
    <row r="6" spans="1:7" ht="14.45" customHeight="1" x14ac:dyDescent="0.2">
      <c r="A6" s="576" t="s">
        <v>916</v>
      </c>
      <c r="B6" s="116">
        <v>2554</v>
      </c>
      <c r="C6" s="116">
        <v>3105</v>
      </c>
      <c r="D6" s="116">
        <v>3056</v>
      </c>
      <c r="E6" s="606">
        <v>240797.33</v>
      </c>
      <c r="F6" s="606">
        <v>308940.66000000003</v>
      </c>
      <c r="G6" s="607">
        <v>324499.11000000004</v>
      </c>
    </row>
    <row r="7" spans="1:7" ht="14.45" customHeight="1" x14ac:dyDescent="0.2">
      <c r="A7" s="572" t="s">
        <v>541</v>
      </c>
      <c r="B7" s="490">
        <v>5413</v>
      </c>
      <c r="C7" s="490">
        <v>5424</v>
      </c>
      <c r="D7" s="490">
        <v>5308</v>
      </c>
      <c r="E7" s="608">
        <v>618939.34</v>
      </c>
      <c r="F7" s="608">
        <v>655517.00999999989</v>
      </c>
      <c r="G7" s="609">
        <v>658821.55000000005</v>
      </c>
    </row>
    <row r="8" spans="1:7" ht="14.45" customHeight="1" x14ac:dyDescent="0.2">
      <c r="A8" s="572" t="s">
        <v>542</v>
      </c>
      <c r="B8" s="490">
        <v>1673</v>
      </c>
      <c r="C8" s="490">
        <v>2068</v>
      </c>
      <c r="D8" s="490">
        <v>711</v>
      </c>
      <c r="E8" s="608">
        <v>291747.67000000004</v>
      </c>
      <c r="F8" s="608">
        <v>335520.68</v>
      </c>
      <c r="G8" s="609">
        <v>107954.33</v>
      </c>
    </row>
    <row r="9" spans="1:7" ht="14.45" customHeight="1" x14ac:dyDescent="0.2">
      <c r="A9" s="572" t="s">
        <v>920</v>
      </c>
      <c r="B9" s="490"/>
      <c r="C9" s="490"/>
      <c r="D9" s="490">
        <v>10</v>
      </c>
      <c r="E9" s="608"/>
      <c r="F9" s="608"/>
      <c r="G9" s="609">
        <v>1720</v>
      </c>
    </row>
    <row r="10" spans="1:7" ht="14.45" customHeight="1" x14ac:dyDescent="0.2">
      <c r="A10" s="572" t="s">
        <v>543</v>
      </c>
      <c r="B10" s="490">
        <v>212</v>
      </c>
      <c r="C10" s="490">
        <v>169</v>
      </c>
      <c r="D10" s="490">
        <v>289</v>
      </c>
      <c r="E10" s="608">
        <v>35379.339999999997</v>
      </c>
      <c r="F10" s="608">
        <v>29939.989999999998</v>
      </c>
      <c r="G10" s="609">
        <v>47335.34</v>
      </c>
    </row>
    <row r="11" spans="1:7" ht="14.45" customHeight="1" x14ac:dyDescent="0.2">
      <c r="A11" s="572" t="s">
        <v>921</v>
      </c>
      <c r="B11" s="490">
        <v>2209</v>
      </c>
      <c r="C11" s="490">
        <v>1928</v>
      </c>
      <c r="D11" s="490">
        <v>798</v>
      </c>
      <c r="E11" s="608">
        <v>404799.32999999996</v>
      </c>
      <c r="F11" s="608">
        <v>345083</v>
      </c>
      <c r="G11" s="609">
        <v>139270</v>
      </c>
    </row>
    <row r="12" spans="1:7" ht="14.45" customHeight="1" x14ac:dyDescent="0.2">
      <c r="A12" s="572" t="s">
        <v>922</v>
      </c>
      <c r="B12" s="490">
        <v>14</v>
      </c>
      <c r="C12" s="490">
        <v>159</v>
      </c>
      <c r="D12" s="490">
        <v>675</v>
      </c>
      <c r="E12" s="608">
        <v>2735.66</v>
      </c>
      <c r="F12" s="608">
        <v>24910.999999999996</v>
      </c>
      <c r="G12" s="609">
        <v>115416.23</v>
      </c>
    </row>
    <row r="13" spans="1:7" ht="14.45" customHeight="1" thickBot="1" x14ac:dyDescent="0.25">
      <c r="A13" s="612" t="s">
        <v>544</v>
      </c>
      <c r="B13" s="497">
        <v>815</v>
      </c>
      <c r="C13" s="497">
        <v>1091</v>
      </c>
      <c r="D13" s="497">
        <v>1914</v>
      </c>
      <c r="E13" s="610">
        <v>119326.66</v>
      </c>
      <c r="F13" s="610">
        <v>168789.99</v>
      </c>
      <c r="G13" s="611">
        <v>295142.67000000004</v>
      </c>
    </row>
    <row r="14" spans="1:7" ht="14.45" customHeight="1" x14ac:dyDescent="0.2">
      <c r="A14" s="543" t="s">
        <v>244</v>
      </c>
    </row>
    <row r="15" spans="1:7" ht="14.45" customHeight="1" x14ac:dyDescent="0.2">
      <c r="A15" s="544" t="s">
        <v>539</v>
      </c>
    </row>
    <row r="16" spans="1:7" ht="14.45" customHeight="1" x14ac:dyDescent="0.2">
      <c r="A16" s="543" t="s">
        <v>918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D591045C-D2A1-45DA-BD6E-05D9E301C34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995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13412.55</v>
      </c>
      <c r="H3" s="103">
        <f t="shared" si="0"/>
        <v>1741911.25</v>
      </c>
      <c r="I3" s="74"/>
      <c r="J3" s="74"/>
      <c r="K3" s="103">
        <f t="shared" si="0"/>
        <v>14359.35</v>
      </c>
      <c r="L3" s="103">
        <f t="shared" si="0"/>
        <v>1890707.63</v>
      </c>
      <c r="M3" s="74"/>
      <c r="N3" s="74"/>
      <c r="O3" s="103">
        <f t="shared" si="0"/>
        <v>13134.69</v>
      </c>
      <c r="P3" s="103">
        <f t="shared" si="0"/>
        <v>1716226.43</v>
      </c>
      <c r="Q3" s="75">
        <f>IF(L3=0,0,P3/L3)</f>
        <v>0.90771645640420884</v>
      </c>
      <c r="R3" s="104">
        <f>IF(O3=0,0,P3/O3)</f>
        <v>130.66364185222491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3"/>
      <c r="B5" s="613"/>
      <c r="C5" s="614"/>
      <c r="D5" s="615"/>
      <c r="E5" s="616"/>
      <c r="F5" s="617"/>
      <c r="G5" s="618" t="s">
        <v>71</v>
      </c>
      <c r="H5" s="619" t="s">
        <v>14</v>
      </c>
      <c r="I5" s="620"/>
      <c r="J5" s="620"/>
      <c r="K5" s="618" t="s">
        <v>71</v>
      </c>
      <c r="L5" s="619" t="s">
        <v>14</v>
      </c>
      <c r="M5" s="620"/>
      <c r="N5" s="620"/>
      <c r="O5" s="618" t="s">
        <v>71</v>
      </c>
      <c r="P5" s="619" t="s">
        <v>14</v>
      </c>
      <c r="Q5" s="621"/>
      <c r="R5" s="622"/>
    </row>
    <row r="6" spans="1:18" ht="14.45" customHeight="1" x14ac:dyDescent="0.2">
      <c r="A6" s="573" t="s">
        <v>924</v>
      </c>
      <c r="B6" s="579" t="s">
        <v>925</v>
      </c>
      <c r="C6" s="579" t="s">
        <v>448</v>
      </c>
      <c r="D6" s="579" t="s">
        <v>926</v>
      </c>
      <c r="E6" s="579" t="s">
        <v>927</v>
      </c>
      <c r="F6" s="579" t="s">
        <v>928</v>
      </c>
      <c r="G6" s="116">
        <v>335.99999999999989</v>
      </c>
      <c r="H6" s="116">
        <v>18177.600000000006</v>
      </c>
      <c r="I6" s="579">
        <v>1.1162502794064553</v>
      </c>
      <c r="J6" s="579">
        <v>54.100000000000037</v>
      </c>
      <c r="K6" s="116">
        <v>299.8</v>
      </c>
      <c r="L6" s="116">
        <v>16284.519999999999</v>
      </c>
      <c r="M6" s="579">
        <v>1</v>
      </c>
      <c r="N6" s="579">
        <v>54.317945296864572</v>
      </c>
      <c r="O6" s="116">
        <v>47.800000000000004</v>
      </c>
      <c r="P6" s="116">
        <v>2600.3500000000004</v>
      </c>
      <c r="Q6" s="574">
        <v>0.15968232407218638</v>
      </c>
      <c r="R6" s="575">
        <v>54.400627615062767</v>
      </c>
    </row>
    <row r="7" spans="1:18" ht="14.45" customHeight="1" x14ac:dyDescent="0.2">
      <c r="A7" s="485" t="s">
        <v>924</v>
      </c>
      <c r="B7" s="486" t="s">
        <v>925</v>
      </c>
      <c r="C7" s="486" t="s">
        <v>448</v>
      </c>
      <c r="D7" s="486" t="s">
        <v>926</v>
      </c>
      <c r="E7" s="486" t="s">
        <v>929</v>
      </c>
      <c r="F7" s="486" t="s">
        <v>486</v>
      </c>
      <c r="G7" s="490">
        <v>2.2000000000000002</v>
      </c>
      <c r="H7" s="490">
        <v>303.02</v>
      </c>
      <c r="I7" s="486">
        <v>5.5498168498168496</v>
      </c>
      <c r="J7" s="486">
        <v>137.73636363636362</v>
      </c>
      <c r="K7" s="490">
        <v>0.4</v>
      </c>
      <c r="L7" s="490">
        <v>54.6</v>
      </c>
      <c r="M7" s="486">
        <v>1</v>
      </c>
      <c r="N7" s="486">
        <v>136.5</v>
      </c>
      <c r="O7" s="490">
        <v>3</v>
      </c>
      <c r="P7" s="490">
        <v>409.2</v>
      </c>
      <c r="Q7" s="512">
        <v>7.4945054945054945</v>
      </c>
      <c r="R7" s="491">
        <v>136.4</v>
      </c>
    </row>
    <row r="8" spans="1:18" ht="14.45" customHeight="1" x14ac:dyDescent="0.2">
      <c r="A8" s="485" t="s">
        <v>924</v>
      </c>
      <c r="B8" s="486" t="s">
        <v>925</v>
      </c>
      <c r="C8" s="486" t="s">
        <v>448</v>
      </c>
      <c r="D8" s="486" t="s">
        <v>926</v>
      </c>
      <c r="E8" s="486" t="s">
        <v>930</v>
      </c>
      <c r="F8" s="486" t="s">
        <v>491</v>
      </c>
      <c r="G8" s="490">
        <v>24.900000000000006</v>
      </c>
      <c r="H8" s="490">
        <v>1508.44</v>
      </c>
      <c r="I8" s="486">
        <v>1.1502165558470083</v>
      </c>
      <c r="J8" s="486">
        <v>60.579919678714845</v>
      </c>
      <c r="K8" s="490">
        <v>25.900000000000006</v>
      </c>
      <c r="L8" s="490">
        <v>1311.4399999999996</v>
      </c>
      <c r="M8" s="486">
        <v>1</v>
      </c>
      <c r="N8" s="486">
        <v>50.634749034749007</v>
      </c>
      <c r="O8" s="490">
        <v>20.6</v>
      </c>
      <c r="P8" s="490">
        <v>897.54</v>
      </c>
      <c r="Q8" s="512">
        <v>0.68439272860367251</v>
      </c>
      <c r="R8" s="491">
        <v>43.569902912621352</v>
      </c>
    </row>
    <row r="9" spans="1:18" ht="14.45" customHeight="1" x14ac:dyDescent="0.2">
      <c r="A9" s="485" t="s">
        <v>924</v>
      </c>
      <c r="B9" s="486" t="s">
        <v>925</v>
      </c>
      <c r="C9" s="486" t="s">
        <v>448</v>
      </c>
      <c r="D9" s="486" t="s">
        <v>926</v>
      </c>
      <c r="E9" s="486" t="s">
        <v>931</v>
      </c>
      <c r="F9" s="486" t="s">
        <v>932</v>
      </c>
      <c r="G9" s="490">
        <v>9.3999999999999986</v>
      </c>
      <c r="H9" s="490">
        <v>1663.8000000000004</v>
      </c>
      <c r="I9" s="486">
        <v>1.220779220779221</v>
      </c>
      <c r="J9" s="486">
        <v>177.00000000000006</v>
      </c>
      <c r="K9" s="490">
        <v>7.6999999999999993</v>
      </c>
      <c r="L9" s="490">
        <v>1362.9</v>
      </c>
      <c r="M9" s="486">
        <v>1</v>
      </c>
      <c r="N9" s="486">
        <v>177.00000000000003</v>
      </c>
      <c r="O9" s="490">
        <v>5.3999999999999995</v>
      </c>
      <c r="P9" s="490">
        <v>955.80000000000018</v>
      </c>
      <c r="Q9" s="512">
        <v>0.70129870129870142</v>
      </c>
      <c r="R9" s="491">
        <v>177.00000000000006</v>
      </c>
    </row>
    <row r="10" spans="1:18" ht="14.45" customHeight="1" x14ac:dyDescent="0.2">
      <c r="A10" s="485" t="s">
        <v>924</v>
      </c>
      <c r="B10" s="486" t="s">
        <v>925</v>
      </c>
      <c r="C10" s="486" t="s">
        <v>448</v>
      </c>
      <c r="D10" s="486" t="s">
        <v>926</v>
      </c>
      <c r="E10" s="486" t="s">
        <v>933</v>
      </c>
      <c r="F10" s="486"/>
      <c r="G10" s="490">
        <v>4</v>
      </c>
      <c r="H10" s="490">
        <v>24.36</v>
      </c>
      <c r="I10" s="486"/>
      <c r="J10" s="486">
        <v>6.09</v>
      </c>
      <c r="K10" s="490"/>
      <c r="L10" s="490"/>
      <c r="M10" s="486"/>
      <c r="N10" s="486"/>
      <c r="O10" s="490"/>
      <c r="P10" s="490"/>
      <c r="Q10" s="512"/>
      <c r="R10" s="491"/>
    </row>
    <row r="11" spans="1:18" ht="14.45" customHeight="1" x14ac:dyDescent="0.2">
      <c r="A11" s="485" t="s">
        <v>924</v>
      </c>
      <c r="B11" s="486" t="s">
        <v>925</v>
      </c>
      <c r="C11" s="486" t="s">
        <v>448</v>
      </c>
      <c r="D11" s="486" t="s">
        <v>926</v>
      </c>
      <c r="E11" s="486" t="s">
        <v>934</v>
      </c>
      <c r="F11" s="486" t="s">
        <v>470</v>
      </c>
      <c r="G11" s="490">
        <v>85.8</v>
      </c>
      <c r="H11" s="490">
        <v>411.84</v>
      </c>
      <c r="I11" s="486">
        <v>1.0964856230031947</v>
      </c>
      <c r="J11" s="486">
        <v>4.8</v>
      </c>
      <c r="K11" s="490">
        <v>78.250000000000014</v>
      </c>
      <c r="L11" s="490">
        <v>375.6</v>
      </c>
      <c r="M11" s="486">
        <v>1</v>
      </c>
      <c r="N11" s="486">
        <v>4.8</v>
      </c>
      <c r="O11" s="490">
        <v>53.09999999999998</v>
      </c>
      <c r="P11" s="490">
        <v>255.01999999999998</v>
      </c>
      <c r="Q11" s="512">
        <v>0.67896698615548445</v>
      </c>
      <c r="R11" s="491">
        <v>4.8026365348399258</v>
      </c>
    </row>
    <row r="12" spans="1:18" ht="14.45" customHeight="1" x14ac:dyDescent="0.2">
      <c r="A12" s="485" t="s">
        <v>924</v>
      </c>
      <c r="B12" s="486" t="s">
        <v>925</v>
      </c>
      <c r="C12" s="486" t="s">
        <v>448</v>
      </c>
      <c r="D12" s="486" t="s">
        <v>926</v>
      </c>
      <c r="E12" s="486" t="s">
        <v>935</v>
      </c>
      <c r="F12" s="486" t="s">
        <v>936</v>
      </c>
      <c r="G12" s="490">
        <v>57</v>
      </c>
      <c r="H12" s="490">
        <v>5953.08</v>
      </c>
      <c r="I12" s="486"/>
      <c r="J12" s="486">
        <v>104.44</v>
      </c>
      <c r="K12" s="490"/>
      <c r="L12" s="490"/>
      <c r="M12" s="486"/>
      <c r="N12" s="486"/>
      <c r="O12" s="490"/>
      <c r="P12" s="490"/>
      <c r="Q12" s="512"/>
      <c r="R12" s="491"/>
    </row>
    <row r="13" spans="1:18" ht="14.45" customHeight="1" x14ac:dyDescent="0.2">
      <c r="A13" s="485" t="s">
        <v>924</v>
      </c>
      <c r="B13" s="486" t="s">
        <v>925</v>
      </c>
      <c r="C13" s="486" t="s">
        <v>448</v>
      </c>
      <c r="D13" s="486" t="s">
        <v>926</v>
      </c>
      <c r="E13" s="486" t="s">
        <v>937</v>
      </c>
      <c r="F13" s="486" t="s">
        <v>936</v>
      </c>
      <c r="G13" s="490"/>
      <c r="H13" s="490"/>
      <c r="I13" s="486"/>
      <c r="J13" s="486"/>
      <c r="K13" s="490">
        <v>3.3</v>
      </c>
      <c r="L13" s="490">
        <v>2616.2399999999998</v>
      </c>
      <c r="M13" s="486">
        <v>1</v>
      </c>
      <c r="N13" s="486">
        <v>792.8</v>
      </c>
      <c r="O13" s="490">
        <v>9.6999999999999993</v>
      </c>
      <c r="P13" s="490">
        <v>7690.16</v>
      </c>
      <c r="Q13" s="512">
        <v>2.9393939393939394</v>
      </c>
      <c r="R13" s="491">
        <v>792.80000000000007</v>
      </c>
    </row>
    <row r="14" spans="1:18" ht="14.45" customHeight="1" x14ac:dyDescent="0.2">
      <c r="A14" s="485" t="s">
        <v>924</v>
      </c>
      <c r="B14" s="486" t="s">
        <v>925</v>
      </c>
      <c r="C14" s="486" t="s">
        <v>448</v>
      </c>
      <c r="D14" s="486" t="s">
        <v>926</v>
      </c>
      <c r="E14" s="486" t="s">
        <v>938</v>
      </c>
      <c r="F14" s="486" t="s">
        <v>939</v>
      </c>
      <c r="G14" s="490"/>
      <c r="H14" s="490"/>
      <c r="I14" s="486"/>
      <c r="J14" s="486"/>
      <c r="K14" s="490"/>
      <c r="L14" s="490"/>
      <c r="M14" s="486"/>
      <c r="N14" s="486"/>
      <c r="O14" s="490">
        <v>4.6900000000000004</v>
      </c>
      <c r="P14" s="490">
        <v>454.41</v>
      </c>
      <c r="Q14" s="512"/>
      <c r="R14" s="491">
        <v>96.889125799573563</v>
      </c>
    </row>
    <row r="15" spans="1:18" ht="14.45" customHeight="1" x14ac:dyDescent="0.2">
      <c r="A15" s="485" t="s">
        <v>924</v>
      </c>
      <c r="B15" s="486" t="s">
        <v>925</v>
      </c>
      <c r="C15" s="486" t="s">
        <v>448</v>
      </c>
      <c r="D15" s="486" t="s">
        <v>926</v>
      </c>
      <c r="E15" s="486" t="s">
        <v>940</v>
      </c>
      <c r="F15" s="486" t="s">
        <v>939</v>
      </c>
      <c r="G15" s="490"/>
      <c r="H15" s="490"/>
      <c r="I15" s="486"/>
      <c r="J15" s="486"/>
      <c r="K15" s="490"/>
      <c r="L15" s="490"/>
      <c r="M15" s="486"/>
      <c r="N15" s="486"/>
      <c r="O15" s="490">
        <v>4.1999999999999993</v>
      </c>
      <c r="P15" s="490">
        <v>504.87999999999988</v>
      </c>
      <c r="Q15" s="512"/>
      <c r="R15" s="491">
        <v>120.2095238095238</v>
      </c>
    </row>
    <row r="16" spans="1:18" ht="14.45" customHeight="1" x14ac:dyDescent="0.2">
      <c r="A16" s="485" t="s">
        <v>924</v>
      </c>
      <c r="B16" s="486" t="s">
        <v>925</v>
      </c>
      <c r="C16" s="486" t="s">
        <v>448</v>
      </c>
      <c r="D16" s="486" t="s">
        <v>926</v>
      </c>
      <c r="E16" s="486" t="s">
        <v>941</v>
      </c>
      <c r="F16" s="486" t="s">
        <v>942</v>
      </c>
      <c r="G16" s="490"/>
      <c r="H16" s="490"/>
      <c r="I16" s="486"/>
      <c r="J16" s="486"/>
      <c r="K16" s="490"/>
      <c r="L16" s="490"/>
      <c r="M16" s="486"/>
      <c r="N16" s="486"/>
      <c r="O16" s="490">
        <v>192.79999999999998</v>
      </c>
      <c r="P16" s="490">
        <v>10488.35</v>
      </c>
      <c r="Q16" s="512"/>
      <c r="R16" s="491">
        <v>54.400155601659755</v>
      </c>
    </row>
    <row r="17" spans="1:18" ht="14.45" customHeight="1" x14ac:dyDescent="0.2">
      <c r="A17" s="485" t="s">
        <v>924</v>
      </c>
      <c r="B17" s="486" t="s">
        <v>925</v>
      </c>
      <c r="C17" s="486" t="s">
        <v>448</v>
      </c>
      <c r="D17" s="486" t="s">
        <v>926</v>
      </c>
      <c r="E17" s="486" t="s">
        <v>943</v>
      </c>
      <c r="F17" s="486" t="s">
        <v>480</v>
      </c>
      <c r="G17" s="490"/>
      <c r="H17" s="490"/>
      <c r="I17" s="486"/>
      <c r="J17" s="486"/>
      <c r="K17" s="490"/>
      <c r="L17" s="490"/>
      <c r="M17" s="486"/>
      <c r="N17" s="486"/>
      <c r="O17" s="490">
        <v>31.2</v>
      </c>
      <c r="P17" s="490">
        <v>1697.2800000000002</v>
      </c>
      <c r="Q17" s="512"/>
      <c r="R17" s="491">
        <v>54.400000000000006</v>
      </c>
    </row>
    <row r="18" spans="1:18" ht="14.45" customHeight="1" x14ac:dyDescent="0.2">
      <c r="A18" s="485" t="s">
        <v>924</v>
      </c>
      <c r="B18" s="486" t="s">
        <v>925</v>
      </c>
      <c r="C18" s="486" t="s">
        <v>448</v>
      </c>
      <c r="D18" s="486" t="s">
        <v>926</v>
      </c>
      <c r="E18" s="486" t="s">
        <v>944</v>
      </c>
      <c r="F18" s="486" t="s">
        <v>945</v>
      </c>
      <c r="G18" s="490"/>
      <c r="H18" s="490"/>
      <c r="I18" s="486"/>
      <c r="J18" s="486"/>
      <c r="K18" s="490"/>
      <c r="L18" s="490"/>
      <c r="M18" s="486"/>
      <c r="N18" s="486"/>
      <c r="O18" s="490">
        <v>1.2000000000000002</v>
      </c>
      <c r="P18" s="490">
        <v>114.21000000000002</v>
      </c>
      <c r="Q18" s="512"/>
      <c r="R18" s="491">
        <v>95.175000000000011</v>
      </c>
    </row>
    <row r="19" spans="1:18" ht="14.45" customHeight="1" x14ac:dyDescent="0.2">
      <c r="A19" s="485" t="s">
        <v>924</v>
      </c>
      <c r="B19" s="486" t="s">
        <v>925</v>
      </c>
      <c r="C19" s="486" t="s">
        <v>448</v>
      </c>
      <c r="D19" s="486" t="s">
        <v>946</v>
      </c>
      <c r="E19" s="486" t="s">
        <v>947</v>
      </c>
      <c r="F19" s="486" t="s">
        <v>948</v>
      </c>
      <c r="G19" s="490">
        <v>94</v>
      </c>
      <c r="H19" s="490">
        <v>17296</v>
      </c>
      <c r="I19" s="486">
        <v>1.9079977937120793</v>
      </c>
      <c r="J19" s="486">
        <v>184</v>
      </c>
      <c r="K19" s="490">
        <v>49</v>
      </c>
      <c r="L19" s="490">
        <v>9065</v>
      </c>
      <c r="M19" s="486">
        <v>1</v>
      </c>
      <c r="N19" s="486">
        <v>185</v>
      </c>
      <c r="O19" s="490">
        <v>34</v>
      </c>
      <c r="P19" s="490">
        <v>6324</v>
      </c>
      <c r="Q19" s="512">
        <v>0.6976282404853833</v>
      </c>
      <c r="R19" s="491">
        <v>186</v>
      </c>
    </row>
    <row r="20" spans="1:18" ht="14.45" customHeight="1" x14ac:dyDescent="0.2">
      <c r="A20" s="485" t="s">
        <v>924</v>
      </c>
      <c r="B20" s="486" t="s">
        <v>925</v>
      </c>
      <c r="C20" s="486" t="s">
        <v>448</v>
      </c>
      <c r="D20" s="486" t="s">
        <v>946</v>
      </c>
      <c r="E20" s="486" t="s">
        <v>949</v>
      </c>
      <c r="F20" s="486" t="s">
        <v>950</v>
      </c>
      <c r="G20" s="490">
        <v>12</v>
      </c>
      <c r="H20" s="490">
        <v>1464</v>
      </c>
      <c r="I20" s="486">
        <v>0.75</v>
      </c>
      <c r="J20" s="486">
        <v>122</v>
      </c>
      <c r="K20" s="490">
        <v>16</v>
      </c>
      <c r="L20" s="490">
        <v>1952</v>
      </c>
      <c r="M20" s="486">
        <v>1</v>
      </c>
      <c r="N20" s="486">
        <v>122</v>
      </c>
      <c r="O20" s="490">
        <v>242</v>
      </c>
      <c r="P20" s="490">
        <v>29766</v>
      </c>
      <c r="Q20" s="512">
        <v>15.248975409836065</v>
      </c>
      <c r="R20" s="491">
        <v>123</v>
      </c>
    </row>
    <row r="21" spans="1:18" ht="14.45" customHeight="1" x14ac:dyDescent="0.2">
      <c r="A21" s="485" t="s">
        <v>924</v>
      </c>
      <c r="B21" s="486" t="s">
        <v>925</v>
      </c>
      <c r="C21" s="486" t="s">
        <v>448</v>
      </c>
      <c r="D21" s="486" t="s">
        <v>946</v>
      </c>
      <c r="E21" s="486" t="s">
        <v>951</v>
      </c>
      <c r="F21" s="486" t="s">
        <v>952</v>
      </c>
      <c r="G21" s="490">
        <v>2440</v>
      </c>
      <c r="H21" s="490">
        <v>90280</v>
      </c>
      <c r="I21" s="486">
        <v>1.1784670008354219</v>
      </c>
      <c r="J21" s="486">
        <v>37</v>
      </c>
      <c r="K21" s="490">
        <v>2016</v>
      </c>
      <c r="L21" s="490">
        <v>76608</v>
      </c>
      <c r="M21" s="486">
        <v>1</v>
      </c>
      <c r="N21" s="486">
        <v>38</v>
      </c>
      <c r="O21" s="490">
        <v>1644</v>
      </c>
      <c r="P21" s="490">
        <v>62472</v>
      </c>
      <c r="Q21" s="512">
        <v>0.81547619047619047</v>
      </c>
      <c r="R21" s="491">
        <v>38</v>
      </c>
    </row>
    <row r="22" spans="1:18" ht="14.45" customHeight="1" x14ac:dyDescent="0.2">
      <c r="A22" s="485" t="s">
        <v>924</v>
      </c>
      <c r="B22" s="486" t="s">
        <v>925</v>
      </c>
      <c r="C22" s="486" t="s">
        <v>448</v>
      </c>
      <c r="D22" s="486" t="s">
        <v>946</v>
      </c>
      <c r="E22" s="486" t="s">
        <v>953</v>
      </c>
      <c r="F22" s="486" t="s">
        <v>954</v>
      </c>
      <c r="G22" s="490">
        <v>668</v>
      </c>
      <c r="H22" s="490">
        <v>6680</v>
      </c>
      <c r="I22" s="486">
        <v>0.68512820512820516</v>
      </c>
      <c r="J22" s="486">
        <v>10</v>
      </c>
      <c r="K22" s="490">
        <v>975</v>
      </c>
      <c r="L22" s="490">
        <v>9750</v>
      </c>
      <c r="M22" s="486">
        <v>1</v>
      </c>
      <c r="N22" s="486">
        <v>10</v>
      </c>
      <c r="O22" s="490">
        <v>907</v>
      </c>
      <c r="P22" s="490">
        <v>9070</v>
      </c>
      <c r="Q22" s="512">
        <v>0.93025641025641026</v>
      </c>
      <c r="R22" s="491">
        <v>10</v>
      </c>
    </row>
    <row r="23" spans="1:18" ht="14.45" customHeight="1" x14ac:dyDescent="0.2">
      <c r="A23" s="485" t="s">
        <v>924</v>
      </c>
      <c r="B23" s="486" t="s">
        <v>925</v>
      </c>
      <c r="C23" s="486" t="s">
        <v>448</v>
      </c>
      <c r="D23" s="486" t="s">
        <v>946</v>
      </c>
      <c r="E23" s="486" t="s">
        <v>955</v>
      </c>
      <c r="F23" s="486" t="s">
        <v>956</v>
      </c>
      <c r="G23" s="490">
        <v>89</v>
      </c>
      <c r="H23" s="490">
        <v>445</v>
      </c>
      <c r="I23" s="486">
        <v>1.1866666666666668</v>
      </c>
      <c r="J23" s="486">
        <v>5</v>
      </c>
      <c r="K23" s="490">
        <v>75</v>
      </c>
      <c r="L23" s="490">
        <v>375</v>
      </c>
      <c r="M23" s="486">
        <v>1</v>
      </c>
      <c r="N23" s="486">
        <v>5</v>
      </c>
      <c r="O23" s="490">
        <v>70</v>
      </c>
      <c r="P23" s="490">
        <v>350</v>
      </c>
      <c r="Q23" s="512">
        <v>0.93333333333333335</v>
      </c>
      <c r="R23" s="491">
        <v>5</v>
      </c>
    </row>
    <row r="24" spans="1:18" ht="14.45" customHeight="1" x14ac:dyDescent="0.2">
      <c r="A24" s="485" t="s">
        <v>924</v>
      </c>
      <c r="B24" s="486" t="s">
        <v>925</v>
      </c>
      <c r="C24" s="486" t="s">
        <v>448</v>
      </c>
      <c r="D24" s="486" t="s">
        <v>946</v>
      </c>
      <c r="E24" s="486" t="s">
        <v>957</v>
      </c>
      <c r="F24" s="486" t="s">
        <v>958</v>
      </c>
      <c r="G24" s="490">
        <v>29</v>
      </c>
      <c r="H24" s="490">
        <v>145</v>
      </c>
      <c r="I24" s="486">
        <v>1.0740740740740742</v>
      </c>
      <c r="J24" s="486">
        <v>5</v>
      </c>
      <c r="K24" s="490">
        <v>27</v>
      </c>
      <c r="L24" s="490">
        <v>135</v>
      </c>
      <c r="M24" s="486">
        <v>1</v>
      </c>
      <c r="N24" s="486">
        <v>5</v>
      </c>
      <c r="O24" s="490">
        <v>60</v>
      </c>
      <c r="P24" s="490">
        <v>300</v>
      </c>
      <c r="Q24" s="512">
        <v>2.2222222222222223</v>
      </c>
      <c r="R24" s="491">
        <v>5</v>
      </c>
    </row>
    <row r="25" spans="1:18" ht="14.45" customHeight="1" x14ac:dyDescent="0.2">
      <c r="A25" s="485" t="s">
        <v>924</v>
      </c>
      <c r="B25" s="486" t="s">
        <v>925</v>
      </c>
      <c r="C25" s="486" t="s">
        <v>448</v>
      </c>
      <c r="D25" s="486" t="s">
        <v>946</v>
      </c>
      <c r="E25" s="486" t="s">
        <v>959</v>
      </c>
      <c r="F25" s="486" t="s">
        <v>960</v>
      </c>
      <c r="G25" s="490">
        <v>449</v>
      </c>
      <c r="H25" s="490">
        <v>33226</v>
      </c>
      <c r="I25" s="486">
        <v>0.84706182281708098</v>
      </c>
      <c r="J25" s="486">
        <v>74</v>
      </c>
      <c r="K25" s="490">
        <v>523</v>
      </c>
      <c r="L25" s="490">
        <v>39225</v>
      </c>
      <c r="M25" s="486">
        <v>1</v>
      </c>
      <c r="N25" s="486">
        <v>75</v>
      </c>
      <c r="O25" s="490">
        <v>652</v>
      </c>
      <c r="P25" s="490">
        <v>49552</v>
      </c>
      <c r="Q25" s="512">
        <v>1.2632759719566602</v>
      </c>
      <c r="R25" s="491">
        <v>76</v>
      </c>
    </row>
    <row r="26" spans="1:18" ht="14.45" customHeight="1" x14ac:dyDescent="0.2">
      <c r="A26" s="485" t="s">
        <v>924</v>
      </c>
      <c r="B26" s="486" t="s">
        <v>925</v>
      </c>
      <c r="C26" s="486" t="s">
        <v>448</v>
      </c>
      <c r="D26" s="486" t="s">
        <v>946</v>
      </c>
      <c r="E26" s="486" t="s">
        <v>961</v>
      </c>
      <c r="F26" s="486" t="s">
        <v>962</v>
      </c>
      <c r="G26" s="490"/>
      <c r="H26" s="490"/>
      <c r="I26" s="486"/>
      <c r="J26" s="486"/>
      <c r="K26" s="490"/>
      <c r="L26" s="490"/>
      <c r="M26" s="486"/>
      <c r="N26" s="486"/>
      <c r="O26" s="490">
        <v>0</v>
      </c>
      <c r="P26" s="490">
        <v>0</v>
      </c>
      <c r="Q26" s="512"/>
      <c r="R26" s="491"/>
    </row>
    <row r="27" spans="1:18" ht="14.45" customHeight="1" x14ac:dyDescent="0.2">
      <c r="A27" s="485" t="s">
        <v>924</v>
      </c>
      <c r="B27" s="486" t="s">
        <v>925</v>
      </c>
      <c r="C27" s="486" t="s">
        <v>448</v>
      </c>
      <c r="D27" s="486" t="s">
        <v>946</v>
      </c>
      <c r="E27" s="486" t="s">
        <v>963</v>
      </c>
      <c r="F27" s="486" t="s">
        <v>964</v>
      </c>
      <c r="G27" s="490">
        <v>353</v>
      </c>
      <c r="H27" s="490">
        <v>62834</v>
      </c>
      <c r="I27" s="486">
        <v>0.8259480775550444</v>
      </c>
      <c r="J27" s="486">
        <v>178</v>
      </c>
      <c r="K27" s="490">
        <v>425</v>
      </c>
      <c r="L27" s="490">
        <v>76075</v>
      </c>
      <c r="M27" s="486">
        <v>1</v>
      </c>
      <c r="N27" s="486">
        <v>179</v>
      </c>
      <c r="O27" s="490">
        <v>328</v>
      </c>
      <c r="P27" s="490">
        <v>59040</v>
      </c>
      <c r="Q27" s="512">
        <v>0.77607624055208679</v>
      </c>
      <c r="R27" s="491">
        <v>180</v>
      </c>
    </row>
    <row r="28" spans="1:18" ht="14.45" customHeight="1" x14ac:dyDescent="0.2">
      <c r="A28" s="485" t="s">
        <v>924</v>
      </c>
      <c r="B28" s="486" t="s">
        <v>925</v>
      </c>
      <c r="C28" s="486" t="s">
        <v>448</v>
      </c>
      <c r="D28" s="486" t="s">
        <v>946</v>
      </c>
      <c r="E28" s="486" t="s">
        <v>965</v>
      </c>
      <c r="F28" s="486" t="s">
        <v>966</v>
      </c>
      <c r="G28" s="490">
        <v>206</v>
      </c>
      <c r="H28" s="490">
        <v>56032</v>
      </c>
      <c r="I28" s="486">
        <v>0.56180316034330635</v>
      </c>
      <c r="J28" s="486">
        <v>272</v>
      </c>
      <c r="K28" s="490">
        <v>364</v>
      </c>
      <c r="L28" s="490">
        <v>99736</v>
      </c>
      <c r="M28" s="486">
        <v>1</v>
      </c>
      <c r="N28" s="486">
        <v>274</v>
      </c>
      <c r="O28" s="490">
        <v>256</v>
      </c>
      <c r="P28" s="490">
        <v>70656</v>
      </c>
      <c r="Q28" s="512">
        <v>0.70843025587551134</v>
      </c>
      <c r="R28" s="491">
        <v>276</v>
      </c>
    </row>
    <row r="29" spans="1:18" ht="14.45" customHeight="1" x14ac:dyDescent="0.2">
      <c r="A29" s="485" t="s">
        <v>924</v>
      </c>
      <c r="B29" s="486" t="s">
        <v>925</v>
      </c>
      <c r="C29" s="486" t="s">
        <v>448</v>
      </c>
      <c r="D29" s="486" t="s">
        <v>946</v>
      </c>
      <c r="E29" s="486" t="s">
        <v>967</v>
      </c>
      <c r="F29" s="486" t="s">
        <v>968</v>
      </c>
      <c r="G29" s="490">
        <v>1081</v>
      </c>
      <c r="H29" s="490">
        <v>36033.329999999994</v>
      </c>
      <c r="I29" s="486">
        <v>0.7564730410408006</v>
      </c>
      <c r="J29" s="486">
        <v>33.333330249768728</v>
      </c>
      <c r="K29" s="490">
        <v>1429</v>
      </c>
      <c r="L29" s="490">
        <v>47633.329999999994</v>
      </c>
      <c r="M29" s="486">
        <v>1</v>
      </c>
      <c r="N29" s="486">
        <v>33.333331000699786</v>
      </c>
      <c r="O29" s="490">
        <v>1491</v>
      </c>
      <c r="P29" s="490">
        <v>53212.229999999996</v>
      </c>
      <c r="Q29" s="512">
        <v>1.1171217716670239</v>
      </c>
      <c r="R29" s="491">
        <v>35.688953722333999</v>
      </c>
    </row>
    <row r="30" spans="1:18" ht="14.45" customHeight="1" x14ac:dyDescent="0.2">
      <c r="A30" s="485" t="s">
        <v>924</v>
      </c>
      <c r="B30" s="486" t="s">
        <v>925</v>
      </c>
      <c r="C30" s="486" t="s">
        <v>448</v>
      </c>
      <c r="D30" s="486" t="s">
        <v>946</v>
      </c>
      <c r="E30" s="486" t="s">
        <v>969</v>
      </c>
      <c r="F30" s="486" t="s">
        <v>970</v>
      </c>
      <c r="G30" s="490">
        <v>423</v>
      </c>
      <c r="H30" s="490">
        <v>15651</v>
      </c>
      <c r="I30" s="486">
        <v>1.0374519421980644</v>
      </c>
      <c r="J30" s="486">
        <v>37</v>
      </c>
      <c r="K30" s="490">
        <v>397</v>
      </c>
      <c r="L30" s="490">
        <v>15086</v>
      </c>
      <c r="M30" s="486">
        <v>1</v>
      </c>
      <c r="N30" s="486">
        <v>38</v>
      </c>
      <c r="O30" s="490">
        <v>275</v>
      </c>
      <c r="P30" s="490">
        <v>10450</v>
      </c>
      <c r="Q30" s="512">
        <v>0.69269521410579349</v>
      </c>
      <c r="R30" s="491">
        <v>38</v>
      </c>
    </row>
    <row r="31" spans="1:18" ht="14.45" customHeight="1" x14ac:dyDescent="0.2">
      <c r="A31" s="485" t="s">
        <v>924</v>
      </c>
      <c r="B31" s="486" t="s">
        <v>925</v>
      </c>
      <c r="C31" s="486" t="s">
        <v>448</v>
      </c>
      <c r="D31" s="486" t="s">
        <v>946</v>
      </c>
      <c r="E31" s="486" t="s">
        <v>971</v>
      </c>
      <c r="F31" s="486" t="s">
        <v>972</v>
      </c>
      <c r="G31" s="490">
        <v>1821</v>
      </c>
      <c r="H31" s="490">
        <v>240372</v>
      </c>
      <c r="I31" s="486">
        <v>1.0990946502057612</v>
      </c>
      <c r="J31" s="486">
        <v>132</v>
      </c>
      <c r="K31" s="490">
        <v>1620</v>
      </c>
      <c r="L31" s="490">
        <v>218700</v>
      </c>
      <c r="M31" s="486">
        <v>1</v>
      </c>
      <c r="N31" s="486">
        <v>135</v>
      </c>
      <c r="O31" s="490">
        <v>1441</v>
      </c>
      <c r="P31" s="490">
        <v>197417</v>
      </c>
      <c r="Q31" s="512">
        <v>0.90268404206675812</v>
      </c>
      <c r="R31" s="491">
        <v>137</v>
      </c>
    </row>
    <row r="32" spans="1:18" ht="14.45" customHeight="1" x14ac:dyDescent="0.2">
      <c r="A32" s="485" t="s">
        <v>924</v>
      </c>
      <c r="B32" s="486" t="s">
        <v>925</v>
      </c>
      <c r="C32" s="486" t="s">
        <v>448</v>
      </c>
      <c r="D32" s="486" t="s">
        <v>946</v>
      </c>
      <c r="E32" s="486" t="s">
        <v>973</v>
      </c>
      <c r="F32" s="486" t="s">
        <v>974</v>
      </c>
      <c r="G32" s="490">
        <v>811</v>
      </c>
      <c r="H32" s="490">
        <v>60014</v>
      </c>
      <c r="I32" s="486">
        <v>0.64844948676391145</v>
      </c>
      <c r="J32" s="486">
        <v>74</v>
      </c>
      <c r="K32" s="490">
        <v>1234</v>
      </c>
      <c r="L32" s="490">
        <v>92550</v>
      </c>
      <c r="M32" s="486">
        <v>1</v>
      </c>
      <c r="N32" s="486">
        <v>75</v>
      </c>
      <c r="O32" s="490">
        <v>1134</v>
      </c>
      <c r="P32" s="490">
        <v>86184</v>
      </c>
      <c r="Q32" s="512">
        <v>0.93121555915721232</v>
      </c>
      <c r="R32" s="491">
        <v>76</v>
      </c>
    </row>
    <row r="33" spans="1:18" ht="14.45" customHeight="1" x14ac:dyDescent="0.2">
      <c r="A33" s="485" t="s">
        <v>924</v>
      </c>
      <c r="B33" s="486" t="s">
        <v>925</v>
      </c>
      <c r="C33" s="486" t="s">
        <v>448</v>
      </c>
      <c r="D33" s="486" t="s">
        <v>946</v>
      </c>
      <c r="E33" s="486" t="s">
        <v>975</v>
      </c>
      <c r="F33" s="486" t="s">
        <v>976</v>
      </c>
      <c r="G33" s="490">
        <v>705</v>
      </c>
      <c r="H33" s="490">
        <v>250275</v>
      </c>
      <c r="I33" s="486">
        <v>0.72746324533917761</v>
      </c>
      <c r="J33" s="486">
        <v>355</v>
      </c>
      <c r="K33" s="490">
        <v>961</v>
      </c>
      <c r="L33" s="490">
        <v>344038</v>
      </c>
      <c r="M33" s="486">
        <v>1</v>
      </c>
      <c r="N33" s="486">
        <v>358</v>
      </c>
      <c r="O33" s="490">
        <v>995</v>
      </c>
      <c r="P33" s="490">
        <v>358200</v>
      </c>
      <c r="Q33" s="512">
        <v>1.0411640574587691</v>
      </c>
      <c r="R33" s="491">
        <v>360</v>
      </c>
    </row>
    <row r="34" spans="1:18" ht="14.45" customHeight="1" x14ac:dyDescent="0.2">
      <c r="A34" s="485" t="s">
        <v>924</v>
      </c>
      <c r="B34" s="486" t="s">
        <v>925</v>
      </c>
      <c r="C34" s="486" t="s">
        <v>448</v>
      </c>
      <c r="D34" s="486" t="s">
        <v>946</v>
      </c>
      <c r="E34" s="486" t="s">
        <v>977</v>
      </c>
      <c r="F34" s="486" t="s">
        <v>978</v>
      </c>
      <c r="G34" s="490">
        <v>1133</v>
      </c>
      <c r="H34" s="490">
        <v>252659</v>
      </c>
      <c r="I34" s="486">
        <v>0.87614433933475744</v>
      </c>
      <c r="J34" s="486">
        <v>223</v>
      </c>
      <c r="K34" s="490">
        <v>1276</v>
      </c>
      <c r="L34" s="490">
        <v>288376</v>
      </c>
      <c r="M34" s="486">
        <v>1</v>
      </c>
      <c r="N34" s="486">
        <v>226</v>
      </c>
      <c r="O34" s="490">
        <v>1076</v>
      </c>
      <c r="P34" s="490">
        <v>245328</v>
      </c>
      <c r="Q34" s="512">
        <v>0.85072266762837412</v>
      </c>
      <c r="R34" s="491">
        <v>228</v>
      </c>
    </row>
    <row r="35" spans="1:18" ht="14.45" customHeight="1" x14ac:dyDescent="0.2">
      <c r="A35" s="485" t="s">
        <v>924</v>
      </c>
      <c r="B35" s="486" t="s">
        <v>925</v>
      </c>
      <c r="C35" s="486" t="s">
        <v>448</v>
      </c>
      <c r="D35" s="486" t="s">
        <v>946</v>
      </c>
      <c r="E35" s="486" t="s">
        <v>979</v>
      </c>
      <c r="F35" s="486" t="s">
        <v>980</v>
      </c>
      <c r="G35" s="490">
        <v>301</v>
      </c>
      <c r="H35" s="490">
        <v>23177</v>
      </c>
      <c r="I35" s="486">
        <v>0.67074723620999011</v>
      </c>
      <c r="J35" s="486">
        <v>77</v>
      </c>
      <c r="K35" s="490">
        <v>443</v>
      </c>
      <c r="L35" s="490">
        <v>34554</v>
      </c>
      <c r="M35" s="486">
        <v>1</v>
      </c>
      <c r="N35" s="486">
        <v>78</v>
      </c>
      <c r="O35" s="490">
        <v>437</v>
      </c>
      <c r="P35" s="490">
        <v>34523</v>
      </c>
      <c r="Q35" s="512">
        <v>0.99910285350465933</v>
      </c>
      <c r="R35" s="491">
        <v>79</v>
      </c>
    </row>
    <row r="36" spans="1:18" ht="14.45" customHeight="1" x14ac:dyDescent="0.2">
      <c r="A36" s="485" t="s">
        <v>924</v>
      </c>
      <c r="B36" s="486" t="s">
        <v>925</v>
      </c>
      <c r="C36" s="486" t="s">
        <v>448</v>
      </c>
      <c r="D36" s="486" t="s">
        <v>946</v>
      </c>
      <c r="E36" s="486" t="s">
        <v>981</v>
      </c>
      <c r="F36" s="486" t="s">
        <v>982</v>
      </c>
      <c r="G36" s="490">
        <v>82</v>
      </c>
      <c r="H36" s="490">
        <v>2296</v>
      </c>
      <c r="I36" s="486">
        <v>1.2979084228377615</v>
      </c>
      <c r="J36" s="486">
        <v>28</v>
      </c>
      <c r="K36" s="490">
        <v>61</v>
      </c>
      <c r="L36" s="490">
        <v>1769</v>
      </c>
      <c r="M36" s="486">
        <v>1</v>
      </c>
      <c r="N36" s="486">
        <v>29</v>
      </c>
      <c r="O36" s="490">
        <v>55</v>
      </c>
      <c r="P36" s="490">
        <v>1595</v>
      </c>
      <c r="Q36" s="512">
        <v>0.90163934426229508</v>
      </c>
      <c r="R36" s="491">
        <v>29</v>
      </c>
    </row>
    <row r="37" spans="1:18" ht="14.45" customHeight="1" x14ac:dyDescent="0.2">
      <c r="A37" s="485" t="s">
        <v>924</v>
      </c>
      <c r="B37" s="486" t="s">
        <v>925</v>
      </c>
      <c r="C37" s="486" t="s">
        <v>448</v>
      </c>
      <c r="D37" s="486" t="s">
        <v>946</v>
      </c>
      <c r="E37" s="486" t="s">
        <v>983</v>
      </c>
      <c r="F37" s="486" t="s">
        <v>984</v>
      </c>
      <c r="G37" s="490">
        <v>102</v>
      </c>
      <c r="H37" s="490">
        <v>6018</v>
      </c>
      <c r="I37" s="486">
        <v>1.2331967213114754</v>
      </c>
      <c r="J37" s="486">
        <v>59</v>
      </c>
      <c r="K37" s="490">
        <v>80</v>
      </c>
      <c r="L37" s="490">
        <v>4880</v>
      </c>
      <c r="M37" s="486">
        <v>1</v>
      </c>
      <c r="N37" s="486">
        <v>61</v>
      </c>
      <c r="O37" s="490">
        <v>51</v>
      </c>
      <c r="P37" s="490">
        <v>3162</v>
      </c>
      <c r="Q37" s="512">
        <v>0.6479508196721312</v>
      </c>
      <c r="R37" s="491">
        <v>62</v>
      </c>
    </row>
    <row r="38" spans="1:18" ht="14.45" customHeight="1" x14ac:dyDescent="0.2">
      <c r="A38" s="485" t="s">
        <v>924</v>
      </c>
      <c r="B38" s="486" t="s">
        <v>925</v>
      </c>
      <c r="C38" s="486" t="s">
        <v>448</v>
      </c>
      <c r="D38" s="486" t="s">
        <v>946</v>
      </c>
      <c r="E38" s="486" t="s">
        <v>985</v>
      </c>
      <c r="F38" s="486" t="s">
        <v>986</v>
      </c>
      <c r="G38" s="490">
        <v>276</v>
      </c>
      <c r="H38" s="490">
        <v>193752</v>
      </c>
      <c r="I38" s="486">
        <v>1.3499905937110248</v>
      </c>
      <c r="J38" s="486">
        <v>702</v>
      </c>
      <c r="K38" s="490">
        <v>203</v>
      </c>
      <c r="L38" s="490">
        <v>143521</v>
      </c>
      <c r="M38" s="486">
        <v>1</v>
      </c>
      <c r="N38" s="486">
        <v>707</v>
      </c>
      <c r="O38" s="490">
        <v>181</v>
      </c>
      <c r="P38" s="490">
        <v>128691</v>
      </c>
      <c r="Q38" s="512">
        <v>0.89667017370280311</v>
      </c>
      <c r="R38" s="491">
        <v>711</v>
      </c>
    </row>
    <row r="39" spans="1:18" ht="14.45" customHeight="1" x14ac:dyDescent="0.2">
      <c r="A39" s="485" t="s">
        <v>924</v>
      </c>
      <c r="B39" s="486" t="s">
        <v>925</v>
      </c>
      <c r="C39" s="486" t="s">
        <v>448</v>
      </c>
      <c r="D39" s="486" t="s">
        <v>946</v>
      </c>
      <c r="E39" s="486" t="s">
        <v>987</v>
      </c>
      <c r="F39" s="486" t="s">
        <v>988</v>
      </c>
      <c r="G39" s="490">
        <v>1036</v>
      </c>
      <c r="H39" s="490">
        <v>240352</v>
      </c>
      <c r="I39" s="486">
        <v>0.92516022248311169</v>
      </c>
      <c r="J39" s="486">
        <v>232</v>
      </c>
      <c r="K39" s="490">
        <v>1115</v>
      </c>
      <c r="L39" s="490">
        <v>259795</v>
      </c>
      <c r="M39" s="486">
        <v>1</v>
      </c>
      <c r="N39" s="486">
        <v>233</v>
      </c>
      <c r="O39" s="490">
        <v>795</v>
      </c>
      <c r="P39" s="490">
        <v>186825</v>
      </c>
      <c r="Q39" s="512">
        <v>0.71912469447064031</v>
      </c>
      <c r="R39" s="491">
        <v>235</v>
      </c>
    </row>
    <row r="40" spans="1:18" ht="14.45" customHeight="1" x14ac:dyDescent="0.2">
      <c r="A40" s="485" t="s">
        <v>924</v>
      </c>
      <c r="B40" s="486" t="s">
        <v>925</v>
      </c>
      <c r="C40" s="486" t="s">
        <v>448</v>
      </c>
      <c r="D40" s="486" t="s">
        <v>946</v>
      </c>
      <c r="E40" s="486" t="s">
        <v>989</v>
      </c>
      <c r="F40" s="486" t="s">
        <v>990</v>
      </c>
      <c r="G40" s="490">
        <v>87</v>
      </c>
      <c r="H40" s="490">
        <v>41238</v>
      </c>
      <c r="I40" s="486">
        <v>1.2150981201013613</v>
      </c>
      <c r="J40" s="486">
        <v>474</v>
      </c>
      <c r="K40" s="490">
        <v>71</v>
      </c>
      <c r="L40" s="490">
        <v>33938</v>
      </c>
      <c r="M40" s="486">
        <v>1</v>
      </c>
      <c r="N40" s="486">
        <v>478</v>
      </c>
      <c r="O40" s="490">
        <v>49</v>
      </c>
      <c r="P40" s="490">
        <v>23618</v>
      </c>
      <c r="Q40" s="512">
        <v>0.69591608226766455</v>
      </c>
      <c r="R40" s="491">
        <v>482</v>
      </c>
    </row>
    <row r="41" spans="1:18" ht="14.45" customHeight="1" x14ac:dyDescent="0.2">
      <c r="A41" s="485" t="s">
        <v>924</v>
      </c>
      <c r="B41" s="486" t="s">
        <v>925</v>
      </c>
      <c r="C41" s="486" t="s">
        <v>448</v>
      </c>
      <c r="D41" s="486" t="s">
        <v>946</v>
      </c>
      <c r="E41" s="486" t="s">
        <v>991</v>
      </c>
      <c r="F41" s="486" t="s">
        <v>992</v>
      </c>
      <c r="G41" s="490"/>
      <c r="H41" s="490"/>
      <c r="I41" s="486"/>
      <c r="J41" s="486"/>
      <c r="K41" s="490"/>
      <c r="L41" s="490"/>
      <c r="M41" s="486"/>
      <c r="N41" s="486"/>
      <c r="O41" s="490">
        <v>1</v>
      </c>
      <c r="P41" s="490">
        <v>1436</v>
      </c>
      <c r="Q41" s="512"/>
      <c r="R41" s="491">
        <v>1436</v>
      </c>
    </row>
    <row r="42" spans="1:18" ht="14.45" customHeight="1" x14ac:dyDescent="0.2">
      <c r="A42" s="485" t="s">
        <v>924</v>
      </c>
      <c r="B42" s="486" t="s">
        <v>925</v>
      </c>
      <c r="C42" s="486" t="s">
        <v>453</v>
      </c>
      <c r="D42" s="486" t="s">
        <v>926</v>
      </c>
      <c r="E42" s="486" t="s">
        <v>927</v>
      </c>
      <c r="F42" s="486" t="s">
        <v>928</v>
      </c>
      <c r="G42" s="490">
        <v>2.5999999999999996</v>
      </c>
      <c r="H42" s="490">
        <v>140.66</v>
      </c>
      <c r="I42" s="486"/>
      <c r="J42" s="486">
        <v>54.100000000000009</v>
      </c>
      <c r="K42" s="490"/>
      <c r="L42" s="490"/>
      <c r="M42" s="486"/>
      <c r="N42" s="486"/>
      <c r="O42" s="490"/>
      <c r="P42" s="490"/>
      <c r="Q42" s="512"/>
      <c r="R42" s="491"/>
    </row>
    <row r="43" spans="1:18" ht="14.45" customHeight="1" x14ac:dyDescent="0.2">
      <c r="A43" s="485" t="s">
        <v>924</v>
      </c>
      <c r="B43" s="486" t="s">
        <v>925</v>
      </c>
      <c r="C43" s="486" t="s">
        <v>453</v>
      </c>
      <c r="D43" s="486" t="s">
        <v>926</v>
      </c>
      <c r="E43" s="486" t="s">
        <v>934</v>
      </c>
      <c r="F43" s="486" t="s">
        <v>470</v>
      </c>
      <c r="G43" s="490">
        <v>0.64999999999999991</v>
      </c>
      <c r="H43" s="490">
        <v>3.12</v>
      </c>
      <c r="I43" s="486"/>
      <c r="J43" s="486">
        <v>4.8000000000000007</v>
      </c>
      <c r="K43" s="490"/>
      <c r="L43" s="490"/>
      <c r="M43" s="486"/>
      <c r="N43" s="486"/>
      <c r="O43" s="490"/>
      <c r="P43" s="490"/>
      <c r="Q43" s="512"/>
      <c r="R43" s="491"/>
    </row>
    <row r="44" spans="1:18" ht="14.45" customHeight="1" x14ac:dyDescent="0.2">
      <c r="A44" s="485" t="s">
        <v>924</v>
      </c>
      <c r="B44" s="486" t="s">
        <v>925</v>
      </c>
      <c r="C44" s="486" t="s">
        <v>453</v>
      </c>
      <c r="D44" s="486" t="s">
        <v>946</v>
      </c>
      <c r="E44" s="486" t="s">
        <v>951</v>
      </c>
      <c r="F44" s="486" t="s">
        <v>952</v>
      </c>
      <c r="G44" s="490">
        <v>12</v>
      </c>
      <c r="H44" s="490">
        <v>444</v>
      </c>
      <c r="I44" s="486"/>
      <c r="J44" s="486">
        <v>37</v>
      </c>
      <c r="K44" s="490"/>
      <c r="L44" s="490"/>
      <c r="M44" s="486"/>
      <c r="N44" s="486"/>
      <c r="O44" s="490"/>
      <c r="P44" s="490"/>
      <c r="Q44" s="512"/>
      <c r="R44" s="491"/>
    </row>
    <row r="45" spans="1:18" ht="14.45" customHeight="1" x14ac:dyDescent="0.2">
      <c r="A45" s="485" t="s">
        <v>924</v>
      </c>
      <c r="B45" s="486" t="s">
        <v>925</v>
      </c>
      <c r="C45" s="486" t="s">
        <v>453</v>
      </c>
      <c r="D45" s="486" t="s">
        <v>946</v>
      </c>
      <c r="E45" s="486" t="s">
        <v>971</v>
      </c>
      <c r="F45" s="486" t="s">
        <v>972</v>
      </c>
      <c r="G45" s="490">
        <v>13</v>
      </c>
      <c r="H45" s="490">
        <v>1716</v>
      </c>
      <c r="I45" s="486"/>
      <c r="J45" s="486">
        <v>132</v>
      </c>
      <c r="K45" s="490"/>
      <c r="L45" s="490"/>
      <c r="M45" s="486"/>
      <c r="N45" s="486"/>
      <c r="O45" s="490"/>
      <c r="P45" s="490"/>
      <c r="Q45" s="512"/>
      <c r="R45" s="491"/>
    </row>
    <row r="46" spans="1:18" ht="14.45" customHeight="1" x14ac:dyDescent="0.2">
      <c r="A46" s="485" t="s">
        <v>924</v>
      </c>
      <c r="B46" s="486" t="s">
        <v>925</v>
      </c>
      <c r="C46" s="486" t="s">
        <v>453</v>
      </c>
      <c r="D46" s="486" t="s">
        <v>946</v>
      </c>
      <c r="E46" s="486" t="s">
        <v>973</v>
      </c>
      <c r="F46" s="486" t="s">
        <v>974</v>
      </c>
      <c r="G46" s="490">
        <v>1</v>
      </c>
      <c r="H46" s="490">
        <v>74</v>
      </c>
      <c r="I46" s="486">
        <v>0.49333333333333335</v>
      </c>
      <c r="J46" s="486">
        <v>74</v>
      </c>
      <c r="K46" s="490">
        <v>2</v>
      </c>
      <c r="L46" s="490">
        <v>150</v>
      </c>
      <c r="M46" s="486">
        <v>1</v>
      </c>
      <c r="N46" s="486">
        <v>75</v>
      </c>
      <c r="O46" s="490"/>
      <c r="P46" s="490"/>
      <c r="Q46" s="512"/>
      <c r="R46" s="491"/>
    </row>
    <row r="47" spans="1:18" ht="14.45" customHeight="1" x14ac:dyDescent="0.2">
      <c r="A47" s="485" t="s">
        <v>993</v>
      </c>
      <c r="B47" s="486" t="s">
        <v>994</v>
      </c>
      <c r="C47" s="486" t="s">
        <v>448</v>
      </c>
      <c r="D47" s="486" t="s">
        <v>946</v>
      </c>
      <c r="E47" s="486" t="s">
        <v>951</v>
      </c>
      <c r="F47" s="486" t="s">
        <v>952</v>
      </c>
      <c r="G47" s="490"/>
      <c r="H47" s="490"/>
      <c r="I47" s="486"/>
      <c r="J47" s="486"/>
      <c r="K47" s="490">
        <v>3</v>
      </c>
      <c r="L47" s="490">
        <v>114</v>
      </c>
      <c r="M47" s="486">
        <v>1</v>
      </c>
      <c r="N47" s="486">
        <v>38</v>
      </c>
      <c r="O47" s="490">
        <v>3</v>
      </c>
      <c r="P47" s="490">
        <v>114</v>
      </c>
      <c r="Q47" s="512">
        <v>1</v>
      </c>
      <c r="R47" s="491">
        <v>38</v>
      </c>
    </row>
    <row r="48" spans="1:18" ht="14.45" customHeight="1" x14ac:dyDescent="0.2">
      <c r="A48" s="485" t="s">
        <v>993</v>
      </c>
      <c r="B48" s="486" t="s">
        <v>994</v>
      </c>
      <c r="C48" s="486" t="s">
        <v>448</v>
      </c>
      <c r="D48" s="486" t="s">
        <v>946</v>
      </c>
      <c r="E48" s="486" t="s">
        <v>961</v>
      </c>
      <c r="F48" s="486" t="s">
        <v>962</v>
      </c>
      <c r="G48" s="490">
        <v>666</v>
      </c>
      <c r="H48" s="490">
        <v>81252</v>
      </c>
      <c r="I48" s="486">
        <v>1.15625</v>
      </c>
      <c r="J48" s="486">
        <v>122</v>
      </c>
      <c r="K48" s="490">
        <v>576</v>
      </c>
      <c r="L48" s="490">
        <v>70272</v>
      </c>
      <c r="M48" s="486">
        <v>1</v>
      </c>
      <c r="N48" s="486">
        <v>122</v>
      </c>
      <c r="O48" s="490">
        <v>581</v>
      </c>
      <c r="P48" s="490">
        <v>71463</v>
      </c>
      <c r="Q48" s="512">
        <v>1.0169484289617485</v>
      </c>
      <c r="R48" s="491">
        <v>123</v>
      </c>
    </row>
    <row r="49" spans="1:18" ht="14.45" customHeight="1" thickBot="1" x14ac:dyDescent="0.25">
      <c r="A49" s="492" t="s">
        <v>993</v>
      </c>
      <c r="B49" s="493" t="s">
        <v>994</v>
      </c>
      <c r="C49" s="493" t="s">
        <v>448</v>
      </c>
      <c r="D49" s="493" t="s">
        <v>946</v>
      </c>
      <c r="E49" s="493" t="s">
        <v>971</v>
      </c>
      <c r="F49" s="493" t="s">
        <v>972</v>
      </c>
      <c r="G49" s="497"/>
      <c r="H49" s="497"/>
      <c r="I49" s="493"/>
      <c r="J49" s="493"/>
      <c r="K49" s="497">
        <v>3</v>
      </c>
      <c r="L49" s="497">
        <v>405</v>
      </c>
      <c r="M49" s="493">
        <v>1</v>
      </c>
      <c r="N49" s="493">
        <v>135</v>
      </c>
      <c r="O49" s="497">
        <v>3</v>
      </c>
      <c r="P49" s="497">
        <v>411</v>
      </c>
      <c r="Q49" s="505">
        <v>1.0148148148148148</v>
      </c>
      <c r="R49" s="498">
        <v>137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7D08BC9-6FF4-4A61-86F9-F04776040E6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9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996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13412.550000000001</v>
      </c>
      <c r="I3" s="103">
        <f t="shared" si="0"/>
        <v>1741911.25</v>
      </c>
      <c r="J3" s="74"/>
      <c r="K3" s="74"/>
      <c r="L3" s="103">
        <f t="shared" si="0"/>
        <v>14359.35</v>
      </c>
      <c r="M3" s="103">
        <f t="shared" si="0"/>
        <v>1890707.63</v>
      </c>
      <c r="N3" s="74"/>
      <c r="O3" s="74"/>
      <c r="P3" s="103">
        <f t="shared" si="0"/>
        <v>13134.690000000002</v>
      </c>
      <c r="Q3" s="103">
        <f t="shared" si="0"/>
        <v>1716226.4300000002</v>
      </c>
      <c r="R3" s="75">
        <f>IF(M3=0,0,Q3/M3)</f>
        <v>0.90771645640420895</v>
      </c>
      <c r="S3" s="104">
        <f>IF(P3=0,0,Q3/P3)</f>
        <v>130.66364185222491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3"/>
      <c r="B5" s="613"/>
      <c r="C5" s="614"/>
      <c r="D5" s="623"/>
      <c r="E5" s="615"/>
      <c r="F5" s="616"/>
      <c r="G5" s="617"/>
      <c r="H5" s="618" t="s">
        <v>71</v>
      </c>
      <c r="I5" s="619" t="s">
        <v>14</v>
      </c>
      <c r="J5" s="620"/>
      <c r="K5" s="620"/>
      <c r="L5" s="618" t="s">
        <v>71</v>
      </c>
      <c r="M5" s="619" t="s">
        <v>14</v>
      </c>
      <c r="N5" s="620"/>
      <c r="O5" s="620"/>
      <c r="P5" s="618" t="s">
        <v>71</v>
      </c>
      <c r="Q5" s="619" t="s">
        <v>14</v>
      </c>
      <c r="R5" s="621"/>
      <c r="S5" s="622"/>
    </row>
    <row r="6" spans="1:19" ht="14.45" customHeight="1" x14ac:dyDescent="0.2">
      <c r="A6" s="573" t="s">
        <v>924</v>
      </c>
      <c r="B6" s="579" t="s">
        <v>925</v>
      </c>
      <c r="C6" s="579" t="s">
        <v>448</v>
      </c>
      <c r="D6" s="579" t="s">
        <v>916</v>
      </c>
      <c r="E6" s="579" t="s">
        <v>926</v>
      </c>
      <c r="F6" s="579" t="s">
        <v>927</v>
      </c>
      <c r="G6" s="579" t="s">
        <v>928</v>
      </c>
      <c r="H6" s="116">
        <v>7</v>
      </c>
      <c r="I6" s="116">
        <v>378.70000000000005</v>
      </c>
      <c r="J6" s="579">
        <v>0.9673052362707536</v>
      </c>
      <c r="K6" s="579">
        <v>54.100000000000009</v>
      </c>
      <c r="L6" s="116">
        <v>7.2</v>
      </c>
      <c r="M6" s="116">
        <v>391.5</v>
      </c>
      <c r="N6" s="579">
        <v>1</v>
      </c>
      <c r="O6" s="579">
        <v>54.375</v>
      </c>
      <c r="P6" s="116">
        <v>1.4</v>
      </c>
      <c r="Q6" s="116">
        <v>76.19</v>
      </c>
      <c r="R6" s="574">
        <v>0.19461047254150701</v>
      </c>
      <c r="S6" s="575">
        <v>54.421428571428571</v>
      </c>
    </row>
    <row r="7" spans="1:19" ht="14.45" customHeight="1" x14ac:dyDescent="0.2">
      <c r="A7" s="485" t="s">
        <v>924</v>
      </c>
      <c r="B7" s="486" t="s">
        <v>925</v>
      </c>
      <c r="C7" s="486" t="s">
        <v>448</v>
      </c>
      <c r="D7" s="486" t="s">
        <v>916</v>
      </c>
      <c r="E7" s="486" t="s">
        <v>926</v>
      </c>
      <c r="F7" s="486" t="s">
        <v>929</v>
      </c>
      <c r="G7" s="486" t="s">
        <v>486</v>
      </c>
      <c r="H7" s="490">
        <v>0.1</v>
      </c>
      <c r="I7" s="490">
        <v>13.65</v>
      </c>
      <c r="J7" s="486"/>
      <c r="K7" s="486">
        <v>136.5</v>
      </c>
      <c r="L7" s="490"/>
      <c r="M7" s="490"/>
      <c r="N7" s="486"/>
      <c r="O7" s="486"/>
      <c r="P7" s="490">
        <v>0.2</v>
      </c>
      <c r="Q7" s="490">
        <v>27.28</v>
      </c>
      <c r="R7" s="512"/>
      <c r="S7" s="491">
        <v>136.4</v>
      </c>
    </row>
    <row r="8" spans="1:19" ht="14.45" customHeight="1" x14ac:dyDescent="0.2">
      <c r="A8" s="485" t="s">
        <v>924</v>
      </c>
      <c r="B8" s="486" t="s">
        <v>925</v>
      </c>
      <c r="C8" s="486" t="s">
        <v>448</v>
      </c>
      <c r="D8" s="486" t="s">
        <v>916</v>
      </c>
      <c r="E8" s="486" t="s">
        <v>926</v>
      </c>
      <c r="F8" s="486" t="s">
        <v>930</v>
      </c>
      <c r="G8" s="486" t="s">
        <v>491</v>
      </c>
      <c r="H8" s="490">
        <v>0.7</v>
      </c>
      <c r="I8" s="490">
        <v>42.980000000000004</v>
      </c>
      <c r="J8" s="486">
        <v>1.0617588932806323</v>
      </c>
      <c r="K8" s="486">
        <v>61.400000000000013</v>
      </c>
      <c r="L8" s="490">
        <v>0.8</v>
      </c>
      <c r="M8" s="490">
        <v>40.480000000000004</v>
      </c>
      <c r="N8" s="486">
        <v>1</v>
      </c>
      <c r="O8" s="486">
        <v>50.6</v>
      </c>
      <c r="P8" s="490">
        <v>2.5000000000000004</v>
      </c>
      <c r="Q8" s="490">
        <v>108.61999999999999</v>
      </c>
      <c r="R8" s="512">
        <v>2.6833003952569165</v>
      </c>
      <c r="S8" s="491">
        <v>43.447999999999986</v>
      </c>
    </row>
    <row r="9" spans="1:19" ht="14.45" customHeight="1" x14ac:dyDescent="0.2">
      <c r="A9" s="485" t="s">
        <v>924</v>
      </c>
      <c r="B9" s="486" t="s">
        <v>925</v>
      </c>
      <c r="C9" s="486" t="s">
        <v>448</v>
      </c>
      <c r="D9" s="486" t="s">
        <v>916</v>
      </c>
      <c r="E9" s="486" t="s">
        <v>926</v>
      </c>
      <c r="F9" s="486" t="s">
        <v>931</v>
      </c>
      <c r="G9" s="486" t="s">
        <v>932</v>
      </c>
      <c r="H9" s="490">
        <v>0.2</v>
      </c>
      <c r="I9" s="490">
        <v>35.4</v>
      </c>
      <c r="J9" s="486">
        <v>2</v>
      </c>
      <c r="K9" s="486">
        <v>176.99999999999997</v>
      </c>
      <c r="L9" s="490">
        <v>0.1</v>
      </c>
      <c r="M9" s="490">
        <v>17.7</v>
      </c>
      <c r="N9" s="486">
        <v>1</v>
      </c>
      <c r="O9" s="486">
        <v>176.99999999999997</v>
      </c>
      <c r="P9" s="490">
        <v>0.2</v>
      </c>
      <c r="Q9" s="490">
        <v>35.4</v>
      </c>
      <c r="R9" s="512">
        <v>2</v>
      </c>
      <c r="S9" s="491">
        <v>176.99999999999997</v>
      </c>
    </row>
    <row r="10" spans="1:19" ht="14.45" customHeight="1" x14ac:dyDescent="0.2">
      <c r="A10" s="485" t="s">
        <v>924</v>
      </c>
      <c r="B10" s="486" t="s">
        <v>925</v>
      </c>
      <c r="C10" s="486" t="s">
        <v>448</v>
      </c>
      <c r="D10" s="486" t="s">
        <v>916</v>
      </c>
      <c r="E10" s="486" t="s">
        <v>926</v>
      </c>
      <c r="F10" s="486" t="s">
        <v>934</v>
      </c>
      <c r="G10" s="486" t="s">
        <v>470</v>
      </c>
      <c r="H10" s="490">
        <v>1.7500000000000002</v>
      </c>
      <c r="I10" s="490">
        <v>8.4</v>
      </c>
      <c r="J10" s="486">
        <v>0.97222222222222221</v>
      </c>
      <c r="K10" s="486">
        <v>4.8</v>
      </c>
      <c r="L10" s="490">
        <v>1.8</v>
      </c>
      <c r="M10" s="490">
        <v>8.64</v>
      </c>
      <c r="N10" s="486">
        <v>1</v>
      </c>
      <c r="O10" s="486">
        <v>4.8</v>
      </c>
      <c r="P10" s="490">
        <v>2.8499999999999996</v>
      </c>
      <c r="Q10" s="490">
        <v>13.68</v>
      </c>
      <c r="R10" s="512">
        <v>1.5833333333333333</v>
      </c>
      <c r="S10" s="491">
        <v>4.8000000000000007</v>
      </c>
    </row>
    <row r="11" spans="1:19" ht="14.45" customHeight="1" x14ac:dyDescent="0.2">
      <c r="A11" s="485" t="s">
        <v>924</v>
      </c>
      <c r="B11" s="486" t="s">
        <v>925</v>
      </c>
      <c r="C11" s="486" t="s">
        <v>448</v>
      </c>
      <c r="D11" s="486" t="s">
        <v>916</v>
      </c>
      <c r="E11" s="486" t="s">
        <v>926</v>
      </c>
      <c r="F11" s="486" t="s">
        <v>937</v>
      </c>
      <c r="G11" s="486" t="s">
        <v>936</v>
      </c>
      <c r="H11" s="490"/>
      <c r="I11" s="490"/>
      <c r="J11" s="486"/>
      <c r="K11" s="486"/>
      <c r="L11" s="490"/>
      <c r="M11" s="490"/>
      <c r="N11" s="486"/>
      <c r="O11" s="486"/>
      <c r="P11" s="490">
        <v>0.7</v>
      </c>
      <c r="Q11" s="490">
        <v>554.96</v>
      </c>
      <c r="R11" s="512"/>
      <c r="S11" s="491">
        <v>792.80000000000007</v>
      </c>
    </row>
    <row r="12" spans="1:19" ht="14.45" customHeight="1" x14ac:dyDescent="0.2">
      <c r="A12" s="485" t="s">
        <v>924</v>
      </c>
      <c r="B12" s="486" t="s">
        <v>925</v>
      </c>
      <c r="C12" s="486" t="s">
        <v>448</v>
      </c>
      <c r="D12" s="486" t="s">
        <v>916</v>
      </c>
      <c r="E12" s="486" t="s">
        <v>926</v>
      </c>
      <c r="F12" s="486" t="s">
        <v>940</v>
      </c>
      <c r="G12" s="486" t="s">
        <v>939</v>
      </c>
      <c r="H12" s="490"/>
      <c r="I12" s="490"/>
      <c r="J12" s="486"/>
      <c r="K12" s="486"/>
      <c r="L12" s="490"/>
      <c r="M12" s="490"/>
      <c r="N12" s="486"/>
      <c r="O12" s="486"/>
      <c r="P12" s="490">
        <v>0.5</v>
      </c>
      <c r="Q12" s="490">
        <v>54.96</v>
      </c>
      <c r="R12" s="512"/>
      <c r="S12" s="491">
        <v>109.92</v>
      </c>
    </row>
    <row r="13" spans="1:19" ht="14.45" customHeight="1" x14ac:dyDescent="0.2">
      <c r="A13" s="485" t="s">
        <v>924</v>
      </c>
      <c r="B13" s="486" t="s">
        <v>925</v>
      </c>
      <c r="C13" s="486" t="s">
        <v>448</v>
      </c>
      <c r="D13" s="486" t="s">
        <v>916</v>
      </c>
      <c r="E13" s="486" t="s">
        <v>926</v>
      </c>
      <c r="F13" s="486" t="s">
        <v>941</v>
      </c>
      <c r="G13" s="486" t="s">
        <v>942</v>
      </c>
      <c r="H13" s="490"/>
      <c r="I13" s="490"/>
      <c r="J13" s="486"/>
      <c r="K13" s="486"/>
      <c r="L13" s="490"/>
      <c r="M13" s="490"/>
      <c r="N13" s="486"/>
      <c r="O13" s="486"/>
      <c r="P13" s="490">
        <v>12.200000000000001</v>
      </c>
      <c r="Q13" s="490">
        <v>663.68000000000006</v>
      </c>
      <c r="R13" s="512"/>
      <c r="S13" s="491">
        <v>54.4</v>
      </c>
    </row>
    <row r="14" spans="1:19" ht="14.45" customHeight="1" x14ac:dyDescent="0.2">
      <c r="A14" s="485" t="s">
        <v>924</v>
      </c>
      <c r="B14" s="486" t="s">
        <v>925</v>
      </c>
      <c r="C14" s="486" t="s">
        <v>448</v>
      </c>
      <c r="D14" s="486" t="s">
        <v>916</v>
      </c>
      <c r="E14" s="486" t="s">
        <v>946</v>
      </c>
      <c r="F14" s="486" t="s">
        <v>947</v>
      </c>
      <c r="G14" s="486" t="s">
        <v>948</v>
      </c>
      <c r="H14" s="490">
        <v>94</v>
      </c>
      <c r="I14" s="490">
        <v>17296</v>
      </c>
      <c r="J14" s="486">
        <v>1.9079977937120793</v>
      </c>
      <c r="K14" s="486">
        <v>184</v>
      </c>
      <c r="L14" s="490">
        <v>49</v>
      </c>
      <c r="M14" s="490">
        <v>9065</v>
      </c>
      <c r="N14" s="486">
        <v>1</v>
      </c>
      <c r="O14" s="486">
        <v>185</v>
      </c>
      <c r="P14" s="490">
        <v>33</v>
      </c>
      <c r="Q14" s="490">
        <v>6138</v>
      </c>
      <c r="R14" s="512">
        <v>0.67710976282404856</v>
      </c>
      <c r="S14" s="491">
        <v>186</v>
      </c>
    </row>
    <row r="15" spans="1:19" ht="14.45" customHeight="1" x14ac:dyDescent="0.2">
      <c r="A15" s="485" t="s">
        <v>924</v>
      </c>
      <c r="B15" s="486" t="s">
        <v>925</v>
      </c>
      <c r="C15" s="486" t="s">
        <v>448</v>
      </c>
      <c r="D15" s="486" t="s">
        <v>916</v>
      </c>
      <c r="E15" s="486" t="s">
        <v>946</v>
      </c>
      <c r="F15" s="486" t="s">
        <v>949</v>
      </c>
      <c r="G15" s="486" t="s">
        <v>950</v>
      </c>
      <c r="H15" s="490">
        <v>10</v>
      </c>
      <c r="I15" s="490">
        <v>1220</v>
      </c>
      <c r="J15" s="486">
        <v>0.7142857142857143</v>
      </c>
      <c r="K15" s="486">
        <v>122</v>
      </c>
      <c r="L15" s="490">
        <v>14</v>
      </c>
      <c r="M15" s="490">
        <v>1708</v>
      </c>
      <c r="N15" s="486">
        <v>1</v>
      </c>
      <c r="O15" s="486">
        <v>122</v>
      </c>
      <c r="P15" s="490">
        <v>211</v>
      </c>
      <c r="Q15" s="490">
        <v>25953</v>
      </c>
      <c r="R15" s="512">
        <v>15.194964871194379</v>
      </c>
      <c r="S15" s="491">
        <v>123</v>
      </c>
    </row>
    <row r="16" spans="1:19" ht="14.45" customHeight="1" x14ac:dyDescent="0.2">
      <c r="A16" s="485" t="s">
        <v>924</v>
      </c>
      <c r="B16" s="486" t="s">
        <v>925</v>
      </c>
      <c r="C16" s="486" t="s">
        <v>448</v>
      </c>
      <c r="D16" s="486" t="s">
        <v>916</v>
      </c>
      <c r="E16" s="486" t="s">
        <v>946</v>
      </c>
      <c r="F16" s="486" t="s">
        <v>951</v>
      </c>
      <c r="G16" s="486" t="s">
        <v>952</v>
      </c>
      <c r="H16" s="490">
        <v>478</v>
      </c>
      <c r="I16" s="490">
        <v>17686</v>
      </c>
      <c r="J16" s="486">
        <v>1.082374541003672</v>
      </c>
      <c r="K16" s="486">
        <v>37</v>
      </c>
      <c r="L16" s="490">
        <v>430</v>
      </c>
      <c r="M16" s="490">
        <v>16340</v>
      </c>
      <c r="N16" s="486">
        <v>1</v>
      </c>
      <c r="O16" s="486">
        <v>38</v>
      </c>
      <c r="P16" s="490">
        <v>321</v>
      </c>
      <c r="Q16" s="490">
        <v>12198</v>
      </c>
      <c r="R16" s="512">
        <v>0.74651162790697678</v>
      </c>
      <c r="S16" s="491">
        <v>38</v>
      </c>
    </row>
    <row r="17" spans="1:19" ht="14.45" customHeight="1" x14ac:dyDescent="0.2">
      <c r="A17" s="485" t="s">
        <v>924</v>
      </c>
      <c r="B17" s="486" t="s">
        <v>925</v>
      </c>
      <c r="C17" s="486" t="s">
        <v>448</v>
      </c>
      <c r="D17" s="486" t="s">
        <v>916</v>
      </c>
      <c r="E17" s="486" t="s">
        <v>946</v>
      </c>
      <c r="F17" s="486" t="s">
        <v>953</v>
      </c>
      <c r="G17" s="486" t="s">
        <v>954</v>
      </c>
      <c r="H17" s="490"/>
      <c r="I17" s="490"/>
      <c r="J17" s="486"/>
      <c r="K17" s="486"/>
      <c r="L17" s="490"/>
      <c r="M17" s="490"/>
      <c r="N17" s="486"/>
      <c r="O17" s="486"/>
      <c r="P17" s="490">
        <v>3</v>
      </c>
      <c r="Q17" s="490">
        <v>30</v>
      </c>
      <c r="R17" s="512"/>
      <c r="S17" s="491">
        <v>10</v>
      </c>
    </row>
    <row r="18" spans="1:19" ht="14.45" customHeight="1" x14ac:dyDescent="0.2">
      <c r="A18" s="485" t="s">
        <v>924</v>
      </c>
      <c r="B18" s="486" t="s">
        <v>925</v>
      </c>
      <c r="C18" s="486" t="s">
        <v>448</v>
      </c>
      <c r="D18" s="486" t="s">
        <v>916</v>
      </c>
      <c r="E18" s="486" t="s">
        <v>946</v>
      </c>
      <c r="F18" s="486" t="s">
        <v>955</v>
      </c>
      <c r="G18" s="486" t="s">
        <v>956</v>
      </c>
      <c r="H18" s="490">
        <v>22</v>
      </c>
      <c r="I18" s="490">
        <v>110</v>
      </c>
      <c r="J18" s="486">
        <v>0.6875</v>
      </c>
      <c r="K18" s="486">
        <v>5</v>
      </c>
      <c r="L18" s="490">
        <v>32</v>
      </c>
      <c r="M18" s="490">
        <v>160</v>
      </c>
      <c r="N18" s="486">
        <v>1</v>
      </c>
      <c r="O18" s="486">
        <v>5</v>
      </c>
      <c r="P18" s="490">
        <v>40</v>
      </c>
      <c r="Q18" s="490">
        <v>200</v>
      </c>
      <c r="R18" s="512">
        <v>1.25</v>
      </c>
      <c r="S18" s="491">
        <v>5</v>
      </c>
    </row>
    <row r="19" spans="1:19" ht="14.45" customHeight="1" x14ac:dyDescent="0.2">
      <c r="A19" s="485" t="s">
        <v>924</v>
      </c>
      <c r="B19" s="486" t="s">
        <v>925</v>
      </c>
      <c r="C19" s="486" t="s">
        <v>448</v>
      </c>
      <c r="D19" s="486" t="s">
        <v>916</v>
      </c>
      <c r="E19" s="486" t="s">
        <v>946</v>
      </c>
      <c r="F19" s="486" t="s">
        <v>957</v>
      </c>
      <c r="G19" s="486" t="s">
        <v>958</v>
      </c>
      <c r="H19" s="490">
        <v>3</v>
      </c>
      <c r="I19" s="490">
        <v>15</v>
      </c>
      <c r="J19" s="486">
        <v>1.5</v>
      </c>
      <c r="K19" s="486">
        <v>5</v>
      </c>
      <c r="L19" s="490">
        <v>2</v>
      </c>
      <c r="M19" s="490">
        <v>10</v>
      </c>
      <c r="N19" s="486">
        <v>1</v>
      </c>
      <c r="O19" s="486">
        <v>5</v>
      </c>
      <c r="P19" s="490">
        <v>27</v>
      </c>
      <c r="Q19" s="490">
        <v>135</v>
      </c>
      <c r="R19" s="512">
        <v>13.5</v>
      </c>
      <c r="S19" s="491">
        <v>5</v>
      </c>
    </row>
    <row r="20" spans="1:19" ht="14.45" customHeight="1" x14ac:dyDescent="0.2">
      <c r="A20" s="485" t="s">
        <v>924</v>
      </c>
      <c r="B20" s="486" t="s">
        <v>925</v>
      </c>
      <c r="C20" s="486" t="s">
        <v>448</v>
      </c>
      <c r="D20" s="486" t="s">
        <v>916</v>
      </c>
      <c r="E20" s="486" t="s">
        <v>946</v>
      </c>
      <c r="F20" s="486" t="s">
        <v>959</v>
      </c>
      <c r="G20" s="486" t="s">
        <v>960</v>
      </c>
      <c r="H20" s="490">
        <v>1</v>
      </c>
      <c r="I20" s="490">
        <v>74</v>
      </c>
      <c r="J20" s="486">
        <v>0.49333333333333335</v>
      </c>
      <c r="K20" s="486">
        <v>74</v>
      </c>
      <c r="L20" s="490">
        <v>2</v>
      </c>
      <c r="M20" s="490">
        <v>150</v>
      </c>
      <c r="N20" s="486">
        <v>1</v>
      </c>
      <c r="O20" s="486">
        <v>75</v>
      </c>
      <c r="P20" s="490">
        <v>3</v>
      </c>
      <c r="Q20" s="490">
        <v>228</v>
      </c>
      <c r="R20" s="512">
        <v>1.52</v>
      </c>
      <c r="S20" s="491">
        <v>76</v>
      </c>
    </row>
    <row r="21" spans="1:19" ht="14.45" customHeight="1" x14ac:dyDescent="0.2">
      <c r="A21" s="485" t="s">
        <v>924</v>
      </c>
      <c r="B21" s="486" t="s">
        <v>925</v>
      </c>
      <c r="C21" s="486" t="s">
        <v>448</v>
      </c>
      <c r="D21" s="486" t="s">
        <v>916</v>
      </c>
      <c r="E21" s="486" t="s">
        <v>946</v>
      </c>
      <c r="F21" s="486" t="s">
        <v>963</v>
      </c>
      <c r="G21" s="486" t="s">
        <v>964</v>
      </c>
      <c r="H21" s="490"/>
      <c r="I21" s="490"/>
      <c r="J21" s="486"/>
      <c r="K21" s="486"/>
      <c r="L21" s="490"/>
      <c r="M21" s="490"/>
      <c r="N21" s="486"/>
      <c r="O21" s="486"/>
      <c r="P21" s="490">
        <v>1</v>
      </c>
      <c r="Q21" s="490">
        <v>180</v>
      </c>
      <c r="R21" s="512"/>
      <c r="S21" s="491">
        <v>180</v>
      </c>
    </row>
    <row r="22" spans="1:19" ht="14.45" customHeight="1" x14ac:dyDescent="0.2">
      <c r="A22" s="485" t="s">
        <v>924</v>
      </c>
      <c r="B22" s="486" t="s">
        <v>925</v>
      </c>
      <c r="C22" s="486" t="s">
        <v>448</v>
      </c>
      <c r="D22" s="486" t="s">
        <v>916</v>
      </c>
      <c r="E22" s="486" t="s">
        <v>946</v>
      </c>
      <c r="F22" s="486" t="s">
        <v>965</v>
      </c>
      <c r="G22" s="486" t="s">
        <v>966</v>
      </c>
      <c r="H22" s="490">
        <v>205</v>
      </c>
      <c r="I22" s="490">
        <v>55760</v>
      </c>
      <c r="J22" s="486">
        <v>0.55907596053581454</v>
      </c>
      <c r="K22" s="486">
        <v>272</v>
      </c>
      <c r="L22" s="490">
        <v>364</v>
      </c>
      <c r="M22" s="490">
        <v>99736</v>
      </c>
      <c r="N22" s="486">
        <v>1</v>
      </c>
      <c r="O22" s="486">
        <v>274</v>
      </c>
      <c r="P22" s="490">
        <v>246</v>
      </c>
      <c r="Q22" s="490">
        <v>67896</v>
      </c>
      <c r="R22" s="512">
        <v>0.68075719900537424</v>
      </c>
      <c r="S22" s="491">
        <v>276</v>
      </c>
    </row>
    <row r="23" spans="1:19" ht="14.45" customHeight="1" x14ac:dyDescent="0.2">
      <c r="A23" s="485" t="s">
        <v>924</v>
      </c>
      <c r="B23" s="486" t="s">
        <v>925</v>
      </c>
      <c r="C23" s="486" t="s">
        <v>448</v>
      </c>
      <c r="D23" s="486" t="s">
        <v>916</v>
      </c>
      <c r="E23" s="486" t="s">
        <v>946</v>
      </c>
      <c r="F23" s="486" t="s">
        <v>967</v>
      </c>
      <c r="G23" s="486" t="s">
        <v>968</v>
      </c>
      <c r="H23" s="490">
        <v>1</v>
      </c>
      <c r="I23" s="490">
        <v>33.33</v>
      </c>
      <c r="J23" s="486">
        <v>0.5</v>
      </c>
      <c r="K23" s="486">
        <v>33.33</v>
      </c>
      <c r="L23" s="490">
        <v>2</v>
      </c>
      <c r="M23" s="490">
        <v>66.66</v>
      </c>
      <c r="N23" s="486">
        <v>1</v>
      </c>
      <c r="O23" s="486">
        <v>33.33</v>
      </c>
      <c r="P23" s="490">
        <v>131</v>
      </c>
      <c r="Q23" s="490">
        <v>4391.1099999999997</v>
      </c>
      <c r="R23" s="512">
        <v>65.873237323732369</v>
      </c>
      <c r="S23" s="491">
        <v>33.519923664122132</v>
      </c>
    </row>
    <row r="24" spans="1:19" ht="14.45" customHeight="1" x14ac:dyDescent="0.2">
      <c r="A24" s="485" t="s">
        <v>924</v>
      </c>
      <c r="B24" s="486" t="s">
        <v>925</v>
      </c>
      <c r="C24" s="486" t="s">
        <v>448</v>
      </c>
      <c r="D24" s="486" t="s">
        <v>916</v>
      </c>
      <c r="E24" s="486" t="s">
        <v>946</v>
      </c>
      <c r="F24" s="486" t="s">
        <v>969</v>
      </c>
      <c r="G24" s="486" t="s">
        <v>970</v>
      </c>
      <c r="H24" s="490">
        <v>414</v>
      </c>
      <c r="I24" s="490">
        <v>15318</v>
      </c>
      <c r="J24" s="486">
        <v>1.0179425837320575</v>
      </c>
      <c r="K24" s="486">
        <v>37</v>
      </c>
      <c r="L24" s="490">
        <v>396</v>
      </c>
      <c r="M24" s="490">
        <v>15048</v>
      </c>
      <c r="N24" s="486">
        <v>1</v>
      </c>
      <c r="O24" s="486">
        <v>38</v>
      </c>
      <c r="P24" s="490">
        <v>273</v>
      </c>
      <c r="Q24" s="490">
        <v>10374</v>
      </c>
      <c r="R24" s="512">
        <v>0.68939393939393945</v>
      </c>
      <c r="S24" s="491">
        <v>38</v>
      </c>
    </row>
    <row r="25" spans="1:19" ht="14.45" customHeight="1" x14ac:dyDescent="0.2">
      <c r="A25" s="485" t="s">
        <v>924</v>
      </c>
      <c r="B25" s="486" t="s">
        <v>925</v>
      </c>
      <c r="C25" s="486" t="s">
        <v>448</v>
      </c>
      <c r="D25" s="486" t="s">
        <v>916</v>
      </c>
      <c r="E25" s="486" t="s">
        <v>946</v>
      </c>
      <c r="F25" s="486" t="s">
        <v>971</v>
      </c>
      <c r="G25" s="486" t="s">
        <v>972</v>
      </c>
      <c r="H25" s="490">
        <v>31</v>
      </c>
      <c r="I25" s="490">
        <v>4092</v>
      </c>
      <c r="J25" s="486">
        <v>1.5953216374269006</v>
      </c>
      <c r="K25" s="486">
        <v>132</v>
      </c>
      <c r="L25" s="490">
        <v>19</v>
      </c>
      <c r="M25" s="490">
        <v>2565</v>
      </c>
      <c r="N25" s="486">
        <v>1</v>
      </c>
      <c r="O25" s="486">
        <v>135</v>
      </c>
      <c r="P25" s="490">
        <v>74</v>
      </c>
      <c r="Q25" s="490">
        <v>10138</v>
      </c>
      <c r="R25" s="512">
        <v>3.9524366471734891</v>
      </c>
      <c r="S25" s="491">
        <v>137</v>
      </c>
    </row>
    <row r="26" spans="1:19" ht="14.45" customHeight="1" x14ac:dyDescent="0.2">
      <c r="A26" s="485" t="s">
        <v>924</v>
      </c>
      <c r="B26" s="486" t="s">
        <v>925</v>
      </c>
      <c r="C26" s="486" t="s">
        <v>448</v>
      </c>
      <c r="D26" s="486" t="s">
        <v>916</v>
      </c>
      <c r="E26" s="486" t="s">
        <v>946</v>
      </c>
      <c r="F26" s="486" t="s">
        <v>973</v>
      </c>
      <c r="G26" s="486" t="s">
        <v>974</v>
      </c>
      <c r="H26" s="490">
        <v>711</v>
      </c>
      <c r="I26" s="490">
        <v>52614</v>
      </c>
      <c r="J26" s="486">
        <v>0.62524064171122995</v>
      </c>
      <c r="K26" s="486">
        <v>74</v>
      </c>
      <c r="L26" s="490">
        <v>1122</v>
      </c>
      <c r="M26" s="490">
        <v>84150</v>
      </c>
      <c r="N26" s="486">
        <v>1</v>
      </c>
      <c r="O26" s="486">
        <v>75</v>
      </c>
      <c r="P26" s="490">
        <v>973</v>
      </c>
      <c r="Q26" s="490">
        <v>73948</v>
      </c>
      <c r="R26" s="512">
        <v>0.87876411170528823</v>
      </c>
      <c r="S26" s="491">
        <v>76</v>
      </c>
    </row>
    <row r="27" spans="1:19" ht="14.45" customHeight="1" x14ac:dyDescent="0.2">
      <c r="A27" s="485" t="s">
        <v>924</v>
      </c>
      <c r="B27" s="486" t="s">
        <v>925</v>
      </c>
      <c r="C27" s="486" t="s">
        <v>448</v>
      </c>
      <c r="D27" s="486" t="s">
        <v>916</v>
      </c>
      <c r="E27" s="486" t="s">
        <v>946</v>
      </c>
      <c r="F27" s="486" t="s">
        <v>975</v>
      </c>
      <c r="G27" s="486" t="s">
        <v>976</v>
      </c>
      <c r="H27" s="490"/>
      <c r="I27" s="490"/>
      <c r="J27" s="486"/>
      <c r="K27" s="486"/>
      <c r="L27" s="490"/>
      <c r="M27" s="490"/>
      <c r="N27" s="486"/>
      <c r="O27" s="486"/>
      <c r="P27" s="490">
        <v>127</v>
      </c>
      <c r="Q27" s="490">
        <v>45720</v>
      </c>
      <c r="R27" s="512"/>
      <c r="S27" s="491">
        <v>360</v>
      </c>
    </row>
    <row r="28" spans="1:19" ht="14.45" customHeight="1" x14ac:dyDescent="0.2">
      <c r="A28" s="485" t="s">
        <v>924</v>
      </c>
      <c r="B28" s="486" t="s">
        <v>925</v>
      </c>
      <c r="C28" s="486" t="s">
        <v>448</v>
      </c>
      <c r="D28" s="486" t="s">
        <v>916</v>
      </c>
      <c r="E28" s="486" t="s">
        <v>946</v>
      </c>
      <c r="F28" s="486" t="s">
        <v>977</v>
      </c>
      <c r="G28" s="486" t="s">
        <v>978</v>
      </c>
      <c r="H28" s="490">
        <v>6</v>
      </c>
      <c r="I28" s="490">
        <v>1338</v>
      </c>
      <c r="J28" s="486">
        <v>0.65781710914454272</v>
      </c>
      <c r="K28" s="486">
        <v>223</v>
      </c>
      <c r="L28" s="490">
        <v>9</v>
      </c>
      <c r="M28" s="490">
        <v>2034</v>
      </c>
      <c r="N28" s="486">
        <v>1</v>
      </c>
      <c r="O28" s="486">
        <v>226</v>
      </c>
      <c r="P28" s="490">
        <v>7</v>
      </c>
      <c r="Q28" s="490">
        <v>1596</v>
      </c>
      <c r="R28" s="512">
        <v>0.78466076696165188</v>
      </c>
      <c r="S28" s="491">
        <v>228</v>
      </c>
    </row>
    <row r="29" spans="1:19" ht="14.45" customHeight="1" x14ac:dyDescent="0.2">
      <c r="A29" s="485" t="s">
        <v>924</v>
      </c>
      <c r="B29" s="486" t="s">
        <v>925</v>
      </c>
      <c r="C29" s="486" t="s">
        <v>448</v>
      </c>
      <c r="D29" s="486" t="s">
        <v>916</v>
      </c>
      <c r="E29" s="486" t="s">
        <v>946</v>
      </c>
      <c r="F29" s="486" t="s">
        <v>979</v>
      </c>
      <c r="G29" s="486" t="s">
        <v>980</v>
      </c>
      <c r="H29" s="490">
        <v>297</v>
      </c>
      <c r="I29" s="490">
        <v>22869</v>
      </c>
      <c r="J29" s="486">
        <v>0.6648351648351648</v>
      </c>
      <c r="K29" s="486">
        <v>77</v>
      </c>
      <c r="L29" s="490">
        <v>441</v>
      </c>
      <c r="M29" s="490">
        <v>34398</v>
      </c>
      <c r="N29" s="486">
        <v>1</v>
      </c>
      <c r="O29" s="486">
        <v>78</v>
      </c>
      <c r="P29" s="490">
        <v>403</v>
      </c>
      <c r="Q29" s="490">
        <v>31837</v>
      </c>
      <c r="R29" s="512">
        <v>0.92554799697656842</v>
      </c>
      <c r="S29" s="491">
        <v>79</v>
      </c>
    </row>
    <row r="30" spans="1:19" ht="14.45" customHeight="1" x14ac:dyDescent="0.2">
      <c r="A30" s="485" t="s">
        <v>924</v>
      </c>
      <c r="B30" s="486" t="s">
        <v>925</v>
      </c>
      <c r="C30" s="486" t="s">
        <v>448</v>
      </c>
      <c r="D30" s="486" t="s">
        <v>916</v>
      </c>
      <c r="E30" s="486" t="s">
        <v>946</v>
      </c>
      <c r="F30" s="486" t="s">
        <v>981</v>
      </c>
      <c r="G30" s="486" t="s">
        <v>982</v>
      </c>
      <c r="H30" s="490">
        <v>82</v>
      </c>
      <c r="I30" s="490">
        <v>2296</v>
      </c>
      <c r="J30" s="486">
        <v>1.2979084228377615</v>
      </c>
      <c r="K30" s="486">
        <v>28</v>
      </c>
      <c r="L30" s="490">
        <v>61</v>
      </c>
      <c r="M30" s="490">
        <v>1769</v>
      </c>
      <c r="N30" s="486">
        <v>1</v>
      </c>
      <c r="O30" s="486">
        <v>29</v>
      </c>
      <c r="P30" s="490">
        <v>55</v>
      </c>
      <c r="Q30" s="490">
        <v>1595</v>
      </c>
      <c r="R30" s="512">
        <v>0.90163934426229508</v>
      </c>
      <c r="S30" s="491">
        <v>29</v>
      </c>
    </row>
    <row r="31" spans="1:19" ht="14.45" customHeight="1" x14ac:dyDescent="0.2">
      <c r="A31" s="485" t="s">
        <v>924</v>
      </c>
      <c r="B31" s="486" t="s">
        <v>925</v>
      </c>
      <c r="C31" s="486" t="s">
        <v>448</v>
      </c>
      <c r="D31" s="486" t="s">
        <v>916</v>
      </c>
      <c r="E31" s="486" t="s">
        <v>946</v>
      </c>
      <c r="F31" s="486" t="s">
        <v>983</v>
      </c>
      <c r="G31" s="486" t="s">
        <v>984</v>
      </c>
      <c r="H31" s="490">
        <v>102</v>
      </c>
      <c r="I31" s="490">
        <v>6018</v>
      </c>
      <c r="J31" s="486">
        <v>1.2488068063913675</v>
      </c>
      <c r="K31" s="486">
        <v>59</v>
      </c>
      <c r="L31" s="490">
        <v>79</v>
      </c>
      <c r="M31" s="490">
        <v>4819</v>
      </c>
      <c r="N31" s="486">
        <v>1</v>
      </c>
      <c r="O31" s="486">
        <v>61</v>
      </c>
      <c r="P31" s="490">
        <v>51</v>
      </c>
      <c r="Q31" s="490">
        <v>3162</v>
      </c>
      <c r="R31" s="512">
        <v>0.656152728781905</v>
      </c>
      <c r="S31" s="491">
        <v>62</v>
      </c>
    </row>
    <row r="32" spans="1:19" ht="14.45" customHeight="1" x14ac:dyDescent="0.2">
      <c r="A32" s="485" t="s">
        <v>924</v>
      </c>
      <c r="B32" s="486" t="s">
        <v>925</v>
      </c>
      <c r="C32" s="486" t="s">
        <v>448</v>
      </c>
      <c r="D32" s="486" t="s">
        <v>916</v>
      </c>
      <c r="E32" s="486" t="s">
        <v>946</v>
      </c>
      <c r="F32" s="486" t="s">
        <v>985</v>
      </c>
      <c r="G32" s="486" t="s">
        <v>986</v>
      </c>
      <c r="H32" s="490">
        <v>2</v>
      </c>
      <c r="I32" s="490">
        <v>1404</v>
      </c>
      <c r="J32" s="486">
        <v>0.99292786421499291</v>
      </c>
      <c r="K32" s="486">
        <v>702</v>
      </c>
      <c r="L32" s="490">
        <v>2</v>
      </c>
      <c r="M32" s="490">
        <v>1414</v>
      </c>
      <c r="N32" s="486">
        <v>1</v>
      </c>
      <c r="O32" s="486">
        <v>707</v>
      </c>
      <c r="P32" s="490">
        <v>3</v>
      </c>
      <c r="Q32" s="490">
        <v>2133</v>
      </c>
      <c r="R32" s="512">
        <v>1.5084865629420086</v>
      </c>
      <c r="S32" s="491">
        <v>711</v>
      </c>
    </row>
    <row r="33" spans="1:19" ht="14.45" customHeight="1" x14ac:dyDescent="0.2">
      <c r="A33" s="485" t="s">
        <v>924</v>
      </c>
      <c r="B33" s="486" t="s">
        <v>925</v>
      </c>
      <c r="C33" s="486" t="s">
        <v>448</v>
      </c>
      <c r="D33" s="486" t="s">
        <v>916</v>
      </c>
      <c r="E33" s="486" t="s">
        <v>946</v>
      </c>
      <c r="F33" s="486" t="s">
        <v>987</v>
      </c>
      <c r="G33" s="486" t="s">
        <v>988</v>
      </c>
      <c r="H33" s="490">
        <v>4</v>
      </c>
      <c r="I33" s="490">
        <v>928</v>
      </c>
      <c r="J33" s="486">
        <v>0.99570815450643779</v>
      </c>
      <c r="K33" s="486">
        <v>232</v>
      </c>
      <c r="L33" s="490">
        <v>4</v>
      </c>
      <c r="M33" s="490">
        <v>932</v>
      </c>
      <c r="N33" s="486">
        <v>1</v>
      </c>
      <c r="O33" s="486">
        <v>233</v>
      </c>
      <c r="P33" s="490">
        <v>6</v>
      </c>
      <c r="Q33" s="490">
        <v>1410</v>
      </c>
      <c r="R33" s="512">
        <v>1.5128755364806867</v>
      </c>
      <c r="S33" s="491">
        <v>235</v>
      </c>
    </row>
    <row r="34" spans="1:19" ht="14.45" customHeight="1" x14ac:dyDescent="0.2">
      <c r="A34" s="485" t="s">
        <v>924</v>
      </c>
      <c r="B34" s="486" t="s">
        <v>925</v>
      </c>
      <c r="C34" s="486" t="s">
        <v>448</v>
      </c>
      <c r="D34" s="486" t="s">
        <v>916</v>
      </c>
      <c r="E34" s="486" t="s">
        <v>946</v>
      </c>
      <c r="F34" s="486" t="s">
        <v>989</v>
      </c>
      <c r="G34" s="486" t="s">
        <v>990</v>
      </c>
      <c r="H34" s="490">
        <v>87</v>
      </c>
      <c r="I34" s="490">
        <v>41238</v>
      </c>
      <c r="J34" s="486">
        <v>1.2150981201013613</v>
      </c>
      <c r="K34" s="486">
        <v>474</v>
      </c>
      <c r="L34" s="490">
        <v>71</v>
      </c>
      <c r="M34" s="490">
        <v>33938</v>
      </c>
      <c r="N34" s="486">
        <v>1</v>
      </c>
      <c r="O34" s="486">
        <v>478</v>
      </c>
      <c r="P34" s="490">
        <v>47</v>
      </c>
      <c r="Q34" s="490">
        <v>22654</v>
      </c>
      <c r="R34" s="512">
        <v>0.66751134421592317</v>
      </c>
      <c r="S34" s="491">
        <v>482</v>
      </c>
    </row>
    <row r="35" spans="1:19" ht="14.45" customHeight="1" x14ac:dyDescent="0.2">
      <c r="A35" s="485" t="s">
        <v>924</v>
      </c>
      <c r="B35" s="486" t="s">
        <v>925</v>
      </c>
      <c r="C35" s="486" t="s">
        <v>448</v>
      </c>
      <c r="D35" s="486" t="s">
        <v>541</v>
      </c>
      <c r="E35" s="486" t="s">
        <v>926</v>
      </c>
      <c r="F35" s="486" t="s">
        <v>927</v>
      </c>
      <c r="G35" s="486" t="s">
        <v>928</v>
      </c>
      <c r="H35" s="490">
        <v>292.39999999999998</v>
      </c>
      <c r="I35" s="490">
        <v>15818.839999999998</v>
      </c>
      <c r="J35" s="486">
        <v>1.1106411720019265</v>
      </c>
      <c r="K35" s="486">
        <v>54.1</v>
      </c>
      <c r="L35" s="490">
        <v>262.2</v>
      </c>
      <c r="M35" s="490">
        <v>14242.98</v>
      </c>
      <c r="N35" s="486">
        <v>1</v>
      </c>
      <c r="O35" s="486">
        <v>54.321052631578951</v>
      </c>
      <c r="P35" s="490">
        <v>43</v>
      </c>
      <c r="Q35" s="490">
        <v>2339.1999999999998</v>
      </c>
      <c r="R35" s="512">
        <v>0.16423529345684681</v>
      </c>
      <c r="S35" s="491">
        <v>54.4</v>
      </c>
    </row>
    <row r="36" spans="1:19" ht="14.45" customHeight="1" x14ac:dyDescent="0.2">
      <c r="A36" s="485" t="s">
        <v>924</v>
      </c>
      <c r="B36" s="486" t="s">
        <v>925</v>
      </c>
      <c r="C36" s="486" t="s">
        <v>448</v>
      </c>
      <c r="D36" s="486" t="s">
        <v>541</v>
      </c>
      <c r="E36" s="486" t="s">
        <v>926</v>
      </c>
      <c r="F36" s="486" t="s">
        <v>929</v>
      </c>
      <c r="G36" s="486" t="s">
        <v>486</v>
      </c>
      <c r="H36" s="490">
        <v>1.9</v>
      </c>
      <c r="I36" s="490">
        <v>261.73</v>
      </c>
      <c r="J36" s="486">
        <v>4.7935897435897434</v>
      </c>
      <c r="K36" s="486">
        <v>137.75263157894739</v>
      </c>
      <c r="L36" s="490">
        <v>0.4</v>
      </c>
      <c r="M36" s="490">
        <v>54.6</v>
      </c>
      <c r="N36" s="486">
        <v>1</v>
      </c>
      <c r="O36" s="486">
        <v>136.5</v>
      </c>
      <c r="P36" s="490">
        <v>2.1</v>
      </c>
      <c r="Q36" s="490">
        <v>286.44</v>
      </c>
      <c r="R36" s="512">
        <v>5.2461538461538462</v>
      </c>
      <c r="S36" s="491">
        <v>136.4</v>
      </c>
    </row>
    <row r="37" spans="1:19" ht="14.45" customHeight="1" x14ac:dyDescent="0.2">
      <c r="A37" s="485" t="s">
        <v>924</v>
      </c>
      <c r="B37" s="486" t="s">
        <v>925</v>
      </c>
      <c r="C37" s="486" t="s">
        <v>448</v>
      </c>
      <c r="D37" s="486" t="s">
        <v>541</v>
      </c>
      <c r="E37" s="486" t="s">
        <v>926</v>
      </c>
      <c r="F37" s="486" t="s">
        <v>930</v>
      </c>
      <c r="G37" s="486" t="s">
        <v>491</v>
      </c>
      <c r="H37" s="490">
        <v>21.3</v>
      </c>
      <c r="I37" s="490">
        <v>1292.75</v>
      </c>
      <c r="J37" s="486">
        <v>1.1347178456379963</v>
      </c>
      <c r="K37" s="486">
        <v>60.692488262910793</v>
      </c>
      <c r="L37" s="490">
        <v>22.5</v>
      </c>
      <c r="M37" s="490">
        <v>1139.27</v>
      </c>
      <c r="N37" s="486">
        <v>1</v>
      </c>
      <c r="O37" s="486">
        <v>50.63422222222222</v>
      </c>
      <c r="P37" s="490">
        <v>15.5</v>
      </c>
      <c r="Q37" s="490">
        <v>678.14</v>
      </c>
      <c r="R37" s="512">
        <v>0.59524081209897561</v>
      </c>
      <c r="S37" s="491">
        <v>43.750967741935483</v>
      </c>
    </row>
    <row r="38" spans="1:19" ht="14.45" customHeight="1" x14ac:dyDescent="0.2">
      <c r="A38" s="485" t="s">
        <v>924</v>
      </c>
      <c r="B38" s="486" t="s">
        <v>925</v>
      </c>
      <c r="C38" s="486" t="s">
        <v>448</v>
      </c>
      <c r="D38" s="486" t="s">
        <v>541</v>
      </c>
      <c r="E38" s="486" t="s">
        <v>926</v>
      </c>
      <c r="F38" s="486" t="s">
        <v>931</v>
      </c>
      <c r="G38" s="486" t="s">
        <v>932</v>
      </c>
      <c r="H38" s="490">
        <v>8.5</v>
      </c>
      <c r="I38" s="490">
        <v>1504.5</v>
      </c>
      <c r="J38" s="486">
        <v>1.1643835616438356</v>
      </c>
      <c r="K38" s="486">
        <v>177</v>
      </c>
      <c r="L38" s="490">
        <v>7.3000000000000007</v>
      </c>
      <c r="M38" s="490">
        <v>1292.0999999999999</v>
      </c>
      <c r="N38" s="486">
        <v>1</v>
      </c>
      <c r="O38" s="486">
        <v>176.99999999999997</v>
      </c>
      <c r="P38" s="490">
        <v>4.6000000000000005</v>
      </c>
      <c r="Q38" s="490">
        <v>814.2</v>
      </c>
      <c r="R38" s="512">
        <v>0.63013698630136994</v>
      </c>
      <c r="S38" s="491">
        <v>177</v>
      </c>
    </row>
    <row r="39" spans="1:19" ht="14.45" customHeight="1" x14ac:dyDescent="0.2">
      <c r="A39" s="485" t="s">
        <v>924</v>
      </c>
      <c r="B39" s="486" t="s">
        <v>925</v>
      </c>
      <c r="C39" s="486" t="s">
        <v>448</v>
      </c>
      <c r="D39" s="486" t="s">
        <v>541</v>
      </c>
      <c r="E39" s="486" t="s">
        <v>926</v>
      </c>
      <c r="F39" s="486" t="s">
        <v>933</v>
      </c>
      <c r="G39" s="486"/>
      <c r="H39" s="490">
        <v>4</v>
      </c>
      <c r="I39" s="490">
        <v>24.36</v>
      </c>
      <c r="J39" s="486"/>
      <c r="K39" s="486">
        <v>6.09</v>
      </c>
      <c r="L39" s="490"/>
      <c r="M39" s="490"/>
      <c r="N39" s="486"/>
      <c r="O39" s="486"/>
      <c r="P39" s="490"/>
      <c r="Q39" s="490"/>
      <c r="R39" s="512"/>
      <c r="S39" s="491"/>
    </row>
    <row r="40" spans="1:19" ht="14.45" customHeight="1" x14ac:dyDescent="0.2">
      <c r="A40" s="485" t="s">
        <v>924</v>
      </c>
      <c r="B40" s="486" t="s">
        <v>925</v>
      </c>
      <c r="C40" s="486" t="s">
        <v>448</v>
      </c>
      <c r="D40" s="486" t="s">
        <v>541</v>
      </c>
      <c r="E40" s="486" t="s">
        <v>926</v>
      </c>
      <c r="F40" s="486" t="s">
        <v>934</v>
      </c>
      <c r="G40" s="486" t="s">
        <v>470</v>
      </c>
      <c r="H40" s="490">
        <v>75</v>
      </c>
      <c r="I40" s="490">
        <v>360</v>
      </c>
      <c r="J40" s="486">
        <v>1.0980966325036603</v>
      </c>
      <c r="K40" s="486">
        <v>4.8</v>
      </c>
      <c r="L40" s="490">
        <v>68.300000000000011</v>
      </c>
      <c r="M40" s="490">
        <v>327.84</v>
      </c>
      <c r="N40" s="486">
        <v>1</v>
      </c>
      <c r="O40" s="486">
        <v>4.7999999999999989</v>
      </c>
      <c r="P40" s="490">
        <v>44.25</v>
      </c>
      <c r="Q40" s="490">
        <v>212.40000000000003</v>
      </c>
      <c r="R40" s="512">
        <v>0.64787701317715973</v>
      </c>
      <c r="S40" s="491">
        <v>4.8000000000000007</v>
      </c>
    </row>
    <row r="41" spans="1:19" ht="14.45" customHeight="1" x14ac:dyDescent="0.2">
      <c r="A41" s="485" t="s">
        <v>924</v>
      </c>
      <c r="B41" s="486" t="s">
        <v>925</v>
      </c>
      <c r="C41" s="486" t="s">
        <v>448</v>
      </c>
      <c r="D41" s="486" t="s">
        <v>541</v>
      </c>
      <c r="E41" s="486" t="s">
        <v>926</v>
      </c>
      <c r="F41" s="486" t="s">
        <v>935</v>
      </c>
      <c r="G41" s="486" t="s">
        <v>936</v>
      </c>
      <c r="H41" s="490">
        <v>48</v>
      </c>
      <c r="I41" s="490">
        <v>5013.12</v>
      </c>
      <c r="J41" s="486"/>
      <c r="K41" s="486">
        <v>104.44</v>
      </c>
      <c r="L41" s="490"/>
      <c r="M41" s="490"/>
      <c r="N41" s="486"/>
      <c r="O41" s="486"/>
      <c r="P41" s="490"/>
      <c r="Q41" s="490"/>
      <c r="R41" s="512"/>
      <c r="S41" s="491"/>
    </row>
    <row r="42" spans="1:19" ht="14.45" customHeight="1" x14ac:dyDescent="0.2">
      <c r="A42" s="485" t="s">
        <v>924</v>
      </c>
      <c r="B42" s="486" t="s">
        <v>925</v>
      </c>
      <c r="C42" s="486" t="s">
        <v>448</v>
      </c>
      <c r="D42" s="486" t="s">
        <v>541</v>
      </c>
      <c r="E42" s="486" t="s">
        <v>926</v>
      </c>
      <c r="F42" s="486" t="s">
        <v>937</v>
      </c>
      <c r="G42" s="486" t="s">
        <v>936</v>
      </c>
      <c r="H42" s="490"/>
      <c r="I42" s="490"/>
      <c r="J42" s="486"/>
      <c r="K42" s="486"/>
      <c r="L42" s="490">
        <v>3.2</v>
      </c>
      <c r="M42" s="490">
        <v>2536.96</v>
      </c>
      <c r="N42" s="486">
        <v>1</v>
      </c>
      <c r="O42" s="486">
        <v>792.8</v>
      </c>
      <c r="P42" s="490">
        <v>7.4</v>
      </c>
      <c r="Q42" s="490">
        <v>5866.7199999999993</v>
      </c>
      <c r="R42" s="512">
        <v>2.3124999999999996</v>
      </c>
      <c r="S42" s="491">
        <v>792.79999999999984</v>
      </c>
    </row>
    <row r="43" spans="1:19" ht="14.45" customHeight="1" x14ac:dyDescent="0.2">
      <c r="A43" s="485" t="s">
        <v>924</v>
      </c>
      <c r="B43" s="486" t="s">
        <v>925</v>
      </c>
      <c r="C43" s="486" t="s">
        <v>448</v>
      </c>
      <c r="D43" s="486" t="s">
        <v>541</v>
      </c>
      <c r="E43" s="486" t="s">
        <v>926</v>
      </c>
      <c r="F43" s="486" t="s">
        <v>938</v>
      </c>
      <c r="G43" s="486" t="s">
        <v>939</v>
      </c>
      <c r="H43" s="490"/>
      <c r="I43" s="490"/>
      <c r="J43" s="486"/>
      <c r="K43" s="486"/>
      <c r="L43" s="490"/>
      <c r="M43" s="490"/>
      <c r="N43" s="486"/>
      <c r="O43" s="486"/>
      <c r="P43" s="490">
        <v>3.1800000000000006</v>
      </c>
      <c r="Q43" s="490">
        <v>308.60999999999996</v>
      </c>
      <c r="R43" s="512"/>
      <c r="S43" s="491">
        <v>97.047169811320728</v>
      </c>
    </row>
    <row r="44" spans="1:19" ht="14.45" customHeight="1" x14ac:dyDescent="0.2">
      <c r="A44" s="485" t="s">
        <v>924</v>
      </c>
      <c r="B44" s="486" t="s">
        <v>925</v>
      </c>
      <c r="C44" s="486" t="s">
        <v>448</v>
      </c>
      <c r="D44" s="486" t="s">
        <v>541</v>
      </c>
      <c r="E44" s="486" t="s">
        <v>926</v>
      </c>
      <c r="F44" s="486" t="s">
        <v>940</v>
      </c>
      <c r="G44" s="486" t="s">
        <v>939</v>
      </c>
      <c r="H44" s="490"/>
      <c r="I44" s="490"/>
      <c r="J44" s="486"/>
      <c r="K44" s="486"/>
      <c r="L44" s="490"/>
      <c r="M44" s="490"/>
      <c r="N44" s="486"/>
      <c r="O44" s="486"/>
      <c r="P44" s="490">
        <v>3.55</v>
      </c>
      <c r="Q44" s="490">
        <v>431.68000000000006</v>
      </c>
      <c r="R44" s="512"/>
      <c r="S44" s="491">
        <v>121.60000000000002</v>
      </c>
    </row>
    <row r="45" spans="1:19" ht="14.45" customHeight="1" x14ac:dyDescent="0.2">
      <c r="A45" s="485" t="s">
        <v>924</v>
      </c>
      <c r="B45" s="486" t="s">
        <v>925</v>
      </c>
      <c r="C45" s="486" t="s">
        <v>448</v>
      </c>
      <c r="D45" s="486" t="s">
        <v>541</v>
      </c>
      <c r="E45" s="486" t="s">
        <v>926</v>
      </c>
      <c r="F45" s="486" t="s">
        <v>941</v>
      </c>
      <c r="G45" s="486" t="s">
        <v>942</v>
      </c>
      <c r="H45" s="490"/>
      <c r="I45" s="490"/>
      <c r="J45" s="486"/>
      <c r="K45" s="486"/>
      <c r="L45" s="490"/>
      <c r="M45" s="490"/>
      <c r="N45" s="486"/>
      <c r="O45" s="486"/>
      <c r="P45" s="490">
        <v>166.4</v>
      </c>
      <c r="Q45" s="490">
        <v>9052.1899999999987</v>
      </c>
      <c r="R45" s="512"/>
      <c r="S45" s="491">
        <v>54.400180288461527</v>
      </c>
    </row>
    <row r="46" spans="1:19" ht="14.45" customHeight="1" x14ac:dyDescent="0.2">
      <c r="A46" s="485" t="s">
        <v>924</v>
      </c>
      <c r="B46" s="486" t="s">
        <v>925</v>
      </c>
      <c r="C46" s="486" t="s">
        <v>448</v>
      </c>
      <c r="D46" s="486" t="s">
        <v>541</v>
      </c>
      <c r="E46" s="486" t="s">
        <v>926</v>
      </c>
      <c r="F46" s="486" t="s">
        <v>943</v>
      </c>
      <c r="G46" s="486" t="s">
        <v>480</v>
      </c>
      <c r="H46" s="490"/>
      <c r="I46" s="490"/>
      <c r="J46" s="486"/>
      <c r="K46" s="486"/>
      <c r="L46" s="490"/>
      <c r="M46" s="490"/>
      <c r="N46" s="486"/>
      <c r="O46" s="486"/>
      <c r="P46" s="490">
        <v>17.2</v>
      </c>
      <c r="Q46" s="490">
        <v>935.67999999999984</v>
      </c>
      <c r="R46" s="512"/>
      <c r="S46" s="491">
        <v>54.399999999999991</v>
      </c>
    </row>
    <row r="47" spans="1:19" ht="14.45" customHeight="1" x14ac:dyDescent="0.2">
      <c r="A47" s="485" t="s">
        <v>924</v>
      </c>
      <c r="B47" s="486" t="s">
        <v>925</v>
      </c>
      <c r="C47" s="486" t="s">
        <v>448</v>
      </c>
      <c r="D47" s="486" t="s">
        <v>541</v>
      </c>
      <c r="E47" s="486" t="s">
        <v>926</v>
      </c>
      <c r="F47" s="486" t="s">
        <v>944</v>
      </c>
      <c r="G47" s="486" t="s">
        <v>945</v>
      </c>
      <c r="H47" s="490"/>
      <c r="I47" s="490"/>
      <c r="J47" s="486"/>
      <c r="K47" s="486"/>
      <c r="L47" s="490"/>
      <c r="M47" s="490"/>
      <c r="N47" s="486"/>
      <c r="O47" s="486"/>
      <c r="P47" s="490">
        <v>1.06</v>
      </c>
      <c r="Q47" s="490">
        <v>102.06</v>
      </c>
      <c r="R47" s="512"/>
      <c r="S47" s="491">
        <v>96.283018867924525</v>
      </c>
    </row>
    <row r="48" spans="1:19" ht="14.45" customHeight="1" x14ac:dyDescent="0.2">
      <c r="A48" s="485" t="s">
        <v>924</v>
      </c>
      <c r="B48" s="486" t="s">
        <v>925</v>
      </c>
      <c r="C48" s="486" t="s">
        <v>448</v>
      </c>
      <c r="D48" s="486" t="s">
        <v>541</v>
      </c>
      <c r="E48" s="486" t="s">
        <v>946</v>
      </c>
      <c r="F48" s="486" t="s">
        <v>949</v>
      </c>
      <c r="G48" s="486" t="s">
        <v>950</v>
      </c>
      <c r="H48" s="490">
        <v>2</v>
      </c>
      <c r="I48" s="490">
        <v>244</v>
      </c>
      <c r="J48" s="486">
        <v>1</v>
      </c>
      <c r="K48" s="486">
        <v>122</v>
      </c>
      <c r="L48" s="490">
        <v>2</v>
      </c>
      <c r="M48" s="490">
        <v>244</v>
      </c>
      <c r="N48" s="486">
        <v>1</v>
      </c>
      <c r="O48" s="486">
        <v>122</v>
      </c>
      <c r="P48" s="490">
        <v>26</v>
      </c>
      <c r="Q48" s="490">
        <v>3198</v>
      </c>
      <c r="R48" s="512">
        <v>13.10655737704918</v>
      </c>
      <c r="S48" s="491">
        <v>123</v>
      </c>
    </row>
    <row r="49" spans="1:19" ht="14.45" customHeight="1" x14ac:dyDescent="0.2">
      <c r="A49" s="485" t="s">
        <v>924</v>
      </c>
      <c r="B49" s="486" t="s">
        <v>925</v>
      </c>
      <c r="C49" s="486" t="s">
        <v>448</v>
      </c>
      <c r="D49" s="486" t="s">
        <v>541</v>
      </c>
      <c r="E49" s="486" t="s">
        <v>946</v>
      </c>
      <c r="F49" s="486" t="s">
        <v>951</v>
      </c>
      <c r="G49" s="486" t="s">
        <v>952</v>
      </c>
      <c r="H49" s="490">
        <v>1451</v>
      </c>
      <c r="I49" s="490">
        <v>53687</v>
      </c>
      <c r="J49" s="486">
        <v>1.1230650154798762</v>
      </c>
      <c r="K49" s="486">
        <v>37</v>
      </c>
      <c r="L49" s="490">
        <v>1258</v>
      </c>
      <c r="M49" s="490">
        <v>47804</v>
      </c>
      <c r="N49" s="486">
        <v>1</v>
      </c>
      <c r="O49" s="486">
        <v>38</v>
      </c>
      <c r="P49" s="490">
        <v>1095</v>
      </c>
      <c r="Q49" s="490">
        <v>41610</v>
      </c>
      <c r="R49" s="512">
        <v>0.87042925278219396</v>
      </c>
      <c r="S49" s="491">
        <v>38</v>
      </c>
    </row>
    <row r="50" spans="1:19" ht="14.45" customHeight="1" x14ac:dyDescent="0.2">
      <c r="A50" s="485" t="s">
        <v>924</v>
      </c>
      <c r="B50" s="486" t="s">
        <v>925</v>
      </c>
      <c r="C50" s="486" t="s">
        <v>448</v>
      </c>
      <c r="D50" s="486" t="s">
        <v>541</v>
      </c>
      <c r="E50" s="486" t="s">
        <v>946</v>
      </c>
      <c r="F50" s="486" t="s">
        <v>953</v>
      </c>
      <c r="G50" s="486" t="s">
        <v>954</v>
      </c>
      <c r="H50" s="490">
        <v>124</v>
      </c>
      <c r="I50" s="490">
        <v>1240</v>
      </c>
      <c r="J50" s="486">
        <v>0.62</v>
      </c>
      <c r="K50" s="486">
        <v>10</v>
      </c>
      <c r="L50" s="490">
        <v>200</v>
      </c>
      <c r="M50" s="490">
        <v>2000</v>
      </c>
      <c r="N50" s="486">
        <v>1</v>
      </c>
      <c r="O50" s="486">
        <v>10</v>
      </c>
      <c r="P50" s="490">
        <v>291</v>
      </c>
      <c r="Q50" s="490">
        <v>2910</v>
      </c>
      <c r="R50" s="512">
        <v>1.4550000000000001</v>
      </c>
      <c r="S50" s="491">
        <v>10</v>
      </c>
    </row>
    <row r="51" spans="1:19" ht="14.45" customHeight="1" x14ac:dyDescent="0.2">
      <c r="A51" s="485" t="s">
        <v>924</v>
      </c>
      <c r="B51" s="486" t="s">
        <v>925</v>
      </c>
      <c r="C51" s="486" t="s">
        <v>448</v>
      </c>
      <c r="D51" s="486" t="s">
        <v>541</v>
      </c>
      <c r="E51" s="486" t="s">
        <v>946</v>
      </c>
      <c r="F51" s="486" t="s">
        <v>955</v>
      </c>
      <c r="G51" s="486" t="s">
        <v>956</v>
      </c>
      <c r="H51" s="490">
        <v>23</v>
      </c>
      <c r="I51" s="490">
        <v>115</v>
      </c>
      <c r="J51" s="486">
        <v>1.2777777777777777</v>
      </c>
      <c r="K51" s="486">
        <v>5</v>
      </c>
      <c r="L51" s="490">
        <v>18</v>
      </c>
      <c r="M51" s="490">
        <v>90</v>
      </c>
      <c r="N51" s="486">
        <v>1</v>
      </c>
      <c r="O51" s="486">
        <v>5</v>
      </c>
      <c r="P51" s="490">
        <v>7</v>
      </c>
      <c r="Q51" s="490">
        <v>35</v>
      </c>
      <c r="R51" s="512">
        <v>0.3888888888888889</v>
      </c>
      <c r="S51" s="491">
        <v>5</v>
      </c>
    </row>
    <row r="52" spans="1:19" ht="14.45" customHeight="1" x14ac:dyDescent="0.2">
      <c r="A52" s="485" t="s">
        <v>924</v>
      </c>
      <c r="B52" s="486" t="s">
        <v>925</v>
      </c>
      <c r="C52" s="486" t="s">
        <v>448</v>
      </c>
      <c r="D52" s="486" t="s">
        <v>541</v>
      </c>
      <c r="E52" s="486" t="s">
        <v>946</v>
      </c>
      <c r="F52" s="486" t="s">
        <v>957</v>
      </c>
      <c r="G52" s="486" t="s">
        <v>958</v>
      </c>
      <c r="H52" s="490">
        <v>25</v>
      </c>
      <c r="I52" s="490">
        <v>125</v>
      </c>
      <c r="J52" s="486">
        <v>1</v>
      </c>
      <c r="K52" s="486">
        <v>5</v>
      </c>
      <c r="L52" s="490">
        <v>25</v>
      </c>
      <c r="M52" s="490">
        <v>125</v>
      </c>
      <c r="N52" s="486">
        <v>1</v>
      </c>
      <c r="O52" s="486">
        <v>5</v>
      </c>
      <c r="P52" s="490">
        <v>29</v>
      </c>
      <c r="Q52" s="490">
        <v>145</v>
      </c>
      <c r="R52" s="512">
        <v>1.1599999999999999</v>
      </c>
      <c r="S52" s="491">
        <v>5</v>
      </c>
    </row>
    <row r="53" spans="1:19" ht="14.45" customHeight="1" x14ac:dyDescent="0.2">
      <c r="A53" s="485" t="s">
        <v>924</v>
      </c>
      <c r="B53" s="486" t="s">
        <v>925</v>
      </c>
      <c r="C53" s="486" t="s">
        <v>448</v>
      </c>
      <c r="D53" s="486" t="s">
        <v>541</v>
      </c>
      <c r="E53" s="486" t="s">
        <v>946</v>
      </c>
      <c r="F53" s="486" t="s">
        <v>959</v>
      </c>
      <c r="G53" s="486" t="s">
        <v>960</v>
      </c>
      <c r="H53" s="490">
        <v>222</v>
      </c>
      <c r="I53" s="490">
        <v>16428</v>
      </c>
      <c r="J53" s="486">
        <v>0.64804733727810648</v>
      </c>
      <c r="K53" s="486">
        <v>74</v>
      </c>
      <c r="L53" s="490">
        <v>338</v>
      </c>
      <c r="M53" s="490">
        <v>25350</v>
      </c>
      <c r="N53" s="486">
        <v>1</v>
      </c>
      <c r="O53" s="486">
        <v>75</v>
      </c>
      <c r="P53" s="490">
        <v>391</v>
      </c>
      <c r="Q53" s="490">
        <v>29716</v>
      </c>
      <c r="R53" s="512">
        <v>1.1722287968441814</v>
      </c>
      <c r="S53" s="491">
        <v>76</v>
      </c>
    </row>
    <row r="54" spans="1:19" ht="14.45" customHeight="1" x14ac:dyDescent="0.2">
      <c r="A54" s="485" t="s">
        <v>924</v>
      </c>
      <c r="B54" s="486" t="s">
        <v>925</v>
      </c>
      <c r="C54" s="486" t="s">
        <v>448</v>
      </c>
      <c r="D54" s="486" t="s">
        <v>541</v>
      </c>
      <c r="E54" s="486" t="s">
        <v>946</v>
      </c>
      <c r="F54" s="486" t="s">
        <v>961</v>
      </c>
      <c r="G54" s="486" t="s">
        <v>962</v>
      </c>
      <c r="H54" s="490"/>
      <c r="I54" s="490"/>
      <c r="J54" s="486"/>
      <c r="K54" s="486"/>
      <c r="L54" s="490"/>
      <c r="M54" s="490"/>
      <c r="N54" s="486"/>
      <c r="O54" s="486"/>
      <c r="P54" s="490">
        <v>0</v>
      </c>
      <c r="Q54" s="490">
        <v>0</v>
      </c>
      <c r="R54" s="512"/>
      <c r="S54" s="491"/>
    </row>
    <row r="55" spans="1:19" ht="14.45" customHeight="1" x14ac:dyDescent="0.2">
      <c r="A55" s="485" t="s">
        <v>924</v>
      </c>
      <c r="B55" s="486" t="s">
        <v>925</v>
      </c>
      <c r="C55" s="486" t="s">
        <v>448</v>
      </c>
      <c r="D55" s="486" t="s">
        <v>541</v>
      </c>
      <c r="E55" s="486" t="s">
        <v>946</v>
      </c>
      <c r="F55" s="486" t="s">
        <v>963</v>
      </c>
      <c r="G55" s="486" t="s">
        <v>964</v>
      </c>
      <c r="H55" s="490">
        <v>231</v>
      </c>
      <c r="I55" s="490">
        <v>41118</v>
      </c>
      <c r="J55" s="486">
        <v>0.9453065728670943</v>
      </c>
      <c r="K55" s="486">
        <v>178</v>
      </c>
      <c r="L55" s="490">
        <v>243</v>
      </c>
      <c r="M55" s="490">
        <v>43497</v>
      </c>
      <c r="N55" s="486">
        <v>1</v>
      </c>
      <c r="O55" s="486">
        <v>179</v>
      </c>
      <c r="P55" s="490">
        <v>195</v>
      </c>
      <c r="Q55" s="490">
        <v>35100</v>
      </c>
      <c r="R55" s="512">
        <v>0.80695220360024833</v>
      </c>
      <c r="S55" s="491">
        <v>180</v>
      </c>
    </row>
    <row r="56" spans="1:19" ht="14.45" customHeight="1" x14ac:dyDescent="0.2">
      <c r="A56" s="485" t="s">
        <v>924</v>
      </c>
      <c r="B56" s="486" t="s">
        <v>925</v>
      </c>
      <c r="C56" s="486" t="s">
        <v>448</v>
      </c>
      <c r="D56" s="486" t="s">
        <v>541</v>
      </c>
      <c r="E56" s="486" t="s">
        <v>946</v>
      </c>
      <c r="F56" s="486" t="s">
        <v>965</v>
      </c>
      <c r="G56" s="486" t="s">
        <v>966</v>
      </c>
      <c r="H56" s="490"/>
      <c r="I56" s="490"/>
      <c r="J56" s="486"/>
      <c r="K56" s="486"/>
      <c r="L56" s="490"/>
      <c r="M56" s="490"/>
      <c r="N56" s="486"/>
      <c r="O56" s="486"/>
      <c r="P56" s="490">
        <v>5</v>
      </c>
      <c r="Q56" s="490">
        <v>1380</v>
      </c>
      <c r="R56" s="512"/>
      <c r="S56" s="491">
        <v>276</v>
      </c>
    </row>
    <row r="57" spans="1:19" ht="14.45" customHeight="1" x14ac:dyDescent="0.2">
      <c r="A57" s="485" t="s">
        <v>924</v>
      </c>
      <c r="B57" s="486" t="s">
        <v>925</v>
      </c>
      <c r="C57" s="486" t="s">
        <v>448</v>
      </c>
      <c r="D57" s="486" t="s">
        <v>541</v>
      </c>
      <c r="E57" s="486" t="s">
        <v>946</v>
      </c>
      <c r="F57" s="486" t="s">
        <v>967</v>
      </c>
      <c r="G57" s="486" t="s">
        <v>968</v>
      </c>
      <c r="H57" s="490">
        <v>316</v>
      </c>
      <c r="I57" s="490">
        <v>10533.34</v>
      </c>
      <c r="J57" s="486">
        <v>0.77450972462520251</v>
      </c>
      <c r="K57" s="486">
        <v>33.33335443037975</v>
      </c>
      <c r="L57" s="490">
        <v>408</v>
      </c>
      <c r="M57" s="490">
        <v>13600.01</v>
      </c>
      <c r="N57" s="486">
        <v>1</v>
      </c>
      <c r="O57" s="486">
        <v>33.333357843137257</v>
      </c>
      <c r="P57" s="490">
        <v>519</v>
      </c>
      <c r="Q57" s="490">
        <v>18905.55</v>
      </c>
      <c r="R57" s="512">
        <v>1.3901129484463615</v>
      </c>
      <c r="S57" s="491">
        <v>36.426878612716763</v>
      </c>
    </row>
    <row r="58" spans="1:19" ht="14.45" customHeight="1" x14ac:dyDescent="0.2">
      <c r="A58" s="485" t="s">
        <v>924</v>
      </c>
      <c r="B58" s="486" t="s">
        <v>925</v>
      </c>
      <c r="C58" s="486" t="s">
        <v>448</v>
      </c>
      <c r="D58" s="486" t="s">
        <v>541</v>
      </c>
      <c r="E58" s="486" t="s">
        <v>946</v>
      </c>
      <c r="F58" s="486" t="s">
        <v>971</v>
      </c>
      <c r="G58" s="486" t="s">
        <v>972</v>
      </c>
      <c r="H58" s="490">
        <v>1594</v>
      </c>
      <c r="I58" s="490">
        <v>210408</v>
      </c>
      <c r="J58" s="486">
        <v>1.0899145299145299</v>
      </c>
      <c r="K58" s="486">
        <v>132</v>
      </c>
      <c r="L58" s="490">
        <v>1430</v>
      </c>
      <c r="M58" s="490">
        <v>193050</v>
      </c>
      <c r="N58" s="486">
        <v>1</v>
      </c>
      <c r="O58" s="486">
        <v>135</v>
      </c>
      <c r="P58" s="490">
        <v>1194</v>
      </c>
      <c r="Q58" s="490">
        <v>163578</v>
      </c>
      <c r="R58" s="512">
        <v>0.84733488733488738</v>
      </c>
      <c r="S58" s="491">
        <v>137</v>
      </c>
    </row>
    <row r="59" spans="1:19" ht="14.45" customHeight="1" x14ac:dyDescent="0.2">
      <c r="A59" s="485" t="s">
        <v>924</v>
      </c>
      <c r="B59" s="486" t="s">
        <v>925</v>
      </c>
      <c r="C59" s="486" t="s">
        <v>448</v>
      </c>
      <c r="D59" s="486" t="s">
        <v>541</v>
      </c>
      <c r="E59" s="486" t="s">
        <v>946</v>
      </c>
      <c r="F59" s="486" t="s">
        <v>973</v>
      </c>
      <c r="G59" s="486" t="s">
        <v>974</v>
      </c>
      <c r="H59" s="490">
        <v>38</v>
      </c>
      <c r="I59" s="490">
        <v>2812</v>
      </c>
      <c r="J59" s="486">
        <v>1.1027450980392157</v>
      </c>
      <c r="K59" s="486">
        <v>74</v>
      </c>
      <c r="L59" s="490">
        <v>34</v>
      </c>
      <c r="M59" s="490">
        <v>2550</v>
      </c>
      <c r="N59" s="486">
        <v>1</v>
      </c>
      <c r="O59" s="486">
        <v>75</v>
      </c>
      <c r="P59" s="490">
        <v>45</v>
      </c>
      <c r="Q59" s="490">
        <v>3420</v>
      </c>
      <c r="R59" s="512">
        <v>1.3411764705882352</v>
      </c>
      <c r="S59" s="491">
        <v>76</v>
      </c>
    </row>
    <row r="60" spans="1:19" ht="14.45" customHeight="1" x14ac:dyDescent="0.2">
      <c r="A60" s="485" t="s">
        <v>924</v>
      </c>
      <c r="B60" s="486" t="s">
        <v>925</v>
      </c>
      <c r="C60" s="486" t="s">
        <v>448</v>
      </c>
      <c r="D60" s="486" t="s">
        <v>541</v>
      </c>
      <c r="E60" s="486" t="s">
        <v>946</v>
      </c>
      <c r="F60" s="486" t="s">
        <v>975</v>
      </c>
      <c r="G60" s="486" t="s">
        <v>976</v>
      </c>
      <c r="H60" s="490">
        <v>116</v>
      </c>
      <c r="I60" s="490">
        <v>41180</v>
      </c>
      <c r="J60" s="486">
        <v>0.67267797053154299</v>
      </c>
      <c r="K60" s="486">
        <v>355</v>
      </c>
      <c r="L60" s="490">
        <v>171</v>
      </c>
      <c r="M60" s="490">
        <v>61218</v>
      </c>
      <c r="N60" s="486">
        <v>1</v>
      </c>
      <c r="O60" s="486">
        <v>358</v>
      </c>
      <c r="P60" s="490">
        <v>256</v>
      </c>
      <c r="Q60" s="490">
        <v>92160</v>
      </c>
      <c r="R60" s="512">
        <v>1.5054395765951192</v>
      </c>
      <c r="S60" s="491">
        <v>360</v>
      </c>
    </row>
    <row r="61" spans="1:19" ht="14.45" customHeight="1" x14ac:dyDescent="0.2">
      <c r="A61" s="485" t="s">
        <v>924</v>
      </c>
      <c r="B61" s="486" t="s">
        <v>925</v>
      </c>
      <c r="C61" s="486" t="s">
        <v>448</v>
      </c>
      <c r="D61" s="486" t="s">
        <v>541</v>
      </c>
      <c r="E61" s="486" t="s">
        <v>946</v>
      </c>
      <c r="F61" s="486" t="s">
        <v>977</v>
      </c>
      <c r="G61" s="486" t="s">
        <v>978</v>
      </c>
      <c r="H61" s="490">
        <v>415</v>
      </c>
      <c r="I61" s="490">
        <v>92545</v>
      </c>
      <c r="J61" s="486">
        <v>0.81571942319218704</v>
      </c>
      <c r="K61" s="486">
        <v>223</v>
      </c>
      <c r="L61" s="490">
        <v>502</v>
      </c>
      <c r="M61" s="490">
        <v>113452</v>
      </c>
      <c r="N61" s="486">
        <v>1</v>
      </c>
      <c r="O61" s="486">
        <v>226</v>
      </c>
      <c r="P61" s="490">
        <v>411</v>
      </c>
      <c r="Q61" s="490">
        <v>93708</v>
      </c>
      <c r="R61" s="512">
        <v>0.82597045446532458</v>
      </c>
      <c r="S61" s="491">
        <v>228</v>
      </c>
    </row>
    <row r="62" spans="1:19" ht="14.45" customHeight="1" x14ac:dyDescent="0.2">
      <c r="A62" s="485" t="s">
        <v>924</v>
      </c>
      <c r="B62" s="486" t="s">
        <v>925</v>
      </c>
      <c r="C62" s="486" t="s">
        <v>448</v>
      </c>
      <c r="D62" s="486" t="s">
        <v>541</v>
      </c>
      <c r="E62" s="486" t="s">
        <v>946</v>
      </c>
      <c r="F62" s="486" t="s">
        <v>979</v>
      </c>
      <c r="G62" s="486" t="s">
        <v>980</v>
      </c>
      <c r="H62" s="490">
        <v>2</v>
      </c>
      <c r="I62" s="490">
        <v>154</v>
      </c>
      <c r="J62" s="486">
        <v>0.98717948717948723</v>
      </c>
      <c r="K62" s="486">
        <v>77</v>
      </c>
      <c r="L62" s="490">
        <v>2</v>
      </c>
      <c r="M62" s="490">
        <v>156</v>
      </c>
      <c r="N62" s="486">
        <v>1</v>
      </c>
      <c r="O62" s="486">
        <v>78</v>
      </c>
      <c r="P62" s="490">
        <v>26</v>
      </c>
      <c r="Q62" s="490">
        <v>2054</v>
      </c>
      <c r="R62" s="512">
        <v>13.166666666666666</v>
      </c>
      <c r="S62" s="491">
        <v>79</v>
      </c>
    </row>
    <row r="63" spans="1:19" ht="14.45" customHeight="1" x14ac:dyDescent="0.2">
      <c r="A63" s="485" t="s">
        <v>924</v>
      </c>
      <c r="B63" s="486" t="s">
        <v>925</v>
      </c>
      <c r="C63" s="486" t="s">
        <v>448</v>
      </c>
      <c r="D63" s="486" t="s">
        <v>541</v>
      </c>
      <c r="E63" s="486" t="s">
        <v>946</v>
      </c>
      <c r="F63" s="486" t="s">
        <v>985</v>
      </c>
      <c r="G63" s="486" t="s">
        <v>986</v>
      </c>
      <c r="H63" s="490">
        <v>44</v>
      </c>
      <c r="I63" s="490">
        <v>30888</v>
      </c>
      <c r="J63" s="486">
        <v>0.78015760759749442</v>
      </c>
      <c r="K63" s="486">
        <v>702</v>
      </c>
      <c r="L63" s="490">
        <v>56</v>
      </c>
      <c r="M63" s="490">
        <v>39592</v>
      </c>
      <c r="N63" s="486">
        <v>1</v>
      </c>
      <c r="O63" s="486">
        <v>707</v>
      </c>
      <c r="P63" s="490">
        <v>71</v>
      </c>
      <c r="Q63" s="490">
        <v>50481</v>
      </c>
      <c r="R63" s="512">
        <v>1.2750303091533643</v>
      </c>
      <c r="S63" s="491">
        <v>711</v>
      </c>
    </row>
    <row r="64" spans="1:19" ht="14.45" customHeight="1" x14ac:dyDescent="0.2">
      <c r="A64" s="485" t="s">
        <v>924</v>
      </c>
      <c r="B64" s="486" t="s">
        <v>925</v>
      </c>
      <c r="C64" s="486" t="s">
        <v>448</v>
      </c>
      <c r="D64" s="486" t="s">
        <v>541</v>
      </c>
      <c r="E64" s="486" t="s">
        <v>946</v>
      </c>
      <c r="F64" s="486" t="s">
        <v>987</v>
      </c>
      <c r="G64" s="486" t="s">
        <v>988</v>
      </c>
      <c r="H64" s="490">
        <v>178</v>
      </c>
      <c r="I64" s="490">
        <v>41296</v>
      </c>
      <c r="J64" s="486">
        <v>0.85209640145262466</v>
      </c>
      <c r="K64" s="486">
        <v>232</v>
      </c>
      <c r="L64" s="490">
        <v>208</v>
      </c>
      <c r="M64" s="490">
        <v>48464</v>
      </c>
      <c r="N64" s="486">
        <v>1</v>
      </c>
      <c r="O64" s="486">
        <v>233</v>
      </c>
      <c r="P64" s="490">
        <v>245</v>
      </c>
      <c r="Q64" s="490">
        <v>57575</v>
      </c>
      <c r="R64" s="512">
        <v>1.187995212941565</v>
      </c>
      <c r="S64" s="491">
        <v>235</v>
      </c>
    </row>
    <row r="65" spans="1:19" ht="14.45" customHeight="1" x14ac:dyDescent="0.2">
      <c r="A65" s="485" t="s">
        <v>924</v>
      </c>
      <c r="B65" s="486" t="s">
        <v>925</v>
      </c>
      <c r="C65" s="486" t="s">
        <v>448</v>
      </c>
      <c r="D65" s="486" t="s">
        <v>541</v>
      </c>
      <c r="E65" s="486" t="s">
        <v>946</v>
      </c>
      <c r="F65" s="486" t="s">
        <v>991</v>
      </c>
      <c r="G65" s="486" t="s">
        <v>992</v>
      </c>
      <c r="H65" s="490"/>
      <c r="I65" s="490"/>
      <c r="J65" s="486"/>
      <c r="K65" s="486"/>
      <c r="L65" s="490"/>
      <c r="M65" s="490"/>
      <c r="N65" s="486"/>
      <c r="O65" s="486"/>
      <c r="P65" s="490">
        <v>1</v>
      </c>
      <c r="Q65" s="490">
        <v>1436</v>
      </c>
      <c r="R65" s="512"/>
      <c r="S65" s="491">
        <v>1436</v>
      </c>
    </row>
    <row r="66" spans="1:19" ht="14.45" customHeight="1" x14ac:dyDescent="0.2">
      <c r="A66" s="485" t="s">
        <v>924</v>
      </c>
      <c r="B66" s="486" t="s">
        <v>925</v>
      </c>
      <c r="C66" s="486" t="s">
        <v>448</v>
      </c>
      <c r="D66" s="486" t="s">
        <v>542</v>
      </c>
      <c r="E66" s="486" t="s">
        <v>926</v>
      </c>
      <c r="F66" s="486" t="s">
        <v>927</v>
      </c>
      <c r="G66" s="486" t="s">
        <v>928</v>
      </c>
      <c r="H66" s="490">
        <v>10.600000000000001</v>
      </c>
      <c r="I66" s="490">
        <v>573.46</v>
      </c>
      <c r="J66" s="486">
        <v>1.5097409435551814</v>
      </c>
      <c r="K66" s="486">
        <v>54.099999999999994</v>
      </c>
      <c r="L66" s="490">
        <v>7</v>
      </c>
      <c r="M66" s="490">
        <v>379.84</v>
      </c>
      <c r="N66" s="486">
        <v>1</v>
      </c>
      <c r="O66" s="486">
        <v>54.262857142857136</v>
      </c>
      <c r="P66" s="490">
        <v>2</v>
      </c>
      <c r="Q66" s="490">
        <v>108.8</v>
      </c>
      <c r="R66" s="512">
        <v>0.2864363942712721</v>
      </c>
      <c r="S66" s="491">
        <v>54.4</v>
      </c>
    </row>
    <row r="67" spans="1:19" ht="14.45" customHeight="1" x14ac:dyDescent="0.2">
      <c r="A67" s="485" t="s">
        <v>924</v>
      </c>
      <c r="B67" s="486" t="s">
        <v>925</v>
      </c>
      <c r="C67" s="486" t="s">
        <v>448</v>
      </c>
      <c r="D67" s="486" t="s">
        <v>542</v>
      </c>
      <c r="E67" s="486" t="s">
        <v>926</v>
      </c>
      <c r="F67" s="486" t="s">
        <v>929</v>
      </c>
      <c r="G67" s="486" t="s">
        <v>486</v>
      </c>
      <c r="H67" s="490">
        <v>0.2</v>
      </c>
      <c r="I67" s="490">
        <v>27.64</v>
      </c>
      <c r="J67" s="486"/>
      <c r="K67" s="486">
        <v>138.19999999999999</v>
      </c>
      <c r="L67" s="490"/>
      <c r="M67" s="490"/>
      <c r="N67" s="486"/>
      <c r="O67" s="486"/>
      <c r="P67" s="490"/>
      <c r="Q67" s="490"/>
      <c r="R67" s="512"/>
      <c r="S67" s="491"/>
    </row>
    <row r="68" spans="1:19" ht="14.45" customHeight="1" x14ac:dyDescent="0.2">
      <c r="A68" s="485" t="s">
        <v>924</v>
      </c>
      <c r="B68" s="486" t="s">
        <v>925</v>
      </c>
      <c r="C68" s="486" t="s">
        <v>448</v>
      </c>
      <c r="D68" s="486" t="s">
        <v>542</v>
      </c>
      <c r="E68" s="486" t="s">
        <v>926</v>
      </c>
      <c r="F68" s="486" t="s">
        <v>930</v>
      </c>
      <c r="G68" s="486" t="s">
        <v>491</v>
      </c>
      <c r="H68" s="490">
        <v>1.2999999999999998</v>
      </c>
      <c r="I68" s="490">
        <v>79.820000000000007</v>
      </c>
      <c r="J68" s="486">
        <v>3.9397828232971381</v>
      </c>
      <c r="K68" s="486">
        <v>61.400000000000013</v>
      </c>
      <c r="L68" s="490">
        <v>0.4</v>
      </c>
      <c r="M68" s="490">
        <v>20.259999999999998</v>
      </c>
      <c r="N68" s="486">
        <v>1</v>
      </c>
      <c r="O68" s="486">
        <v>50.649999999999991</v>
      </c>
      <c r="P68" s="490">
        <v>0.1</v>
      </c>
      <c r="Q68" s="490">
        <v>5.07</v>
      </c>
      <c r="R68" s="512">
        <v>0.25024679170779868</v>
      </c>
      <c r="S68" s="491">
        <v>50.7</v>
      </c>
    </row>
    <row r="69" spans="1:19" ht="14.45" customHeight="1" x14ac:dyDescent="0.2">
      <c r="A69" s="485" t="s">
        <v>924</v>
      </c>
      <c r="B69" s="486" t="s">
        <v>925</v>
      </c>
      <c r="C69" s="486" t="s">
        <v>448</v>
      </c>
      <c r="D69" s="486" t="s">
        <v>542</v>
      </c>
      <c r="E69" s="486" t="s">
        <v>926</v>
      </c>
      <c r="F69" s="486" t="s">
        <v>931</v>
      </c>
      <c r="G69" s="486" t="s">
        <v>932</v>
      </c>
      <c r="H69" s="490">
        <v>0.4</v>
      </c>
      <c r="I69" s="490">
        <v>70.8</v>
      </c>
      <c r="J69" s="486">
        <v>4</v>
      </c>
      <c r="K69" s="486">
        <v>176.99999999999997</v>
      </c>
      <c r="L69" s="490">
        <v>0.1</v>
      </c>
      <c r="M69" s="490">
        <v>17.7</v>
      </c>
      <c r="N69" s="486">
        <v>1</v>
      </c>
      <c r="O69" s="486">
        <v>176.99999999999997</v>
      </c>
      <c r="P69" s="490"/>
      <c r="Q69" s="490"/>
      <c r="R69" s="512"/>
      <c r="S69" s="491"/>
    </row>
    <row r="70" spans="1:19" ht="14.45" customHeight="1" x14ac:dyDescent="0.2">
      <c r="A70" s="485" t="s">
        <v>924</v>
      </c>
      <c r="B70" s="486" t="s">
        <v>925</v>
      </c>
      <c r="C70" s="486" t="s">
        <v>448</v>
      </c>
      <c r="D70" s="486" t="s">
        <v>542</v>
      </c>
      <c r="E70" s="486" t="s">
        <v>926</v>
      </c>
      <c r="F70" s="486" t="s">
        <v>934</v>
      </c>
      <c r="G70" s="486" t="s">
        <v>470</v>
      </c>
      <c r="H70" s="490">
        <v>2.8</v>
      </c>
      <c r="I70" s="490">
        <v>13.44</v>
      </c>
      <c r="J70" s="486">
        <v>1.5135135135135134</v>
      </c>
      <c r="K70" s="486">
        <v>4.8</v>
      </c>
      <c r="L70" s="490">
        <v>1.8500000000000003</v>
      </c>
      <c r="M70" s="490">
        <v>8.8800000000000008</v>
      </c>
      <c r="N70" s="486">
        <v>1</v>
      </c>
      <c r="O70" s="486">
        <v>4.8</v>
      </c>
      <c r="P70" s="490">
        <v>1.95</v>
      </c>
      <c r="Q70" s="490">
        <v>9.4300000000000015</v>
      </c>
      <c r="R70" s="512">
        <v>1.0619369369369369</v>
      </c>
      <c r="S70" s="491">
        <v>4.8358974358974365</v>
      </c>
    </row>
    <row r="71" spans="1:19" ht="14.45" customHeight="1" x14ac:dyDescent="0.2">
      <c r="A71" s="485" t="s">
        <v>924</v>
      </c>
      <c r="B71" s="486" t="s">
        <v>925</v>
      </c>
      <c r="C71" s="486" t="s">
        <v>448</v>
      </c>
      <c r="D71" s="486" t="s">
        <v>542</v>
      </c>
      <c r="E71" s="486" t="s">
        <v>926</v>
      </c>
      <c r="F71" s="486" t="s">
        <v>935</v>
      </c>
      <c r="G71" s="486" t="s">
        <v>936</v>
      </c>
      <c r="H71" s="490">
        <v>3</v>
      </c>
      <c r="I71" s="490">
        <v>313.32</v>
      </c>
      <c r="J71" s="486"/>
      <c r="K71" s="486">
        <v>104.44</v>
      </c>
      <c r="L71" s="490"/>
      <c r="M71" s="490"/>
      <c r="N71" s="486"/>
      <c r="O71" s="486"/>
      <c r="P71" s="490"/>
      <c r="Q71" s="490"/>
      <c r="R71" s="512"/>
      <c r="S71" s="491"/>
    </row>
    <row r="72" spans="1:19" ht="14.45" customHeight="1" x14ac:dyDescent="0.2">
      <c r="A72" s="485" t="s">
        <v>924</v>
      </c>
      <c r="B72" s="486" t="s">
        <v>925</v>
      </c>
      <c r="C72" s="486" t="s">
        <v>448</v>
      </c>
      <c r="D72" s="486" t="s">
        <v>542</v>
      </c>
      <c r="E72" s="486" t="s">
        <v>926</v>
      </c>
      <c r="F72" s="486" t="s">
        <v>937</v>
      </c>
      <c r="G72" s="486" t="s">
        <v>936</v>
      </c>
      <c r="H72" s="490"/>
      <c r="I72" s="490"/>
      <c r="J72" s="486"/>
      <c r="K72" s="486"/>
      <c r="L72" s="490">
        <v>0.1</v>
      </c>
      <c r="M72" s="490">
        <v>79.28</v>
      </c>
      <c r="N72" s="486">
        <v>1</v>
      </c>
      <c r="O72" s="486">
        <v>792.8</v>
      </c>
      <c r="P72" s="490">
        <v>0.2</v>
      </c>
      <c r="Q72" s="490">
        <v>158.56</v>
      </c>
      <c r="R72" s="512">
        <v>2</v>
      </c>
      <c r="S72" s="491">
        <v>792.8</v>
      </c>
    </row>
    <row r="73" spans="1:19" ht="14.45" customHeight="1" x14ac:dyDescent="0.2">
      <c r="A73" s="485" t="s">
        <v>924</v>
      </c>
      <c r="B73" s="486" t="s">
        <v>925</v>
      </c>
      <c r="C73" s="486" t="s">
        <v>448</v>
      </c>
      <c r="D73" s="486" t="s">
        <v>542</v>
      </c>
      <c r="E73" s="486" t="s">
        <v>926</v>
      </c>
      <c r="F73" s="486" t="s">
        <v>940</v>
      </c>
      <c r="G73" s="486" t="s">
        <v>939</v>
      </c>
      <c r="H73" s="490"/>
      <c r="I73" s="490"/>
      <c r="J73" s="486"/>
      <c r="K73" s="486"/>
      <c r="L73" s="490"/>
      <c r="M73" s="490"/>
      <c r="N73" s="486"/>
      <c r="O73" s="486"/>
      <c r="P73" s="490">
        <v>0.1</v>
      </c>
      <c r="Q73" s="490">
        <v>12.16</v>
      </c>
      <c r="R73" s="512"/>
      <c r="S73" s="491">
        <v>121.6</v>
      </c>
    </row>
    <row r="74" spans="1:19" ht="14.45" customHeight="1" x14ac:dyDescent="0.2">
      <c r="A74" s="485" t="s">
        <v>924</v>
      </c>
      <c r="B74" s="486" t="s">
        <v>925</v>
      </c>
      <c r="C74" s="486" t="s">
        <v>448</v>
      </c>
      <c r="D74" s="486" t="s">
        <v>542</v>
      </c>
      <c r="E74" s="486" t="s">
        <v>926</v>
      </c>
      <c r="F74" s="486" t="s">
        <v>941</v>
      </c>
      <c r="G74" s="486" t="s">
        <v>942</v>
      </c>
      <c r="H74" s="490"/>
      <c r="I74" s="490"/>
      <c r="J74" s="486"/>
      <c r="K74" s="486"/>
      <c r="L74" s="490"/>
      <c r="M74" s="490"/>
      <c r="N74" s="486"/>
      <c r="O74" s="486"/>
      <c r="P74" s="490">
        <v>2</v>
      </c>
      <c r="Q74" s="490">
        <v>108.8</v>
      </c>
      <c r="R74" s="512"/>
      <c r="S74" s="491">
        <v>54.4</v>
      </c>
    </row>
    <row r="75" spans="1:19" ht="14.45" customHeight="1" x14ac:dyDescent="0.2">
      <c r="A75" s="485" t="s">
        <v>924</v>
      </c>
      <c r="B75" s="486" t="s">
        <v>925</v>
      </c>
      <c r="C75" s="486" t="s">
        <v>448</v>
      </c>
      <c r="D75" s="486" t="s">
        <v>542</v>
      </c>
      <c r="E75" s="486" t="s">
        <v>946</v>
      </c>
      <c r="F75" s="486" t="s">
        <v>949</v>
      </c>
      <c r="G75" s="486" t="s">
        <v>950</v>
      </c>
      <c r="H75" s="490"/>
      <c r="I75" s="490"/>
      <c r="J75" s="486"/>
      <c r="K75" s="486"/>
      <c r="L75" s="490"/>
      <c r="M75" s="490"/>
      <c r="N75" s="486"/>
      <c r="O75" s="486"/>
      <c r="P75" s="490">
        <v>3</v>
      </c>
      <c r="Q75" s="490">
        <v>369</v>
      </c>
      <c r="R75" s="512"/>
      <c r="S75" s="491">
        <v>123</v>
      </c>
    </row>
    <row r="76" spans="1:19" ht="14.45" customHeight="1" x14ac:dyDescent="0.2">
      <c r="A76" s="485" t="s">
        <v>924</v>
      </c>
      <c r="B76" s="486" t="s">
        <v>925</v>
      </c>
      <c r="C76" s="486" t="s">
        <v>448</v>
      </c>
      <c r="D76" s="486" t="s">
        <v>542</v>
      </c>
      <c r="E76" s="486" t="s">
        <v>946</v>
      </c>
      <c r="F76" s="486" t="s">
        <v>951</v>
      </c>
      <c r="G76" s="486" t="s">
        <v>952</v>
      </c>
      <c r="H76" s="490">
        <v>174</v>
      </c>
      <c r="I76" s="490">
        <v>6438</v>
      </c>
      <c r="J76" s="486">
        <v>2.2894736842105261</v>
      </c>
      <c r="K76" s="486">
        <v>37</v>
      </c>
      <c r="L76" s="490">
        <v>74</v>
      </c>
      <c r="M76" s="490">
        <v>2812</v>
      </c>
      <c r="N76" s="486">
        <v>1</v>
      </c>
      <c r="O76" s="486">
        <v>38</v>
      </c>
      <c r="P76" s="490">
        <v>12</v>
      </c>
      <c r="Q76" s="490">
        <v>456</v>
      </c>
      <c r="R76" s="512">
        <v>0.16216216216216217</v>
      </c>
      <c r="S76" s="491">
        <v>38</v>
      </c>
    </row>
    <row r="77" spans="1:19" ht="14.45" customHeight="1" x14ac:dyDescent="0.2">
      <c r="A77" s="485" t="s">
        <v>924</v>
      </c>
      <c r="B77" s="486" t="s">
        <v>925</v>
      </c>
      <c r="C77" s="486" t="s">
        <v>448</v>
      </c>
      <c r="D77" s="486" t="s">
        <v>542</v>
      </c>
      <c r="E77" s="486" t="s">
        <v>946</v>
      </c>
      <c r="F77" s="486" t="s">
        <v>953</v>
      </c>
      <c r="G77" s="486" t="s">
        <v>954</v>
      </c>
      <c r="H77" s="490">
        <v>216</v>
      </c>
      <c r="I77" s="490">
        <v>2160</v>
      </c>
      <c r="J77" s="486">
        <v>0.6428571428571429</v>
      </c>
      <c r="K77" s="486">
        <v>10</v>
      </c>
      <c r="L77" s="490">
        <v>336</v>
      </c>
      <c r="M77" s="490">
        <v>3360</v>
      </c>
      <c r="N77" s="486">
        <v>1</v>
      </c>
      <c r="O77" s="486">
        <v>10</v>
      </c>
      <c r="P77" s="490">
        <v>117</v>
      </c>
      <c r="Q77" s="490">
        <v>1170</v>
      </c>
      <c r="R77" s="512">
        <v>0.3482142857142857</v>
      </c>
      <c r="S77" s="491">
        <v>10</v>
      </c>
    </row>
    <row r="78" spans="1:19" ht="14.45" customHeight="1" x14ac:dyDescent="0.2">
      <c r="A78" s="485" t="s">
        <v>924</v>
      </c>
      <c r="B78" s="486" t="s">
        <v>925</v>
      </c>
      <c r="C78" s="486" t="s">
        <v>448</v>
      </c>
      <c r="D78" s="486" t="s">
        <v>542</v>
      </c>
      <c r="E78" s="486" t="s">
        <v>946</v>
      </c>
      <c r="F78" s="486" t="s">
        <v>955</v>
      </c>
      <c r="G78" s="486" t="s">
        <v>956</v>
      </c>
      <c r="H78" s="490">
        <v>21</v>
      </c>
      <c r="I78" s="490">
        <v>105</v>
      </c>
      <c r="J78" s="486">
        <v>2.3333333333333335</v>
      </c>
      <c r="K78" s="486">
        <v>5</v>
      </c>
      <c r="L78" s="490">
        <v>9</v>
      </c>
      <c r="M78" s="490">
        <v>45</v>
      </c>
      <c r="N78" s="486">
        <v>1</v>
      </c>
      <c r="O78" s="486">
        <v>5</v>
      </c>
      <c r="P78" s="490">
        <v>5</v>
      </c>
      <c r="Q78" s="490">
        <v>25</v>
      </c>
      <c r="R78" s="512">
        <v>0.55555555555555558</v>
      </c>
      <c r="S78" s="491">
        <v>5</v>
      </c>
    </row>
    <row r="79" spans="1:19" ht="14.45" customHeight="1" x14ac:dyDescent="0.2">
      <c r="A79" s="485" t="s">
        <v>924</v>
      </c>
      <c r="B79" s="486" t="s">
        <v>925</v>
      </c>
      <c r="C79" s="486" t="s">
        <v>448</v>
      </c>
      <c r="D79" s="486" t="s">
        <v>542</v>
      </c>
      <c r="E79" s="486" t="s">
        <v>946</v>
      </c>
      <c r="F79" s="486" t="s">
        <v>957</v>
      </c>
      <c r="G79" s="486" t="s">
        <v>958</v>
      </c>
      <c r="H79" s="490">
        <v>1</v>
      </c>
      <c r="I79" s="490">
        <v>5</v>
      </c>
      <c r="J79" s="486"/>
      <c r="K79" s="486">
        <v>5</v>
      </c>
      <c r="L79" s="490"/>
      <c r="M79" s="490"/>
      <c r="N79" s="486"/>
      <c r="O79" s="486"/>
      <c r="P79" s="490"/>
      <c r="Q79" s="490"/>
      <c r="R79" s="512"/>
      <c r="S79" s="491"/>
    </row>
    <row r="80" spans="1:19" ht="14.45" customHeight="1" x14ac:dyDescent="0.2">
      <c r="A80" s="485" t="s">
        <v>924</v>
      </c>
      <c r="B80" s="486" t="s">
        <v>925</v>
      </c>
      <c r="C80" s="486" t="s">
        <v>448</v>
      </c>
      <c r="D80" s="486" t="s">
        <v>542</v>
      </c>
      <c r="E80" s="486" t="s">
        <v>946</v>
      </c>
      <c r="F80" s="486" t="s">
        <v>959</v>
      </c>
      <c r="G80" s="486" t="s">
        <v>960</v>
      </c>
      <c r="H80" s="490">
        <v>4</v>
      </c>
      <c r="I80" s="490">
        <v>296</v>
      </c>
      <c r="J80" s="486">
        <v>0.78933333333333333</v>
      </c>
      <c r="K80" s="486">
        <v>74</v>
      </c>
      <c r="L80" s="490">
        <v>5</v>
      </c>
      <c r="M80" s="490">
        <v>375</v>
      </c>
      <c r="N80" s="486">
        <v>1</v>
      </c>
      <c r="O80" s="486">
        <v>75</v>
      </c>
      <c r="P80" s="490">
        <v>3</v>
      </c>
      <c r="Q80" s="490">
        <v>228</v>
      </c>
      <c r="R80" s="512">
        <v>0.60799999999999998</v>
      </c>
      <c r="S80" s="491">
        <v>76</v>
      </c>
    </row>
    <row r="81" spans="1:19" ht="14.45" customHeight="1" x14ac:dyDescent="0.2">
      <c r="A81" s="485" t="s">
        <v>924</v>
      </c>
      <c r="B81" s="486" t="s">
        <v>925</v>
      </c>
      <c r="C81" s="486" t="s">
        <v>448</v>
      </c>
      <c r="D81" s="486" t="s">
        <v>542</v>
      </c>
      <c r="E81" s="486" t="s">
        <v>946</v>
      </c>
      <c r="F81" s="486" t="s">
        <v>963</v>
      </c>
      <c r="G81" s="486" t="s">
        <v>964</v>
      </c>
      <c r="H81" s="490">
        <v>102</v>
      </c>
      <c r="I81" s="490">
        <v>18156</v>
      </c>
      <c r="J81" s="486">
        <v>0.64196308606180608</v>
      </c>
      <c r="K81" s="486">
        <v>178</v>
      </c>
      <c r="L81" s="490">
        <v>158</v>
      </c>
      <c r="M81" s="490">
        <v>28282</v>
      </c>
      <c r="N81" s="486">
        <v>1</v>
      </c>
      <c r="O81" s="486">
        <v>179</v>
      </c>
      <c r="P81" s="490">
        <v>53</v>
      </c>
      <c r="Q81" s="490">
        <v>9540</v>
      </c>
      <c r="R81" s="512">
        <v>0.33731702142705605</v>
      </c>
      <c r="S81" s="491">
        <v>180</v>
      </c>
    </row>
    <row r="82" spans="1:19" ht="14.45" customHeight="1" x14ac:dyDescent="0.2">
      <c r="A82" s="485" t="s">
        <v>924</v>
      </c>
      <c r="B82" s="486" t="s">
        <v>925</v>
      </c>
      <c r="C82" s="486" t="s">
        <v>448</v>
      </c>
      <c r="D82" s="486" t="s">
        <v>542</v>
      </c>
      <c r="E82" s="486" t="s">
        <v>946</v>
      </c>
      <c r="F82" s="486" t="s">
        <v>965</v>
      </c>
      <c r="G82" s="486" t="s">
        <v>966</v>
      </c>
      <c r="H82" s="490"/>
      <c r="I82" s="490"/>
      <c r="J82" s="486"/>
      <c r="K82" s="486"/>
      <c r="L82" s="490"/>
      <c r="M82" s="490"/>
      <c r="N82" s="486"/>
      <c r="O82" s="486"/>
      <c r="P82" s="490">
        <v>2</v>
      </c>
      <c r="Q82" s="490">
        <v>552</v>
      </c>
      <c r="R82" s="512"/>
      <c r="S82" s="491">
        <v>276</v>
      </c>
    </row>
    <row r="83" spans="1:19" ht="14.45" customHeight="1" x14ac:dyDescent="0.2">
      <c r="A83" s="485" t="s">
        <v>924</v>
      </c>
      <c r="B83" s="486" t="s">
        <v>925</v>
      </c>
      <c r="C83" s="486" t="s">
        <v>448</v>
      </c>
      <c r="D83" s="486" t="s">
        <v>542</v>
      </c>
      <c r="E83" s="486" t="s">
        <v>946</v>
      </c>
      <c r="F83" s="486" t="s">
        <v>967</v>
      </c>
      <c r="G83" s="486" t="s">
        <v>968</v>
      </c>
      <c r="H83" s="490">
        <v>329</v>
      </c>
      <c r="I83" s="490">
        <v>10966.67</v>
      </c>
      <c r="J83" s="486">
        <v>0.63147763418223868</v>
      </c>
      <c r="K83" s="486">
        <v>33.333343465045594</v>
      </c>
      <c r="L83" s="490">
        <v>521</v>
      </c>
      <c r="M83" s="490">
        <v>17366.68</v>
      </c>
      <c r="N83" s="486">
        <v>1</v>
      </c>
      <c r="O83" s="486">
        <v>33.333358925143955</v>
      </c>
      <c r="P83" s="490">
        <v>187</v>
      </c>
      <c r="Q83" s="490">
        <v>6233.33</v>
      </c>
      <c r="R83" s="512">
        <v>0.35892467644938469</v>
      </c>
      <c r="S83" s="491">
        <v>33.333315508021393</v>
      </c>
    </row>
    <row r="84" spans="1:19" ht="14.45" customHeight="1" x14ac:dyDescent="0.2">
      <c r="A84" s="485" t="s">
        <v>924</v>
      </c>
      <c r="B84" s="486" t="s">
        <v>925</v>
      </c>
      <c r="C84" s="486" t="s">
        <v>448</v>
      </c>
      <c r="D84" s="486" t="s">
        <v>542</v>
      </c>
      <c r="E84" s="486" t="s">
        <v>946</v>
      </c>
      <c r="F84" s="486" t="s">
        <v>969</v>
      </c>
      <c r="G84" s="486" t="s">
        <v>970</v>
      </c>
      <c r="H84" s="490">
        <v>4</v>
      </c>
      <c r="I84" s="490">
        <v>148</v>
      </c>
      <c r="J84" s="486">
        <v>3.8947368421052633</v>
      </c>
      <c r="K84" s="486">
        <v>37</v>
      </c>
      <c r="L84" s="490">
        <v>1</v>
      </c>
      <c r="M84" s="490">
        <v>38</v>
      </c>
      <c r="N84" s="486">
        <v>1</v>
      </c>
      <c r="O84" s="486">
        <v>38</v>
      </c>
      <c r="P84" s="490">
        <v>1</v>
      </c>
      <c r="Q84" s="490">
        <v>38</v>
      </c>
      <c r="R84" s="512">
        <v>1</v>
      </c>
      <c r="S84" s="491">
        <v>38</v>
      </c>
    </row>
    <row r="85" spans="1:19" ht="14.45" customHeight="1" x14ac:dyDescent="0.2">
      <c r="A85" s="485" t="s">
        <v>924</v>
      </c>
      <c r="B85" s="486" t="s">
        <v>925</v>
      </c>
      <c r="C85" s="486" t="s">
        <v>448</v>
      </c>
      <c r="D85" s="486" t="s">
        <v>542</v>
      </c>
      <c r="E85" s="486" t="s">
        <v>946</v>
      </c>
      <c r="F85" s="486" t="s">
        <v>971</v>
      </c>
      <c r="G85" s="486" t="s">
        <v>972</v>
      </c>
      <c r="H85" s="490">
        <v>60</v>
      </c>
      <c r="I85" s="490">
        <v>7920</v>
      </c>
      <c r="J85" s="486">
        <v>1.3968253968253967</v>
      </c>
      <c r="K85" s="486">
        <v>132</v>
      </c>
      <c r="L85" s="490">
        <v>42</v>
      </c>
      <c r="M85" s="490">
        <v>5670</v>
      </c>
      <c r="N85" s="486">
        <v>1</v>
      </c>
      <c r="O85" s="486">
        <v>135</v>
      </c>
      <c r="P85" s="490">
        <v>22</v>
      </c>
      <c r="Q85" s="490">
        <v>3014</v>
      </c>
      <c r="R85" s="512">
        <v>0.53156966490299828</v>
      </c>
      <c r="S85" s="491">
        <v>137</v>
      </c>
    </row>
    <row r="86" spans="1:19" ht="14.45" customHeight="1" x14ac:dyDescent="0.2">
      <c r="A86" s="485" t="s">
        <v>924</v>
      </c>
      <c r="B86" s="486" t="s">
        <v>925</v>
      </c>
      <c r="C86" s="486" t="s">
        <v>448</v>
      </c>
      <c r="D86" s="486" t="s">
        <v>542</v>
      </c>
      <c r="E86" s="486" t="s">
        <v>946</v>
      </c>
      <c r="F86" s="486" t="s">
        <v>973</v>
      </c>
      <c r="G86" s="486" t="s">
        <v>974</v>
      </c>
      <c r="H86" s="490">
        <v>17</v>
      </c>
      <c r="I86" s="490">
        <v>1258</v>
      </c>
      <c r="J86" s="486">
        <v>0.69888888888888889</v>
      </c>
      <c r="K86" s="486">
        <v>74</v>
      </c>
      <c r="L86" s="490">
        <v>24</v>
      </c>
      <c r="M86" s="490">
        <v>1800</v>
      </c>
      <c r="N86" s="486">
        <v>1</v>
      </c>
      <c r="O86" s="486">
        <v>75</v>
      </c>
      <c r="P86" s="490">
        <v>11</v>
      </c>
      <c r="Q86" s="490">
        <v>836</v>
      </c>
      <c r="R86" s="512">
        <v>0.46444444444444444</v>
      </c>
      <c r="S86" s="491">
        <v>76</v>
      </c>
    </row>
    <row r="87" spans="1:19" ht="14.45" customHeight="1" x14ac:dyDescent="0.2">
      <c r="A87" s="485" t="s">
        <v>924</v>
      </c>
      <c r="B87" s="486" t="s">
        <v>925</v>
      </c>
      <c r="C87" s="486" t="s">
        <v>448</v>
      </c>
      <c r="D87" s="486" t="s">
        <v>542</v>
      </c>
      <c r="E87" s="486" t="s">
        <v>946</v>
      </c>
      <c r="F87" s="486" t="s">
        <v>975</v>
      </c>
      <c r="G87" s="486" t="s">
        <v>976</v>
      </c>
      <c r="H87" s="490">
        <v>241</v>
      </c>
      <c r="I87" s="490">
        <v>85555</v>
      </c>
      <c r="J87" s="486">
        <v>0.68870445800396052</v>
      </c>
      <c r="K87" s="486">
        <v>355</v>
      </c>
      <c r="L87" s="490">
        <v>347</v>
      </c>
      <c r="M87" s="490">
        <v>124226</v>
      </c>
      <c r="N87" s="486">
        <v>1</v>
      </c>
      <c r="O87" s="486">
        <v>358</v>
      </c>
      <c r="P87" s="490">
        <v>131</v>
      </c>
      <c r="Q87" s="490">
        <v>47160</v>
      </c>
      <c r="R87" s="512">
        <v>0.37963067312800863</v>
      </c>
      <c r="S87" s="491">
        <v>360</v>
      </c>
    </row>
    <row r="88" spans="1:19" ht="14.45" customHeight="1" x14ac:dyDescent="0.2">
      <c r="A88" s="485" t="s">
        <v>924</v>
      </c>
      <c r="B88" s="486" t="s">
        <v>925</v>
      </c>
      <c r="C88" s="486" t="s">
        <v>448</v>
      </c>
      <c r="D88" s="486" t="s">
        <v>542</v>
      </c>
      <c r="E88" s="486" t="s">
        <v>946</v>
      </c>
      <c r="F88" s="486" t="s">
        <v>977</v>
      </c>
      <c r="G88" s="486" t="s">
        <v>978</v>
      </c>
      <c r="H88" s="490">
        <v>92</v>
      </c>
      <c r="I88" s="490">
        <v>20516</v>
      </c>
      <c r="J88" s="486">
        <v>0.89879961447472179</v>
      </c>
      <c r="K88" s="486">
        <v>223</v>
      </c>
      <c r="L88" s="490">
        <v>101</v>
      </c>
      <c r="M88" s="490">
        <v>22826</v>
      </c>
      <c r="N88" s="486">
        <v>1</v>
      </c>
      <c r="O88" s="486">
        <v>226</v>
      </c>
      <c r="P88" s="490">
        <v>74</v>
      </c>
      <c r="Q88" s="490">
        <v>16872</v>
      </c>
      <c r="R88" s="512">
        <v>0.739157101550863</v>
      </c>
      <c r="S88" s="491">
        <v>228</v>
      </c>
    </row>
    <row r="89" spans="1:19" ht="14.45" customHeight="1" x14ac:dyDescent="0.2">
      <c r="A89" s="485" t="s">
        <v>924</v>
      </c>
      <c r="B89" s="486" t="s">
        <v>925</v>
      </c>
      <c r="C89" s="486" t="s">
        <v>448</v>
      </c>
      <c r="D89" s="486" t="s">
        <v>542</v>
      </c>
      <c r="E89" s="486" t="s">
        <v>946</v>
      </c>
      <c r="F89" s="486" t="s">
        <v>979</v>
      </c>
      <c r="G89" s="486" t="s">
        <v>980</v>
      </c>
      <c r="H89" s="490"/>
      <c r="I89" s="490"/>
      <c r="J89" s="486"/>
      <c r="K89" s="486"/>
      <c r="L89" s="490"/>
      <c r="M89" s="490"/>
      <c r="N89" s="486"/>
      <c r="O89" s="486"/>
      <c r="P89" s="490">
        <v>3</v>
      </c>
      <c r="Q89" s="490">
        <v>237</v>
      </c>
      <c r="R89" s="512"/>
      <c r="S89" s="491">
        <v>79</v>
      </c>
    </row>
    <row r="90" spans="1:19" ht="14.45" customHeight="1" x14ac:dyDescent="0.2">
      <c r="A90" s="485" t="s">
        <v>924</v>
      </c>
      <c r="B90" s="486" t="s">
        <v>925</v>
      </c>
      <c r="C90" s="486" t="s">
        <v>448</v>
      </c>
      <c r="D90" s="486" t="s">
        <v>542</v>
      </c>
      <c r="E90" s="486" t="s">
        <v>946</v>
      </c>
      <c r="F90" s="486" t="s">
        <v>983</v>
      </c>
      <c r="G90" s="486" t="s">
        <v>984</v>
      </c>
      <c r="H90" s="490"/>
      <c r="I90" s="490"/>
      <c r="J90" s="486"/>
      <c r="K90" s="486"/>
      <c r="L90" s="490">
        <v>1</v>
      </c>
      <c r="M90" s="490">
        <v>61</v>
      </c>
      <c r="N90" s="486">
        <v>1</v>
      </c>
      <c r="O90" s="486">
        <v>61</v>
      </c>
      <c r="P90" s="490"/>
      <c r="Q90" s="490"/>
      <c r="R90" s="512"/>
      <c r="S90" s="491"/>
    </row>
    <row r="91" spans="1:19" ht="14.45" customHeight="1" x14ac:dyDescent="0.2">
      <c r="A91" s="485" t="s">
        <v>924</v>
      </c>
      <c r="B91" s="486" t="s">
        <v>925</v>
      </c>
      <c r="C91" s="486" t="s">
        <v>448</v>
      </c>
      <c r="D91" s="486" t="s">
        <v>542</v>
      </c>
      <c r="E91" s="486" t="s">
        <v>946</v>
      </c>
      <c r="F91" s="486" t="s">
        <v>985</v>
      </c>
      <c r="G91" s="486" t="s">
        <v>986</v>
      </c>
      <c r="H91" s="490">
        <v>94</v>
      </c>
      <c r="I91" s="490">
        <v>65988</v>
      </c>
      <c r="J91" s="486">
        <v>1.7284299858557284</v>
      </c>
      <c r="K91" s="486">
        <v>702</v>
      </c>
      <c r="L91" s="490">
        <v>54</v>
      </c>
      <c r="M91" s="490">
        <v>38178</v>
      </c>
      <c r="N91" s="486">
        <v>1</v>
      </c>
      <c r="O91" s="486">
        <v>707</v>
      </c>
      <c r="P91" s="490">
        <v>3</v>
      </c>
      <c r="Q91" s="490">
        <v>2133</v>
      </c>
      <c r="R91" s="512">
        <v>5.586987270155587E-2</v>
      </c>
      <c r="S91" s="491">
        <v>711</v>
      </c>
    </row>
    <row r="92" spans="1:19" ht="14.45" customHeight="1" x14ac:dyDescent="0.2">
      <c r="A92" s="485" t="s">
        <v>924</v>
      </c>
      <c r="B92" s="486" t="s">
        <v>925</v>
      </c>
      <c r="C92" s="486" t="s">
        <v>448</v>
      </c>
      <c r="D92" s="486" t="s">
        <v>542</v>
      </c>
      <c r="E92" s="486" t="s">
        <v>946</v>
      </c>
      <c r="F92" s="486" t="s">
        <v>987</v>
      </c>
      <c r="G92" s="486" t="s">
        <v>988</v>
      </c>
      <c r="H92" s="490">
        <v>304</v>
      </c>
      <c r="I92" s="490">
        <v>70528</v>
      </c>
      <c r="J92" s="486">
        <v>0.79447579782140965</v>
      </c>
      <c r="K92" s="486">
        <v>232</v>
      </c>
      <c r="L92" s="490">
        <v>381</v>
      </c>
      <c r="M92" s="490">
        <v>88773</v>
      </c>
      <c r="N92" s="486">
        <v>1</v>
      </c>
      <c r="O92" s="486">
        <v>233</v>
      </c>
      <c r="P92" s="490">
        <v>75</v>
      </c>
      <c r="Q92" s="490">
        <v>17625</v>
      </c>
      <c r="R92" s="512">
        <v>0.19854009665100875</v>
      </c>
      <c r="S92" s="491">
        <v>235</v>
      </c>
    </row>
    <row r="93" spans="1:19" ht="14.45" customHeight="1" x14ac:dyDescent="0.2">
      <c r="A93" s="485" t="s">
        <v>924</v>
      </c>
      <c r="B93" s="486" t="s">
        <v>925</v>
      </c>
      <c r="C93" s="486" t="s">
        <v>448</v>
      </c>
      <c r="D93" s="486" t="s">
        <v>542</v>
      </c>
      <c r="E93" s="486" t="s">
        <v>946</v>
      </c>
      <c r="F93" s="486" t="s">
        <v>989</v>
      </c>
      <c r="G93" s="486" t="s">
        <v>990</v>
      </c>
      <c r="H93" s="490"/>
      <c r="I93" s="490"/>
      <c r="J93" s="486"/>
      <c r="K93" s="486"/>
      <c r="L93" s="490"/>
      <c r="M93" s="490"/>
      <c r="N93" s="486"/>
      <c r="O93" s="486"/>
      <c r="P93" s="490">
        <v>1</v>
      </c>
      <c r="Q93" s="490">
        <v>482</v>
      </c>
      <c r="R93" s="512"/>
      <c r="S93" s="491">
        <v>482</v>
      </c>
    </row>
    <row r="94" spans="1:19" ht="14.45" customHeight="1" x14ac:dyDescent="0.2">
      <c r="A94" s="485" t="s">
        <v>924</v>
      </c>
      <c r="B94" s="486" t="s">
        <v>925</v>
      </c>
      <c r="C94" s="486" t="s">
        <v>448</v>
      </c>
      <c r="D94" s="486" t="s">
        <v>543</v>
      </c>
      <c r="E94" s="486" t="s">
        <v>926</v>
      </c>
      <c r="F94" s="486" t="s">
        <v>937</v>
      </c>
      <c r="G94" s="486" t="s">
        <v>936</v>
      </c>
      <c r="H94" s="490"/>
      <c r="I94" s="490"/>
      <c r="J94" s="486"/>
      <c r="K94" s="486"/>
      <c r="L94" s="490"/>
      <c r="M94" s="490"/>
      <c r="N94" s="486"/>
      <c r="O94" s="486"/>
      <c r="P94" s="490">
        <v>0.2</v>
      </c>
      <c r="Q94" s="490">
        <v>158.56</v>
      </c>
      <c r="R94" s="512"/>
      <c r="S94" s="491">
        <v>792.8</v>
      </c>
    </row>
    <row r="95" spans="1:19" ht="14.45" customHeight="1" x14ac:dyDescent="0.2">
      <c r="A95" s="485" t="s">
        <v>924</v>
      </c>
      <c r="B95" s="486" t="s">
        <v>925</v>
      </c>
      <c r="C95" s="486" t="s">
        <v>448</v>
      </c>
      <c r="D95" s="486" t="s">
        <v>543</v>
      </c>
      <c r="E95" s="486" t="s">
        <v>926</v>
      </c>
      <c r="F95" s="486" t="s">
        <v>941</v>
      </c>
      <c r="G95" s="486" t="s">
        <v>942</v>
      </c>
      <c r="H95" s="490"/>
      <c r="I95" s="490"/>
      <c r="J95" s="486"/>
      <c r="K95" s="486"/>
      <c r="L95" s="490"/>
      <c r="M95" s="490"/>
      <c r="N95" s="486"/>
      <c r="O95" s="486"/>
      <c r="P95" s="490">
        <v>0.6</v>
      </c>
      <c r="Q95" s="490">
        <v>32.64</v>
      </c>
      <c r="R95" s="512"/>
      <c r="S95" s="491">
        <v>54.400000000000006</v>
      </c>
    </row>
    <row r="96" spans="1:19" ht="14.45" customHeight="1" x14ac:dyDescent="0.2">
      <c r="A96" s="485" t="s">
        <v>924</v>
      </c>
      <c r="B96" s="486" t="s">
        <v>925</v>
      </c>
      <c r="C96" s="486" t="s">
        <v>448</v>
      </c>
      <c r="D96" s="486" t="s">
        <v>543</v>
      </c>
      <c r="E96" s="486" t="s">
        <v>926</v>
      </c>
      <c r="F96" s="486" t="s">
        <v>943</v>
      </c>
      <c r="G96" s="486" t="s">
        <v>480</v>
      </c>
      <c r="H96" s="490"/>
      <c r="I96" s="490"/>
      <c r="J96" s="486"/>
      <c r="K96" s="486"/>
      <c r="L96" s="490"/>
      <c r="M96" s="490"/>
      <c r="N96" s="486"/>
      <c r="O96" s="486"/>
      <c r="P96" s="490">
        <v>0.4</v>
      </c>
      <c r="Q96" s="490">
        <v>21.76</v>
      </c>
      <c r="R96" s="512"/>
      <c r="S96" s="491">
        <v>54.4</v>
      </c>
    </row>
    <row r="97" spans="1:19" ht="14.45" customHeight="1" x14ac:dyDescent="0.2">
      <c r="A97" s="485" t="s">
        <v>924</v>
      </c>
      <c r="B97" s="486" t="s">
        <v>925</v>
      </c>
      <c r="C97" s="486" t="s">
        <v>448</v>
      </c>
      <c r="D97" s="486" t="s">
        <v>543</v>
      </c>
      <c r="E97" s="486" t="s">
        <v>926</v>
      </c>
      <c r="F97" s="486" t="s">
        <v>944</v>
      </c>
      <c r="G97" s="486" t="s">
        <v>945</v>
      </c>
      <c r="H97" s="490"/>
      <c r="I97" s="490"/>
      <c r="J97" s="486"/>
      <c r="K97" s="486"/>
      <c r="L97" s="490"/>
      <c r="M97" s="490"/>
      <c r="N97" s="486"/>
      <c r="O97" s="486"/>
      <c r="P97" s="490">
        <v>0.03</v>
      </c>
      <c r="Q97" s="490">
        <v>2.4300000000000002</v>
      </c>
      <c r="R97" s="512"/>
      <c r="S97" s="491">
        <v>81.000000000000014</v>
      </c>
    </row>
    <row r="98" spans="1:19" ht="14.45" customHeight="1" x14ac:dyDescent="0.2">
      <c r="A98" s="485" t="s">
        <v>924</v>
      </c>
      <c r="B98" s="486" t="s">
        <v>925</v>
      </c>
      <c r="C98" s="486" t="s">
        <v>448</v>
      </c>
      <c r="D98" s="486" t="s">
        <v>543</v>
      </c>
      <c r="E98" s="486" t="s">
        <v>946</v>
      </c>
      <c r="F98" s="486" t="s">
        <v>951</v>
      </c>
      <c r="G98" s="486" t="s">
        <v>952</v>
      </c>
      <c r="H98" s="490">
        <v>28</v>
      </c>
      <c r="I98" s="490">
        <v>1036</v>
      </c>
      <c r="J98" s="486">
        <v>2.4784688995215309</v>
      </c>
      <c r="K98" s="486">
        <v>37</v>
      </c>
      <c r="L98" s="490">
        <v>11</v>
      </c>
      <c r="M98" s="490">
        <v>418</v>
      </c>
      <c r="N98" s="486">
        <v>1</v>
      </c>
      <c r="O98" s="486">
        <v>38</v>
      </c>
      <c r="P98" s="490">
        <v>25</v>
      </c>
      <c r="Q98" s="490">
        <v>950</v>
      </c>
      <c r="R98" s="512">
        <v>2.2727272727272729</v>
      </c>
      <c r="S98" s="491">
        <v>38</v>
      </c>
    </row>
    <row r="99" spans="1:19" ht="14.45" customHeight="1" x14ac:dyDescent="0.2">
      <c r="A99" s="485" t="s">
        <v>924</v>
      </c>
      <c r="B99" s="486" t="s">
        <v>925</v>
      </c>
      <c r="C99" s="486" t="s">
        <v>448</v>
      </c>
      <c r="D99" s="486" t="s">
        <v>543</v>
      </c>
      <c r="E99" s="486" t="s">
        <v>946</v>
      </c>
      <c r="F99" s="486" t="s">
        <v>953</v>
      </c>
      <c r="G99" s="486" t="s">
        <v>954</v>
      </c>
      <c r="H99" s="490">
        <v>5</v>
      </c>
      <c r="I99" s="490">
        <v>50</v>
      </c>
      <c r="J99" s="486">
        <v>1</v>
      </c>
      <c r="K99" s="486">
        <v>10</v>
      </c>
      <c r="L99" s="490">
        <v>5</v>
      </c>
      <c r="M99" s="490">
        <v>50</v>
      </c>
      <c r="N99" s="486">
        <v>1</v>
      </c>
      <c r="O99" s="486">
        <v>10</v>
      </c>
      <c r="P99" s="490">
        <v>15</v>
      </c>
      <c r="Q99" s="490">
        <v>150</v>
      </c>
      <c r="R99" s="512">
        <v>3</v>
      </c>
      <c r="S99" s="491">
        <v>10</v>
      </c>
    </row>
    <row r="100" spans="1:19" ht="14.45" customHeight="1" x14ac:dyDescent="0.2">
      <c r="A100" s="485" t="s">
        <v>924</v>
      </c>
      <c r="B100" s="486" t="s">
        <v>925</v>
      </c>
      <c r="C100" s="486" t="s">
        <v>448</v>
      </c>
      <c r="D100" s="486" t="s">
        <v>543</v>
      </c>
      <c r="E100" s="486" t="s">
        <v>946</v>
      </c>
      <c r="F100" s="486" t="s">
        <v>959</v>
      </c>
      <c r="G100" s="486" t="s">
        <v>960</v>
      </c>
      <c r="H100" s="490">
        <v>9</v>
      </c>
      <c r="I100" s="490">
        <v>666</v>
      </c>
      <c r="J100" s="486">
        <v>4.4400000000000004</v>
      </c>
      <c r="K100" s="486">
        <v>74</v>
      </c>
      <c r="L100" s="490">
        <v>2</v>
      </c>
      <c r="M100" s="490">
        <v>150</v>
      </c>
      <c r="N100" s="486">
        <v>1</v>
      </c>
      <c r="O100" s="486">
        <v>75</v>
      </c>
      <c r="P100" s="490">
        <v>13</v>
      </c>
      <c r="Q100" s="490">
        <v>988</v>
      </c>
      <c r="R100" s="512">
        <v>6.5866666666666669</v>
      </c>
      <c r="S100" s="491">
        <v>76</v>
      </c>
    </row>
    <row r="101" spans="1:19" ht="14.45" customHeight="1" x14ac:dyDescent="0.2">
      <c r="A101" s="485" t="s">
        <v>924</v>
      </c>
      <c r="B101" s="486" t="s">
        <v>925</v>
      </c>
      <c r="C101" s="486" t="s">
        <v>448</v>
      </c>
      <c r="D101" s="486" t="s">
        <v>543</v>
      </c>
      <c r="E101" s="486" t="s">
        <v>946</v>
      </c>
      <c r="F101" s="486" t="s">
        <v>963</v>
      </c>
      <c r="G101" s="486" t="s">
        <v>964</v>
      </c>
      <c r="H101" s="490">
        <v>3</v>
      </c>
      <c r="I101" s="490">
        <v>534</v>
      </c>
      <c r="J101" s="486">
        <v>0.74581005586592175</v>
      </c>
      <c r="K101" s="486">
        <v>178</v>
      </c>
      <c r="L101" s="490">
        <v>4</v>
      </c>
      <c r="M101" s="490">
        <v>716</v>
      </c>
      <c r="N101" s="486">
        <v>1</v>
      </c>
      <c r="O101" s="486">
        <v>179</v>
      </c>
      <c r="P101" s="490">
        <v>8</v>
      </c>
      <c r="Q101" s="490">
        <v>1440</v>
      </c>
      <c r="R101" s="512">
        <v>2.011173184357542</v>
      </c>
      <c r="S101" s="491">
        <v>180</v>
      </c>
    </row>
    <row r="102" spans="1:19" ht="14.45" customHeight="1" x14ac:dyDescent="0.2">
      <c r="A102" s="485" t="s">
        <v>924</v>
      </c>
      <c r="B102" s="486" t="s">
        <v>925</v>
      </c>
      <c r="C102" s="486" t="s">
        <v>448</v>
      </c>
      <c r="D102" s="486" t="s">
        <v>543</v>
      </c>
      <c r="E102" s="486" t="s">
        <v>946</v>
      </c>
      <c r="F102" s="486" t="s">
        <v>967</v>
      </c>
      <c r="G102" s="486" t="s">
        <v>968</v>
      </c>
      <c r="H102" s="490">
        <v>7</v>
      </c>
      <c r="I102" s="490">
        <v>233.34000000000003</v>
      </c>
      <c r="J102" s="486">
        <v>2.3336333633363342</v>
      </c>
      <c r="K102" s="486">
        <v>33.33428571428572</v>
      </c>
      <c r="L102" s="490">
        <v>3</v>
      </c>
      <c r="M102" s="490">
        <v>99.99</v>
      </c>
      <c r="N102" s="486">
        <v>1</v>
      </c>
      <c r="O102" s="486">
        <v>33.33</v>
      </c>
      <c r="P102" s="490">
        <v>34</v>
      </c>
      <c r="Q102" s="490">
        <v>1243.3399999999999</v>
      </c>
      <c r="R102" s="512">
        <v>12.434643464346435</v>
      </c>
      <c r="S102" s="491">
        <v>36.568823529411759</v>
      </c>
    </row>
    <row r="103" spans="1:19" ht="14.45" customHeight="1" x14ac:dyDescent="0.2">
      <c r="A103" s="485" t="s">
        <v>924</v>
      </c>
      <c r="B103" s="486" t="s">
        <v>925</v>
      </c>
      <c r="C103" s="486" t="s">
        <v>448</v>
      </c>
      <c r="D103" s="486" t="s">
        <v>543</v>
      </c>
      <c r="E103" s="486" t="s">
        <v>946</v>
      </c>
      <c r="F103" s="486" t="s">
        <v>969</v>
      </c>
      <c r="G103" s="486" t="s">
        <v>970</v>
      </c>
      <c r="H103" s="490"/>
      <c r="I103" s="490"/>
      <c r="J103" s="486"/>
      <c r="K103" s="486"/>
      <c r="L103" s="490"/>
      <c r="M103" s="490"/>
      <c r="N103" s="486"/>
      <c r="O103" s="486"/>
      <c r="P103" s="490">
        <v>1</v>
      </c>
      <c r="Q103" s="490">
        <v>38</v>
      </c>
      <c r="R103" s="512"/>
      <c r="S103" s="491">
        <v>38</v>
      </c>
    </row>
    <row r="104" spans="1:19" ht="14.45" customHeight="1" x14ac:dyDescent="0.2">
      <c r="A104" s="485" t="s">
        <v>924</v>
      </c>
      <c r="B104" s="486" t="s">
        <v>925</v>
      </c>
      <c r="C104" s="486" t="s">
        <v>448</v>
      </c>
      <c r="D104" s="486" t="s">
        <v>543</v>
      </c>
      <c r="E104" s="486" t="s">
        <v>946</v>
      </c>
      <c r="F104" s="486" t="s">
        <v>971</v>
      </c>
      <c r="G104" s="486" t="s">
        <v>972</v>
      </c>
      <c r="H104" s="490"/>
      <c r="I104" s="490"/>
      <c r="J104" s="486"/>
      <c r="K104" s="486"/>
      <c r="L104" s="490"/>
      <c r="M104" s="490"/>
      <c r="N104" s="486"/>
      <c r="O104" s="486"/>
      <c r="P104" s="490">
        <v>2</v>
      </c>
      <c r="Q104" s="490">
        <v>274</v>
      </c>
      <c r="R104" s="512"/>
      <c r="S104" s="491">
        <v>137</v>
      </c>
    </row>
    <row r="105" spans="1:19" ht="14.45" customHeight="1" x14ac:dyDescent="0.2">
      <c r="A105" s="485" t="s">
        <v>924</v>
      </c>
      <c r="B105" s="486" t="s">
        <v>925</v>
      </c>
      <c r="C105" s="486" t="s">
        <v>448</v>
      </c>
      <c r="D105" s="486" t="s">
        <v>543</v>
      </c>
      <c r="E105" s="486" t="s">
        <v>946</v>
      </c>
      <c r="F105" s="486" t="s">
        <v>973</v>
      </c>
      <c r="G105" s="486" t="s">
        <v>974</v>
      </c>
      <c r="H105" s="490">
        <v>33</v>
      </c>
      <c r="I105" s="490">
        <v>2442</v>
      </c>
      <c r="J105" s="486">
        <v>0.88</v>
      </c>
      <c r="K105" s="486">
        <v>74</v>
      </c>
      <c r="L105" s="490">
        <v>37</v>
      </c>
      <c r="M105" s="490">
        <v>2775</v>
      </c>
      <c r="N105" s="486">
        <v>1</v>
      </c>
      <c r="O105" s="486">
        <v>75</v>
      </c>
      <c r="P105" s="490">
        <v>48</v>
      </c>
      <c r="Q105" s="490">
        <v>3648</v>
      </c>
      <c r="R105" s="512">
        <v>1.3145945945945945</v>
      </c>
      <c r="S105" s="491">
        <v>76</v>
      </c>
    </row>
    <row r="106" spans="1:19" ht="14.45" customHeight="1" x14ac:dyDescent="0.2">
      <c r="A106" s="485" t="s">
        <v>924</v>
      </c>
      <c r="B106" s="486" t="s">
        <v>925</v>
      </c>
      <c r="C106" s="486" t="s">
        <v>448</v>
      </c>
      <c r="D106" s="486" t="s">
        <v>543</v>
      </c>
      <c r="E106" s="486" t="s">
        <v>946</v>
      </c>
      <c r="F106" s="486" t="s">
        <v>975</v>
      </c>
      <c r="G106" s="486" t="s">
        <v>976</v>
      </c>
      <c r="H106" s="490">
        <v>6</v>
      </c>
      <c r="I106" s="490">
        <v>2130</v>
      </c>
      <c r="J106" s="486">
        <v>1.9832402234636872</v>
      </c>
      <c r="K106" s="486">
        <v>355</v>
      </c>
      <c r="L106" s="490">
        <v>3</v>
      </c>
      <c r="M106" s="490">
        <v>1074</v>
      </c>
      <c r="N106" s="486">
        <v>1</v>
      </c>
      <c r="O106" s="486">
        <v>358</v>
      </c>
      <c r="P106" s="490">
        <v>20</v>
      </c>
      <c r="Q106" s="490">
        <v>7200</v>
      </c>
      <c r="R106" s="512">
        <v>6.7039106145251397</v>
      </c>
      <c r="S106" s="491">
        <v>360</v>
      </c>
    </row>
    <row r="107" spans="1:19" ht="14.45" customHeight="1" x14ac:dyDescent="0.2">
      <c r="A107" s="485" t="s">
        <v>924</v>
      </c>
      <c r="B107" s="486" t="s">
        <v>925</v>
      </c>
      <c r="C107" s="486" t="s">
        <v>448</v>
      </c>
      <c r="D107" s="486" t="s">
        <v>543</v>
      </c>
      <c r="E107" s="486" t="s">
        <v>946</v>
      </c>
      <c r="F107" s="486" t="s">
        <v>977</v>
      </c>
      <c r="G107" s="486" t="s">
        <v>978</v>
      </c>
      <c r="H107" s="490">
        <v>11</v>
      </c>
      <c r="I107" s="490">
        <v>2453</v>
      </c>
      <c r="J107" s="486">
        <v>1.5505689001264222</v>
      </c>
      <c r="K107" s="486">
        <v>223</v>
      </c>
      <c r="L107" s="490">
        <v>7</v>
      </c>
      <c r="M107" s="490">
        <v>1582</v>
      </c>
      <c r="N107" s="486">
        <v>1</v>
      </c>
      <c r="O107" s="486">
        <v>226</v>
      </c>
      <c r="P107" s="490">
        <v>19</v>
      </c>
      <c r="Q107" s="490">
        <v>4332</v>
      </c>
      <c r="R107" s="512">
        <v>2.7383059418457649</v>
      </c>
      <c r="S107" s="491">
        <v>228</v>
      </c>
    </row>
    <row r="108" spans="1:19" ht="14.45" customHeight="1" x14ac:dyDescent="0.2">
      <c r="A108" s="485" t="s">
        <v>924</v>
      </c>
      <c r="B108" s="486" t="s">
        <v>925</v>
      </c>
      <c r="C108" s="486" t="s">
        <v>448</v>
      </c>
      <c r="D108" s="486" t="s">
        <v>543</v>
      </c>
      <c r="E108" s="486" t="s">
        <v>946</v>
      </c>
      <c r="F108" s="486" t="s">
        <v>979</v>
      </c>
      <c r="G108" s="486" t="s">
        <v>980</v>
      </c>
      <c r="H108" s="490">
        <v>1</v>
      </c>
      <c r="I108" s="490">
        <v>77</v>
      </c>
      <c r="J108" s="486"/>
      <c r="K108" s="486">
        <v>77</v>
      </c>
      <c r="L108" s="490"/>
      <c r="M108" s="490"/>
      <c r="N108" s="486"/>
      <c r="O108" s="486"/>
      <c r="P108" s="490"/>
      <c r="Q108" s="490"/>
      <c r="R108" s="512"/>
      <c r="S108" s="491"/>
    </row>
    <row r="109" spans="1:19" ht="14.45" customHeight="1" x14ac:dyDescent="0.2">
      <c r="A109" s="485" t="s">
        <v>924</v>
      </c>
      <c r="B109" s="486" t="s">
        <v>925</v>
      </c>
      <c r="C109" s="486" t="s">
        <v>448</v>
      </c>
      <c r="D109" s="486" t="s">
        <v>543</v>
      </c>
      <c r="E109" s="486" t="s">
        <v>946</v>
      </c>
      <c r="F109" s="486" t="s">
        <v>985</v>
      </c>
      <c r="G109" s="486" t="s">
        <v>986</v>
      </c>
      <c r="H109" s="490">
        <v>1</v>
      </c>
      <c r="I109" s="490">
        <v>702</v>
      </c>
      <c r="J109" s="486">
        <v>0.99292786421499291</v>
      </c>
      <c r="K109" s="486">
        <v>702</v>
      </c>
      <c r="L109" s="490">
        <v>1</v>
      </c>
      <c r="M109" s="490">
        <v>707</v>
      </c>
      <c r="N109" s="486">
        <v>1</v>
      </c>
      <c r="O109" s="486">
        <v>707</v>
      </c>
      <c r="P109" s="490">
        <v>6</v>
      </c>
      <c r="Q109" s="490">
        <v>4266</v>
      </c>
      <c r="R109" s="512">
        <v>6.0339462517680342</v>
      </c>
      <c r="S109" s="491">
        <v>711</v>
      </c>
    </row>
    <row r="110" spans="1:19" ht="14.45" customHeight="1" x14ac:dyDescent="0.2">
      <c r="A110" s="485" t="s">
        <v>924</v>
      </c>
      <c r="B110" s="486" t="s">
        <v>925</v>
      </c>
      <c r="C110" s="486" t="s">
        <v>448</v>
      </c>
      <c r="D110" s="486" t="s">
        <v>543</v>
      </c>
      <c r="E110" s="486" t="s">
        <v>946</v>
      </c>
      <c r="F110" s="486" t="s">
        <v>987</v>
      </c>
      <c r="G110" s="486" t="s">
        <v>988</v>
      </c>
      <c r="H110" s="490">
        <v>108</v>
      </c>
      <c r="I110" s="490">
        <v>25056</v>
      </c>
      <c r="J110" s="486">
        <v>1.1201716738197425</v>
      </c>
      <c r="K110" s="486">
        <v>232</v>
      </c>
      <c r="L110" s="490">
        <v>96</v>
      </c>
      <c r="M110" s="490">
        <v>22368</v>
      </c>
      <c r="N110" s="486">
        <v>1</v>
      </c>
      <c r="O110" s="486">
        <v>233</v>
      </c>
      <c r="P110" s="490">
        <v>96</v>
      </c>
      <c r="Q110" s="490">
        <v>22560</v>
      </c>
      <c r="R110" s="512">
        <v>1.0085836909871244</v>
      </c>
      <c r="S110" s="491">
        <v>235</v>
      </c>
    </row>
    <row r="111" spans="1:19" ht="14.45" customHeight="1" x14ac:dyDescent="0.2">
      <c r="A111" s="485" t="s">
        <v>924</v>
      </c>
      <c r="B111" s="486" t="s">
        <v>925</v>
      </c>
      <c r="C111" s="486" t="s">
        <v>448</v>
      </c>
      <c r="D111" s="486" t="s">
        <v>543</v>
      </c>
      <c r="E111" s="486" t="s">
        <v>946</v>
      </c>
      <c r="F111" s="486" t="s">
        <v>989</v>
      </c>
      <c r="G111" s="486" t="s">
        <v>990</v>
      </c>
      <c r="H111" s="490">
        <v>0</v>
      </c>
      <c r="I111" s="490">
        <v>0</v>
      </c>
      <c r="J111" s="486"/>
      <c r="K111" s="486"/>
      <c r="L111" s="490"/>
      <c r="M111" s="490"/>
      <c r="N111" s="486"/>
      <c r="O111" s="486"/>
      <c r="P111" s="490"/>
      <c r="Q111" s="490"/>
      <c r="R111" s="512"/>
      <c r="S111" s="491"/>
    </row>
    <row r="112" spans="1:19" ht="14.45" customHeight="1" x14ac:dyDescent="0.2">
      <c r="A112" s="485" t="s">
        <v>924</v>
      </c>
      <c r="B112" s="486" t="s">
        <v>925</v>
      </c>
      <c r="C112" s="486" t="s">
        <v>448</v>
      </c>
      <c r="D112" s="486" t="s">
        <v>921</v>
      </c>
      <c r="E112" s="486" t="s">
        <v>926</v>
      </c>
      <c r="F112" s="486" t="s">
        <v>927</v>
      </c>
      <c r="G112" s="486" t="s">
        <v>928</v>
      </c>
      <c r="H112" s="490">
        <v>4.4000000000000004</v>
      </c>
      <c r="I112" s="490">
        <v>238.04</v>
      </c>
      <c r="J112" s="486">
        <v>1.8249003373198405</v>
      </c>
      <c r="K112" s="486">
        <v>54.099999999999994</v>
      </c>
      <c r="L112" s="490">
        <v>2.4000000000000004</v>
      </c>
      <c r="M112" s="490">
        <v>130.44</v>
      </c>
      <c r="N112" s="486">
        <v>1</v>
      </c>
      <c r="O112" s="486">
        <v>54.349999999999994</v>
      </c>
      <c r="P112" s="490">
        <v>0.60000000000000009</v>
      </c>
      <c r="Q112" s="490">
        <v>32.64</v>
      </c>
      <c r="R112" s="512">
        <v>0.25022999080036801</v>
      </c>
      <c r="S112" s="491">
        <v>54.399999999999991</v>
      </c>
    </row>
    <row r="113" spans="1:19" ht="14.45" customHeight="1" x14ac:dyDescent="0.2">
      <c r="A113" s="485" t="s">
        <v>924</v>
      </c>
      <c r="B113" s="486" t="s">
        <v>925</v>
      </c>
      <c r="C113" s="486" t="s">
        <v>448</v>
      </c>
      <c r="D113" s="486" t="s">
        <v>921</v>
      </c>
      <c r="E113" s="486" t="s">
        <v>926</v>
      </c>
      <c r="F113" s="486" t="s">
        <v>930</v>
      </c>
      <c r="G113" s="486" t="s">
        <v>491</v>
      </c>
      <c r="H113" s="490">
        <v>0.2</v>
      </c>
      <c r="I113" s="490">
        <v>11.21</v>
      </c>
      <c r="J113" s="486">
        <v>1.1077075098814231</v>
      </c>
      <c r="K113" s="486">
        <v>56.050000000000004</v>
      </c>
      <c r="L113" s="490">
        <v>0.2</v>
      </c>
      <c r="M113" s="490">
        <v>10.119999999999999</v>
      </c>
      <c r="N113" s="486">
        <v>1</v>
      </c>
      <c r="O113" s="486">
        <v>50.599999999999994</v>
      </c>
      <c r="P113" s="490"/>
      <c r="Q113" s="490"/>
      <c r="R113" s="512"/>
      <c r="S113" s="491"/>
    </row>
    <row r="114" spans="1:19" ht="14.45" customHeight="1" x14ac:dyDescent="0.2">
      <c r="A114" s="485" t="s">
        <v>924</v>
      </c>
      <c r="B114" s="486" t="s">
        <v>925</v>
      </c>
      <c r="C114" s="486" t="s">
        <v>448</v>
      </c>
      <c r="D114" s="486" t="s">
        <v>921</v>
      </c>
      <c r="E114" s="486" t="s">
        <v>926</v>
      </c>
      <c r="F114" s="486" t="s">
        <v>934</v>
      </c>
      <c r="G114" s="486" t="s">
        <v>470</v>
      </c>
      <c r="H114" s="490">
        <v>1.1000000000000001</v>
      </c>
      <c r="I114" s="490">
        <v>5.28</v>
      </c>
      <c r="J114" s="486">
        <v>1.3750000000000002</v>
      </c>
      <c r="K114" s="486">
        <v>4.8</v>
      </c>
      <c r="L114" s="490">
        <v>0.79999999999999993</v>
      </c>
      <c r="M114" s="490">
        <v>3.84</v>
      </c>
      <c r="N114" s="486">
        <v>1</v>
      </c>
      <c r="O114" s="486">
        <v>4.8</v>
      </c>
      <c r="P114" s="490">
        <v>0.35</v>
      </c>
      <c r="Q114" s="490">
        <v>1.68</v>
      </c>
      <c r="R114" s="512">
        <v>0.4375</v>
      </c>
      <c r="S114" s="491">
        <v>4.8</v>
      </c>
    </row>
    <row r="115" spans="1:19" ht="14.45" customHeight="1" x14ac:dyDescent="0.2">
      <c r="A115" s="485" t="s">
        <v>924</v>
      </c>
      <c r="B115" s="486" t="s">
        <v>925</v>
      </c>
      <c r="C115" s="486" t="s">
        <v>448</v>
      </c>
      <c r="D115" s="486" t="s">
        <v>921</v>
      </c>
      <c r="E115" s="486" t="s">
        <v>926</v>
      </c>
      <c r="F115" s="486" t="s">
        <v>935</v>
      </c>
      <c r="G115" s="486" t="s">
        <v>936</v>
      </c>
      <c r="H115" s="490">
        <v>1</v>
      </c>
      <c r="I115" s="490">
        <v>104.44</v>
      </c>
      <c r="J115" s="486"/>
      <c r="K115" s="486">
        <v>104.44</v>
      </c>
      <c r="L115" s="490"/>
      <c r="M115" s="490"/>
      <c r="N115" s="486"/>
      <c r="O115" s="486"/>
      <c r="P115" s="490"/>
      <c r="Q115" s="490"/>
      <c r="R115" s="512"/>
      <c r="S115" s="491"/>
    </row>
    <row r="116" spans="1:19" ht="14.45" customHeight="1" x14ac:dyDescent="0.2">
      <c r="A116" s="485" t="s">
        <v>924</v>
      </c>
      <c r="B116" s="486" t="s">
        <v>925</v>
      </c>
      <c r="C116" s="486" t="s">
        <v>448</v>
      </c>
      <c r="D116" s="486" t="s">
        <v>921</v>
      </c>
      <c r="E116" s="486" t="s">
        <v>926</v>
      </c>
      <c r="F116" s="486" t="s">
        <v>941</v>
      </c>
      <c r="G116" s="486" t="s">
        <v>942</v>
      </c>
      <c r="H116" s="490"/>
      <c r="I116" s="490"/>
      <c r="J116" s="486"/>
      <c r="K116" s="486"/>
      <c r="L116" s="490"/>
      <c r="M116" s="490"/>
      <c r="N116" s="486"/>
      <c r="O116" s="486"/>
      <c r="P116" s="490">
        <v>0.8</v>
      </c>
      <c r="Q116" s="490">
        <v>43.52</v>
      </c>
      <c r="R116" s="512"/>
      <c r="S116" s="491">
        <v>54.4</v>
      </c>
    </row>
    <row r="117" spans="1:19" ht="14.45" customHeight="1" x14ac:dyDescent="0.2">
      <c r="A117" s="485" t="s">
        <v>924</v>
      </c>
      <c r="B117" s="486" t="s">
        <v>925</v>
      </c>
      <c r="C117" s="486" t="s">
        <v>448</v>
      </c>
      <c r="D117" s="486" t="s">
        <v>921</v>
      </c>
      <c r="E117" s="486" t="s">
        <v>946</v>
      </c>
      <c r="F117" s="486" t="s">
        <v>951</v>
      </c>
      <c r="G117" s="486" t="s">
        <v>952</v>
      </c>
      <c r="H117" s="490">
        <v>183</v>
      </c>
      <c r="I117" s="490">
        <v>6771</v>
      </c>
      <c r="J117" s="486">
        <v>1.5630193905817173</v>
      </c>
      <c r="K117" s="486">
        <v>37</v>
      </c>
      <c r="L117" s="490">
        <v>114</v>
      </c>
      <c r="M117" s="490">
        <v>4332</v>
      </c>
      <c r="N117" s="486">
        <v>1</v>
      </c>
      <c r="O117" s="486">
        <v>38</v>
      </c>
      <c r="P117" s="490">
        <v>39</v>
      </c>
      <c r="Q117" s="490">
        <v>1482</v>
      </c>
      <c r="R117" s="512">
        <v>0.34210526315789475</v>
      </c>
      <c r="S117" s="491">
        <v>38</v>
      </c>
    </row>
    <row r="118" spans="1:19" ht="14.45" customHeight="1" x14ac:dyDescent="0.2">
      <c r="A118" s="485" t="s">
        <v>924</v>
      </c>
      <c r="B118" s="486" t="s">
        <v>925</v>
      </c>
      <c r="C118" s="486" t="s">
        <v>448</v>
      </c>
      <c r="D118" s="486" t="s">
        <v>921</v>
      </c>
      <c r="E118" s="486" t="s">
        <v>946</v>
      </c>
      <c r="F118" s="486" t="s">
        <v>953</v>
      </c>
      <c r="G118" s="486" t="s">
        <v>954</v>
      </c>
      <c r="H118" s="490">
        <v>269</v>
      </c>
      <c r="I118" s="490">
        <v>2690</v>
      </c>
      <c r="J118" s="486">
        <v>0.94718309859154926</v>
      </c>
      <c r="K118" s="486">
        <v>10</v>
      </c>
      <c r="L118" s="490">
        <v>284</v>
      </c>
      <c r="M118" s="490">
        <v>2840</v>
      </c>
      <c r="N118" s="486">
        <v>1</v>
      </c>
      <c r="O118" s="486">
        <v>10</v>
      </c>
      <c r="P118" s="490">
        <v>129</v>
      </c>
      <c r="Q118" s="490">
        <v>1290</v>
      </c>
      <c r="R118" s="512">
        <v>0.45422535211267606</v>
      </c>
      <c r="S118" s="491">
        <v>10</v>
      </c>
    </row>
    <row r="119" spans="1:19" ht="14.45" customHeight="1" x14ac:dyDescent="0.2">
      <c r="A119" s="485" t="s">
        <v>924</v>
      </c>
      <c r="B119" s="486" t="s">
        <v>925</v>
      </c>
      <c r="C119" s="486" t="s">
        <v>448</v>
      </c>
      <c r="D119" s="486" t="s">
        <v>921</v>
      </c>
      <c r="E119" s="486" t="s">
        <v>946</v>
      </c>
      <c r="F119" s="486" t="s">
        <v>955</v>
      </c>
      <c r="G119" s="486" t="s">
        <v>956</v>
      </c>
      <c r="H119" s="490">
        <v>5</v>
      </c>
      <c r="I119" s="490">
        <v>25</v>
      </c>
      <c r="J119" s="486">
        <v>0.625</v>
      </c>
      <c r="K119" s="486">
        <v>5</v>
      </c>
      <c r="L119" s="490">
        <v>8</v>
      </c>
      <c r="M119" s="490">
        <v>40</v>
      </c>
      <c r="N119" s="486">
        <v>1</v>
      </c>
      <c r="O119" s="486">
        <v>5</v>
      </c>
      <c r="P119" s="490">
        <v>2</v>
      </c>
      <c r="Q119" s="490">
        <v>10</v>
      </c>
      <c r="R119" s="512">
        <v>0.25</v>
      </c>
      <c r="S119" s="491">
        <v>5</v>
      </c>
    </row>
    <row r="120" spans="1:19" ht="14.45" customHeight="1" x14ac:dyDescent="0.2">
      <c r="A120" s="485" t="s">
        <v>924</v>
      </c>
      <c r="B120" s="486" t="s">
        <v>925</v>
      </c>
      <c r="C120" s="486" t="s">
        <v>448</v>
      </c>
      <c r="D120" s="486" t="s">
        <v>921</v>
      </c>
      <c r="E120" s="486" t="s">
        <v>946</v>
      </c>
      <c r="F120" s="486" t="s">
        <v>959</v>
      </c>
      <c r="G120" s="486" t="s">
        <v>960</v>
      </c>
      <c r="H120" s="490">
        <v>146</v>
      </c>
      <c r="I120" s="490">
        <v>10804</v>
      </c>
      <c r="J120" s="486">
        <v>1.5489605734767025</v>
      </c>
      <c r="K120" s="486">
        <v>74</v>
      </c>
      <c r="L120" s="490">
        <v>93</v>
      </c>
      <c r="M120" s="490">
        <v>6975</v>
      </c>
      <c r="N120" s="486">
        <v>1</v>
      </c>
      <c r="O120" s="486">
        <v>75</v>
      </c>
      <c r="P120" s="490">
        <v>28</v>
      </c>
      <c r="Q120" s="490">
        <v>2128</v>
      </c>
      <c r="R120" s="512">
        <v>0.30508960573476701</v>
      </c>
      <c r="S120" s="491">
        <v>76</v>
      </c>
    </row>
    <row r="121" spans="1:19" ht="14.45" customHeight="1" x14ac:dyDescent="0.2">
      <c r="A121" s="485" t="s">
        <v>924</v>
      </c>
      <c r="B121" s="486" t="s">
        <v>925</v>
      </c>
      <c r="C121" s="486" t="s">
        <v>448</v>
      </c>
      <c r="D121" s="486" t="s">
        <v>921</v>
      </c>
      <c r="E121" s="486" t="s">
        <v>946</v>
      </c>
      <c r="F121" s="486" t="s">
        <v>965</v>
      </c>
      <c r="G121" s="486" t="s">
        <v>966</v>
      </c>
      <c r="H121" s="490"/>
      <c r="I121" s="490"/>
      <c r="J121" s="486"/>
      <c r="K121" s="486"/>
      <c r="L121" s="490"/>
      <c r="M121" s="490"/>
      <c r="N121" s="486"/>
      <c r="O121" s="486"/>
      <c r="P121" s="490">
        <v>1</v>
      </c>
      <c r="Q121" s="490">
        <v>276</v>
      </c>
      <c r="R121" s="512"/>
      <c r="S121" s="491">
        <v>276</v>
      </c>
    </row>
    <row r="122" spans="1:19" ht="14.45" customHeight="1" x14ac:dyDescent="0.2">
      <c r="A122" s="485" t="s">
        <v>924</v>
      </c>
      <c r="B122" s="486" t="s">
        <v>925</v>
      </c>
      <c r="C122" s="486" t="s">
        <v>448</v>
      </c>
      <c r="D122" s="486" t="s">
        <v>921</v>
      </c>
      <c r="E122" s="486" t="s">
        <v>946</v>
      </c>
      <c r="F122" s="486" t="s">
        <v>967</v>
      </c>
      <c r="G122" s="486" t="s">
        <v>968</v>
      </c>
      <c r="H122" s="490">
        <v>328</v>
      </c>
      <c r="I122" s="490">
        <v>10933.33</v>
      </c>
      <c r="J122" s="486">
        <v>1.0314462264150943</v>
      </c>
      <c r="K122" s="486">
        <v>33.33332317073171</v>
      </c>
      <c r="L122" s="490">
        <v>318</v>
      </c>
      <c r="M122" s="490">
        <v>10600</v>
      </c>
      <c r="N122" s="486">
        <v>1</v>
      </c>
      <c r="O122" s="486">
        <v>33.333333333333336</v>
      </c>
      <c r="P122" s="490">
        <v>150</v>
      </c>
      <c r="Q122" s="490">
        <v>5000</v>
      </c>
      <c r="R122" s="512">
        <v>0.47169811320754718</v>
      </c>
      <c r="S122" s="491">
        <v>33.333333333333336</v>
      </c>
    </row>
    <row r="123" spans="1:19" ht="14.45" customHeight="1" x14ac:dyDescent="0.2">
      <c r="A123" s="485" t="s">
        <v>924</v>
      </c>
      <c r="B123" s="486" t="s">
        <v>925</v>
      </c>
      <c r="C123" s="486" t="s">
        <v>448</v>
      </c>
      <c r="D123" s="486" t="s">
        <v>921</v>
      </c>
      <c r="E123" s="486" t="s">
        <v>946</v>
      </c>
      <c r="F123" s="486" t="s">
        <v>969</v>
      </c>
      <c r="G123" s="486" t="s">
        <v>970</v>
      </c>
      <c r="H123" s="490">
        <v>3</v>
      </c>
      <c r="I123" s="490">
        <v>111</v>
      </c>
      <c r="J123" s="486"/>
      <c r="K123" s="486">
        <v>37</v>
      </c>
      <c r="L123" s="490"/>
      <c r="M123" s="490"/>
      <c r="N123" s="486"/>
      <c r="O123" s="486"/>
      <c r="P123" s="490"/>
      <c r="Q123" s="490"/>
      <c r="R123" s="512"/>
      <c r="S123" s="491"/>
    </row>
    <row r="124" spans="1:19" ht="14.45" customHeight="1" x14ac:dyDescent="0.2">
      <c r="A124" s="485" t="s">
        <v>924</v>
      </c>
      <c r="B124" s="486" t="s">
        <v>925</v>
      </c>
      <c r="C124" s="486" t="s">
        <v>448</v>
      </c>
      <c r="D124" s="486" t="s">
        <v>921</v>
      </c>
      <c r="E124" s="486" t="s">
        <v>946</v>
      </c>
      <c r="F124" s="486" t="s">
        <v>971</v>
      </c>
      <c r="G124" s="486" t="s">
        <v>972</v>
      </c>
      <c r="H124" s="490">
        <v>24</v>
      </c>
      <c r="I124" s="490">
        <v>3168</v>
      </c>
      <c r="J124" s="486">
        <v>1.3803921568627451</v>
      </c>
      <c r="K124" s="486">
        <v>132</v>
      </c>
      <c r="L124" s="490">
        <v>17</v>
      </c>
      <c r="M124" s="490">
        <v>2295</v>
      </c>
      <c r="N124" s="486">
        <v>1</v>
      </c>
      <c r="O124" s="486">
        <v>135</v>
      </c>
      <c r="P124" s="490">
        <v>7</v>
      </c>
      <c r="Q124" s="490">
        <v>959</v>
      </c>
      <c r="R124" s="512">
        <v>0.41786492374727668</v>
      </c>
      <c r="S124" s="491">
        <v>137</v>
      </c>
    </row>
    <row r="125" spans="1:19" ht="14.45" customHeight="1" x14ac:dyDescent="0.2">
      <c r="A125" s="485" t="s">
        <v>924</v>
      </c>
      <c r="B125" s="486" t="s">
        <v>925</v>
      </c>
      <c r="C125" s="486" t="s">
        <v>448</v>
      </c>
      <c r="D125" s="486" t="s">
        <v>921</v>
      </c>
      <c r="E125" s="486" t="s">
        <v>946</v>
      </c>
      <c r="F125" s="486" t="s">
        <v>973</v>
      </c>
      <c r="G125" s="486" t="s">
        <v>974</v>
      </c>
      <c r="H125" s="490">
        <v>5</v>
      </c>
      <c r="I125" s="490">
        <v>370</v>
      </c>
      <c r="J125" s="486">
        <v>0.98666666666666669</v>
      </c>
      <c r="K125" s="486">
        <v>74</v>
      </c>
      <c r="L125" s="490">
        <v>5</v>
      </c>
      <c r="M125" s="490">
        <v>375</v>
      </c>
      <c r="N125" s="486">
        <v>1</v>
      </c>
      <c r="O125" s="486">
        <v>75</v>
      </c>
      <c r="P125" s="490">
        <v>2</v>
      </c>
      <c r="Q125" s="490">
        <v>152</v>
      </c>
      <c r="R125" s="512">
        <v>0.40533333333333332</v>
      </c>
      <c r="S125" s="491">
        <v>76</v>
      </c>
    </row>
    <row r="126" spans="1:19" ht="14.45" customHeight="1" x14ac:dyDescent="0.2">
      <c r="A126" s="485" t="s">
        <v>924</v>
      </c>
      <c r="B126" s="486" t="s">
        <v>925</v>
      </c>
      <c r="C126" s="486" t="s">
        <v>448</v>
      </c>
      <c r="D126" s="486" t="s">
        <v>921</v>
      </c>
      <c r="E126" s="486" t="s">
        <v>946</v>
      </c>
      <c r="F126" s="486" t="s">
        <v>975</v>
      </c>
      <c r="G126" s="486" t="s">
        <v>976</v>
      </c>
      <c r="H126" s="490">
        <v>264</v>
      </c>
      <c r="I126" s="490">
        <v>93720</v>
      </c>
      <c r="J126" s="486">
        <v>0.92832521098300247</v>
      </c>
      <c r="K126" s="486">
        <v>355</v>
      </c>
      <c r="L126" s="490">
        <v>282</v>
      </c>
      <c r="M126" s="490">
        <v>100956</v>
      </c>
      <c r="N126" s="486">
        <v>1</v>
      </c>
      <c r="O126" s="486">
        <v>358</v>
      </c>
      <c r="P126" s="490">
        <v>128</v>
      </c>
      <c r="Q126" s="490">
        <v>46080</v>
      </c>
      <c r="R126" s="512">
        <v>0.45643646737192439</v>
      </c>
      <c r="S126" s="491">
        <v>360</v>
      </c>
    </row>
    <row r="127" spans="1:19" ht="14.45" customHeight="1" x14ac:dyDescent="0.2">
      <c r="A127" s="485" t="s">
        <v>924</v>
      </c>
      <c r="B127" s="486" t="s">
        <v>925</v>
      </c>
      <c r="C127" s="486" t="s">
        <v>448</v>
      </c>
      <c r="D127" s="486" t="s">
        <v>921</v>
      </c>
      <c r="E127" s="486" t="s">
        <v>946</v>
      </c>
      <c r="F127" s="486" t="s">
        <v>977</v>
      </c>
      <c r="G127" s="486" t="s">
        <v>978</v>
      </c>
      <c r="H127" s="490">
        <v>483</v>
      </c>
      <c r="I127" s="490">
        <v>107709</v>
      </c>
      <c r="J127" s="486">
        <v>1.0981301741364544</v>
      </c>
      <c r="K127" s="486">
        <v>223</v>
      </c>
      <c r="L127" s="490">
        <v>434</v>
      </c>
      <c r="M127" s="490">
        <v>98084</v>
      </c>
      <c r="N127" s="486">
        <v>1</v>
      </c>
      <c r="O127" s="486">
        <v>226</v>
      </c>
      <c r="P127" s="490">
        <v>169</v>
      </c>
      <c r="Q127" s="490">
        <v>38532</v>
      </c>
      <c r="R127" s="512">
        <v>0.39284694751437543</v>
      </c>
      <c r="S127" s="491">
        <v>228</v>
      </c>
    </row>
    <row r="128" spans="1:19" ht="14.45" customHeight="1" x14ac:dyDescent="0.2">
      <c r="A128" s="485" t="s">
        <v>924</v>
      </c>
      <c r="B128" s="486" t="s">
        <v>925</v>
      </c>
      <c r="C128" s="486" t="s">
        <v>448</v>
      </c>
      <c r="D128" s="486" t="s">
        <v>921</v>
      </c>
      <c r="E128" s="486" t="s">
        <v>946</v>
      </c>
      <c r="F128" s="486" t="s">
        <v>979</v>
      </c>
      <c r="G128" s="486" t="s">
        <v>980</v>
      </c>
      <c r="H128" s="490"/>
      <c r="I128" s="490"/>
      <c r="J128" s="486"/>
      <c r="K128" s="486"/>
      <c r="L128" s="490"/>
      <c r="M128" s="490"/>
      <c r="N128" s="486"/>
      <c r="O128" s="486"/>
      <c r="P128" s="490">
        <v>1</v>
      </c>
      <c r="Q128" s="490">
        <v>79</v>
      </c>
      <c r="R128" s="512"/>
      <c r="S128" s="491">
        <v>79</v>
      </c>
    </row>
    <row r="129" spans="1:19" ht="14.45" customHeight="1" x14ac:dyDescent="0.2">
      <c r="A129" s="485" t="s">
        <v>924</v>
      </c>
      <c r="B129" s="486" t="s">
        <v>925</v>
      </c>
      <c r="C129" s="486" t="s">
        <v>448</v>
      </c>
      <c r="D129" s="486" t="s">
        <v>921</v>
      </c>
      <c r="E129" s="486" t="s">
        <v>946</v>
      </c>
      <c r="F129" s="486" t="s">
        <v>985</v>
      </c>
      <c r="G129" s="486" t="s">
        <v>986</v>
      </c>
      <c r="H129" s="490">
        <v>115</v>
      </c>
      <c r="I129" s="490">
        <v>80730</v>
      </c>
      <c r="J129" s="486">
        <v>1.6792162409518263</v>
      </c>
      <c r="K129" s="486">
        <v>702</v>
      </c>
      <c r="L129" s="490">
        <v>68</v>
      </c>
      <c r="M129" s="490">
        <v>48076</v>
      </c>
      <c r="N129" s="486">
        <v>1</v>
      </c>
      <c r="O129" s="486">
        <v>707</v>
      </c>
      <c r="P129" s="490">
        <v>22</v>
      </c>
      <c r="Q129" s="490">
        <v>15642</v>
      </c>
      <c r="R129" s="512">
        <v>0.32535984690906067</v>
      </c>
      <c r="S129" s="491">
        <v>711</v>
      </c>
    </row>
    <row r="130" spans="1:19" ht="14.45" customHeight="1" x14ac:dyDescent="0.2">
      <c r="A130" s="485" t="s">
        <v>924</v>
      </c>
      <c r="B130" s="486" t="s">
        <v>925</v>
      </c>
      <c r="C130" s="486" t="s">
        <v>448</v>
      </c>
      <c r="D130" s="486" t="s">
        <v>921</v>
      </c>
      <c r="E130" s="486" t="s">
        <v>946</v>
      </c>
      <c r="F130" s="486" t="s">
        <v>987</v>
      </c>
      <c r="G130" s="486" t="s">
        <v>988</v>
      </c>
      <c r="H130" s="490">
        <v>372</v>
      </c>
      <c r="I130" s="490">
        <v>86304</v>
      </c>
      <c r="J130" s="486">
        <v>1.2346781115879828</v>
      </c>
      <c r="K130" s="486">
        <v>232</v>
      </c>
      <c r="L130" s="490">
        <v>300</v>
      </c>
      <c r="M130" s="490">
        <v>69900</v>
      </c>
      <c r="N130" s="486">
        <v>1</v>
      </c>
      <c r="O130" s="486">
        <v>233</v>
      </c>
      <c r="P130" s="490">
        <v>115</v>
      </c>
      <c r="Q130" s="490">
        <v>27025</v>
      </c>
      <c r="R130" s="512">
        <v>0.38662374821173107</v>
      </c>
      <c r="S130" s="491">
        <v>235</v>
      </c>
    </row>
    <row r="131" spans="1:19" ht="14.45" customHeight="1" x14ac:dyDescent="0.2">
      <c r="A131" s="485" t="s">
        <v>924</v>
      </c>
      <c r="B131" s="486" t="s">
        <v>925</v>
      </c>
      <c r="C131" s="486" t="s">
        <v>448</v>
      </c>
      <c r="D131" s="486" t="s">
        <v>544</v>
      </c>
      <c r="E131" s="486" t="s">
        <v>926</v>
      </c>
      <c r="F131" s="486" t="s">
        <v>927</v>
      </c>
      <c r="G131" s="486" t="s">
        <v>928</v>
      </c>
      <c r="H131" s="490">
        <v>21.6</v>
      </c>
      <c r="I131" s="490">
        <v>1168.56</v>
      </c>
      <c r="J131" s="486">
        <v>1.025268477574226</v>
      </c>
      <c r="K131" s="486">
        <v>54.099999999999994</v>
      </c>
      <c r="L131" s="490">
        <v>21</v>
      </c>
      <c r="M131" s="490">
        <v>1139.76</v>
      </c>
      <c r="N131" s="486">
        <v>1</v>
      </c>
      <c r="O131" s="486">
        <v>54.27428571428571</v>
      </c>
      <c r="P131" s="490">
        <v>0.8</v>
      </c>
      <c r="Q131" s="490">
        <v>43.52</v>
      </c>
      <c r="R131" s="512">
        <v>3.8183477223275079E-2</v>
      </c>
      <c r="S131" s="491">
        <v>54.4</v>
      </c>
    </row>
    <row r="132" spans="1:19" ht="14.45" customHeight="1" x14ac:dyDescent="0.2">
      <c r="A132" s="485" t="s">
        <v>924</v>
      </c>
      <c r="B132" s="486" t="s">
        <v>925</v>
      </c>
      <c r="C132" s="486" t="s">
        <v>448</v>
      </c>
      <c r="D132" s="486" t="s">
        <v>544</v>
      </c>
      <c r="E132" s="486" t="s">
        <v>926</v>
      </c>
      <c r="F132" s="486" t="s">
        <v>929</v>
      </c>
      <c r="G132" s="486" t="s">
        <v>486</v>
      </c>
      <c r="H132" s="490"/>
      <c r="I132" s="490"/>
      <c r="J132" s="486"/>
      <c r="K132" s="486"/>
      <c r="L132" s="490"/>
      <c r="M132" s="490"/>
      <c r="N132" s="486"/>
      <c r="O132" s="486"/>
      <c r="P132" s="490">
        <v>0.7</v>
      </c>
      <c r="Q132" s="490">
        <v>95.48</v>
      </c>
      <c r="R132" s="512"/>
      <c r="S132" s="491">
        <v>136.4</v>
      </c>
    </row>
    <row r="133" spans="1:19" ht="14.45" customHeight="1" x14ac:dyDescent="0.2">
      <c r="A133" s="485" t="s">
        <v>924</v>
      </c>
      <c r="B133" s="486" t="s">
        <v>925</v>
      </c>
      <c r="C133" s="486" t="s">
        <v>448</v>
      </c>
      <c r="D133" s="486" t="s">
        <v>544</v>
      </c>
      <c r="E133" s="486" t="s">
        <v>926</v>
      </c>
      <c r="F133" s="486" t="s">
        <v>930</v>
      </c>
      <c r="G133" s="486" t="s">
        <v>491</v>
      </c>
      <c r="H133" s="490">
        <v>1.4</v>
      </c>
      <c r="I133" s="490">
        <v>81.680000000000007</v>
      </c>
      <c r="J133" s="486">
        <v>0.80623827855098218</v>
      </c>
      <c r="K133" s="486">
        <v>58.342857142857149</v>
      </c>
      <c r="L133" s="490">
        <v>2</v>
      </c>
      <c r="M133" s="490">
        <v>101.31</v>
      </c>
      <c r="N133" s="486">
        <v>1</v>
      </c>
      <c r="O133" s="486">
        <v>50.655000000000001</v>
      </c>
      <c r="P133" s="490">
        <v>2.5</v>
      </c>
      <c r="Q133" s="490">
        <v>105.71</v>
      </c>
      <c r="R133" s="512">
        <v>1.0434310532030402</v>
      </c>
      <c r="S133" s="491">
        <v>42.283999999999999</v>
      </c>
    </row>
    <row r="134" spans="1:19" ht="14.45" customHeight="1" x14ac:dyDescent="0.2">
      <c r="A134" s="485" t="s">
        <v>924</v>
      </c>
      <c r="B134" s="486" t="s">
        <v>925</v>
      </c>
      <c r="C134" s="486" t="s">
        <v>448</v>
      </c>
      <c r="D134" s="486" t="s">
        <v>544</v>
      </c>
      <c r="E134" s="486" t="s">
        <v>926</v>
      </c>
      <c r="F134" s="486" t="s">
        <v>931</v>
      </c>
      <c r="G134" s="486" t="s">
        <v>932</v>
      </c>
      <c r="H134" s="490">
        <v>0.30000000000000004</v>
      </c>
      <c r="I134" s="490">
        <v>53.099999999999994</v>
      </c>
      <c r="J134" s="486">
        <v>1.5</v>
      </c>
      <c r="K134" s="486">
        <v>176.99999999999994</v>
      </c>
      <c r="L134" s="490">
        <v>0.2</v>
      </c>
      <c r="M134" s="490">
        <v>35.4</v>
      </c>
      <c r="N134" s="486">
        <v>1</v>
      </c>
      <c r="O134" s="486">
        <v>176.99999999999997</v>
      </c>
      <c r="P134" s="490">
        <v>0.6</v>
      </c>
      <c r="Q134" s="490">
        <v>106.2</v>
      </c>
      <c r="R134" s="512">
        <v>3</v>
      </c>
      <c r="S134" s="491">
        <v>177</v>
      </c>
    </row>
    <row r="135" spans="1:19" ht="14.45" customHeight="1" x14ac:dyDescent="0.2">
      <c r="A135" s="485" t="s">
        <v>924</v>
      </c>
      <c r="B135" s="486" t="s">
        <v>925</v>
      </c>
      <c r="C135" s="486" t="s">
        <v>448</v>
      </c>
      <c r="D135" s="486" t="s">
        <v>544</v>
      </c>
      <c r="E135" s="486" t="s">
        <v>926</v>
      </c>
      <c r="F135" s="486" t="s">
        <v>934</v>
      </c>
      <c r="G135" s="486" t="s">
        <v>470</v>
      </c>
      <c r="H135" s="490">
        <v>5.1499999999999995</v>
      </c>
      <c r="I135" s="490">
        <v>24.72</v>
      </c>
      <c r="J135" s="486">
        <v>0.9363636363636364</v>
      </c>
      <c r="K135" s="486">
        <v>4.8000000000000007</v>
      </c>
      <c r="L135" s="490">
        <v>5.5</v>
      </c>
      <c r="M135" s="490">
        <v>26.4</v>
      </c>
      <c r="N135" s="486">
        <v>1</v>
      </c>
      <c r="O135" s="486">
        <v>4.8</v>
      </c>
      <c r="P135" s="490">
        <v>3.7</v>
      </c>
      <c r="Q135" s="490">
        <v>17.829999999999998</v>
      </c>
      <c r="R135" s="512">
        <v>0.6753787878787878</v>
      </c>
      <c r="S135" s="491">
        <v>4.8189189189189179</v>
      </c>
    </row>
    <row r="136" spans="1:19" ht="14.45" customHeight="1" x14ac:dyDescent="0.2">
      <c r="A136" s="485" t="s">
        <v>924</v>
      </c>
      <c r="B136" s="486" t="s">
        <v>925</v>
      </c>
      <c r="C136" s="486" t="s">
        <v>448</v>
      </c>
      <c r="D136" s="486" t="s">
        <v>544</v>
      </c>
      <c r="E136" s="486" t="s">
        <v>926</v>
      </c>
      <c r="F136" s="486" t="s">
        <v>935</v>
      </c>
      <c r="G136" s="486" t="s">
        <v>936</v>
      </c>
      <c r="H136" s="490">
        <v>5</v>
      </c>
      <c r="I136" s="490">
        <v>522.20000000000005</v>
      </c>
      <c r="J136" s="486"/>
      <c r="K136" s="486">
        <v>104.44000000000001</v>
      </c>
      <c r="L136" s="490"/>
      <c r="M136" s="490"/>
      <c r="N136" s="486"/>
      <c r="O136" s="486"/>
      <c r="P136" s="490"/>
      <c r="Q136" s="490"/>
      <c r="R136" s="512"/>
      <c r="S136" s="491"/>
    </row>
    <row r="137" spans="1:19" ht="14.45" customHeight="1" x14ac:dyDescent="0.2">
      <c r="A137" s="485" t="s">
        <v>924</v>
      </c>
      <c r="B137" s="486" t="s">
        <v>925</v>
      </c>
      <c r="C137" s="486" t="s">
        <v>448</v>
      </c>
      <c r="D137" s="486" t="s">
        <v>544</v>
      </c>
      <c r="E137" s="486" t="s">
        <v>926</v>
      </c>
      <c r="F137" s="486" t="s">
        <v>937</v>
      </c>
      <c r="G137" s="486" t="s">
        <v>936</v>
      </c>
      <c r="H137" s="490"/>
      <c r="I137" s="490"/>
      <c r="J137" s="486"/>
      <c r="K137" s="486"/>
      <c r="L137" s="490"/>
      <c r="M137" s="490"/>
      <c r="N137" s="486"/>
      <c r="O137" s="486"/>
      <c r="P137" s="490">
        <v>1.2</v>
      </c>
      <c r="Q137" s="490">
        <v>951.36</v>
      </c>
      <c r="R137" s="512"/>
      <c r="S137" s="491">
        <v>792.80000000000007</v>
      </c>
    </row>
    <row r="138" spans="1:19" ht="14.45" customHeight="1" x14ac:dyDescent="0.2">
      <c r="A138" s="485" t="s">
        <v>924</v>
      </c>
      <c r="B138" s="486" t="s">
        <v>925</v>
      </c>
      <c r="C138" s="486" t="s">
        <v>448</v>
      </c>
      <c r="D138" s="486" t="s">
        <v>544</v>
      </c>
      <c r="E138" s="486" t="s">
        <v>926</v>
      </c>
      <c r="F138" s="486" t="s">
        <v>938</v>
      </c>
      <c r="G138" s="486" t="s">
        <v>939</v>
      </c>
      <c r="H138" s="490"/>
      <c r="I138" s="490"/>
      <c r="J138" s="486"/>
      <c r="K138" s="486"/>
      <c r="L138" s="490"/>
      <c r="M138" s="490"/>
      <c r="N138" s="486"/>
      <c r="O138" s="486"/>
      <c r="P138" s="490">
        <v>1.51</v>
      </c>
      <c r="Q138" s="490">
        <v>145.80000000000001</v>
      </c>
      <c r="R138" s="512"/>
      <c r="S138" s="491">
        <v>96.556291390728489</v>
      </c>
    </row>
    <row r="139" spans="1:19" ht="14.45" customHeight="1" x14ac:dyDescent="0.2">
      <c r="A139" s="485" t="s">
        <v>924</v>
      </c>
      <c r="B139" s="486" t="s">
        <v>925</v>
      </c>
      <c r="C139" s="486" t="s">
        <v>448</v>
      </c>
      <c r="D139" s="486" t="s">
        <v>544</v>
      </c>
      <c r="E139" s="486" t="s">
        <v>926</v>
      </c>
      <c r="F139" s="486" t="s">
        <v>940</v>
      </c>
      <c r="G139" s="486" t="s">
        <v>939</v>
      </c>
      <c r="H139" s="490"/>
      <c r="I139" s="490"/>
      <c r="J139" s="486"/>
      <c r="K139" s="486"/>
      <c r="L139" s="490"/>
      <c r="M139" s="490"/>
      <c r="N139" s="486"/>
      <c r="O139" s="486"/>
      <c r="P139" s="490">
        <v>0.05</v>
      </c>
      <c r="Q139" s="490">
        <v>6.08</v>
      </c>
      <c r="R139" s="512"/>
      <c r="S139" s="491">
        <v>121.6</v>
      </c>
    </row>
    <row r="140" spans="1:19" ht="14.45" customHeight="1" x14ac:dyDescent="0.2">
      <c r="A140" s="485" t="s">
        <v>924</v>
      </c>
      <c r="B140" s="486" t="s">
        <v>925</v>
      </c>
      <c r="C140" s="486" t="s">
        <v>448</v>
      </c>
      <c r="D140" s="486" t="s">
        <v>544</v>
      </c>
      <c r="E140" s="486" t="s">
        <v>926</v>
      </c>
      <c r="F140" s="486" t="s">
        <v>941</v>
      </c>
      <c r="G140" s="486" t="s">
        <v>942</v>
      </c>
      <c r="H140" s="490"/>
      <c r="I140" s="490"/>
      <c r="J140" s="486"/>
      <c r="K140" s="486"/>
      <c r="L140" s="490"/>
      <c r="M140" s="490"/>
      <c r="N140" s="486"/>
      <c r="O140" s="486"/>
      <c r="P140" s="490">
        <v>10.8</v>
      </c>
      <c r="Q140" s="490">
        <v>587.52</v>
      </c>
      <c r="R140" s="512"/>
      <c r="S140" s="491">
        <v>54.399999999999991</v>
      </c>
    </row>
    <row r="141" spans="1:19" ht="14.45" customHeight="1" x14ac:dyDescent="0.2">
      <c r="A141" s="485" t="s">
        <v>924</v>
      </c>
      <c r="B141" s="486" t="s">
        <v>925</v>
      </c>
      <c r="C141" s="486" t="s">
        <v>448</v>
      </c>
      <c r="D141" s="486" t="s">
        <v>544</v>
      </c>
      <c r="E141" s="486" t="s">
        <v>926</v>
      </c>
      <c r="F141" s="486" t="s">
        <v>943</v>
      </c>
      <c r="G141" s="486" t="s">
        <v>480</v>
      </c>
      <c r="H141" s="490"/>
      <c r="I141" s="490"/>
      <c r="J141" s="486"/>
      <c r="K141" s="486"/>
      <c r="L141" s="490"/>
      <c r="M141" s="490"/>
      <c r="N141" s="486"/>
      <c r="O141" s="486"/>
      <c r="P141" s="490">
        <v>13.6</v>
      </c>
      <c r="Q141" s="490">
        <v>739.84000000000015</v>
      </c>
      <c r="R141" s="512"/>
      <c r="S141" s="491">
        <v>54.400000000000013</v>
      </c>
    </row>
    <row r="142" spans="1:19" ht="14.45" customHeight="1" x14ac:dyDescent="0.2">
      <c r="A142" s="485" t="s">
        <v>924</v>
      </c>
      <c r="B142" s="486" t="s">
        <v>925</v>
      </c>
      <c r="C142" s="486" t="s">
        <v>448</v>
      </c>
      <c r="D142" s="486" t="s">
        <v>544</v>
      </c>
      <c r="E142" s="486" t="s">
        <v>926</v>
      </c>
      <c r="F142" s="486" t="s">
        <v>944</v>
      </c>
      <c r="G142" s="486" t="s">
        <v>945</v>
      </c>
      <c r="H142" s="490"/>
      <c r="I142" s="490"/>
      <c r="J142" s="486"/>
      <c r="K142" s="486"/>
      <c r="L142" s="490"/>
      <c r="M142" s="490"/>
      <c r="N142" s="486"/>
      <c r="O142" s="486"/>
      <c r="P142" s="490">
        <v>0.11</v>
      </c>
      <c r="Q142" s="490">
        <v>9.7200000000000006</v>
      </c>
      <c r="R142" s="512"/>
      <c r="S142" s="491">
        <v>88.363636363636374</v>
      </c>
    </row>
    <row r="143" spans="1:19" ht="14.45" customHeight="1" x14ac:dyDescent="0.2">
      <c r="A143" s="485" t="s">
        <v>924</v>
      </c>
      <c r="B143" s="486" t="s">
        <v>925</v>
      </c>
      <c r="C143" s="486" t="s">
        <v>448</v>
      </c>
      <c r="D143" s="486" t="s">
        <v>544</v>
      </c>
      <c r="E143" s="486" t="s">
        <v>946</v>
      </c>
      <c r="F143" s="486" t="s">
        <v>947</v>
      </c>
      <c r="G143" s="486" t="s">
        <v>948</v>
      </c>
      <c r="H143" s="490"/>
      <c r="I143" s="490"/>
      <c r="J143" s="486"/>
      <c r="K143" s="486"/>
      <c r="L143" s="490"/>
      <c r="M143" s="490"/>
      <c r="N143" s="486"/>
      <c r="O143" s="486"/>
      <c r="P143" s="490">
        <v>1</v>
      </c>
      <c r="Q143" s="490">
        <v>186</v>
      </c>
      <c r="R143" s="512"/>
      <c r="S143" s="491">
        <v>186</v>
      </c>
    </row>
    <row r="144" spans="1:19" ht="14.45" customHeight="1" x14ac:dyDescent="0.2">
      <c r="A144" s="485" t="s">
        <v>924</v>
      </c>
      <c r="B144" s="486" t="s">
        <v>925</v>
      </c>
      <c r="C144" s="486" t="s">
        <v>448</v>
      </c>
      <c r="D144" s="486" t="s">
        <v>544</v>
      </c>
      <c r="E144" s="486" t="s">
        <v>946</v>
      </c>
      <c r="F144" s="486" t="s">
        <v>949</v>
      </c>
      <c r="G144" s="486" t="s">
        <v>950</v>
      </c>
      <c r="H144" s="490"/>
      <c r="I144" s="490"/>
      <c r="J144" s="486"/>
      <c r="K144" s="486"/>
      <c r="L144" s="490"/>
      <c r="M144" s="490"/>
      <c r="N144" s="486"/>
      <c r="O144" s="486"/>
      <c r="P144" s="490">
        <v>2</v>
      </c>
      <c r="Q144" s="490">
        <v>246</v>
      </c>
      <c r="R144" s="512"/>
      <c r="S144" s="491">
        <v>123</v>
      </c>
    </row>
    <row r="145" spans="1:19" ht="14.45" customHeight="1" x14ac:dyDescent="0.2">
      <c r="A145" s="485" t="s">
        <v>924</v>
      </c>
      <c r="B145" s="486" t="s">
        <v>925</v>
      </c>
      <c r="C145" s="486" t="s">
        <v>448</v>
      </c>
      <c r="D145" s="486" t="s">
        <v>544</v>
      </c>
      <c r="E145" s="486" t="s">
        <v>946</v>
      </c>
      <c r="F145" s="486" t="s">
        <v>951</v>
      </c>
      <c r="G145" s="486" t="s">
        <v>952</v>
      </c>
      <c r="H145" s="490">
        <v>123</v>
      </c>
      <c r="I145" s="490">
        <v>4551</v>
      </c>
      <c r="J145" s="486">
        <v>0.9658319185059423</v>
      </c>
      <c r="K145" s="486">
        <v>37</v>
      </c>
      <c r="L145" s="490">
        <v>124</v>
      </c>
      <c r="M145" s="490">
        <v>4712</v>
      </c>
      <c r="N145" s="486">
        <v>1</v>
      </c>
      <c r="O145" s="486">
        <v>38</v>
      </c>
      <c r="P145" s="490">
        <v>136</v>
      </c>
      <c r="Q145" s="490">
        <v>5168</v>
      </c>
      <c r="R145" s="512">
        <v>1.096774193548387</v>
      </c>
      <c r="S145" s="491">
        <v>38</v>
      </c>
    </row>
    <row r="146" spans="1:19" ht="14.45" customHeight="1" x14ac:dyDescent="0.2">
      <c r="A146" s="485" t="s">
        <v>924</v>
      </c>
      <c r="B146" s="486" t="s">
        <v>925</v>
      </c>
      <c r="C146" s="486" t="s">
        <v>448</v>
      </c>
      <c r="D146" s="486" t="s">
        <v>544</v>
      </c>
      <c r="E146" s="486" t="s">
        <v>946</v>
      </c>
      <c r="F146" s="486" t="s">
        <v>953</v>
      </c>
      <c r="G146" s="486" t="s">
        <v>954</v>
      </c>
      <c r="H146" s="490">
        <v>53</v>
      </c>
      <c r="I146" s="490">
        <v>530</v>
      </c>
      <c r="J146" s="486">
        <v>0.46491228070175439</v>
      </c>
      <c r="K146" s="486">
        <v>10</v>
      </c>
      <c r="L146" s="490">
        <v>114</v>
      </c>
      <c r="M146" s="490">
        <v>1140</v>
      </c>
      <c r="N146" s="486">
        <v>1</v>
      </c>
      <c r="O146" s="486">
        <v>10</v>
      </c>
      <c r="P146" s="490">
        <v>224</v>
      </c>
      <c r="Q146" s="490">
        <v>2240</v>
      </c>
      <c r="R146" s="512">
        <v>1.9649122807017543</v>
      </c>
      <c r="S146" s="491">
        <v>10</v>
      </c>
    </row>
    <row r="147" spans="1:19" ht="14.45" customHeight="1" x14ac:dyDescent="0.2">
      <c r="A147" s="485" t="s">
        <v>924</v>
      </c>
      <c r="B147" s="486" t="s">
        <v>925</v>
      </c>
      <c r="C147" s="486" t="s">
        <v>448</v>
      </c>
      <c r="D147" s="486" t="s">
        <v>544</v>
      </c>
      <c r="E147" s="486" t="s">
        <v>946</v>
      </c>
      <c r="F147" s="486" t="s">
        <v>955</v>
      </c>
      <c r="G147" s="486" t="s">
        <v>956</v>
      </c>
      <c r="H147" s="490">
        <v>18</v>
      </c>
      <c r="I147" s="490">
        <v>90</v>
      </c>
      <c r="J147" s="486">
        <v>2.25</v>
      </c>
      <c r="K147" s="486">
        <v>5</v>
      </c>
      <c r="L147" s="490">
        <v>8</v>
      </c>
      <c r="M147" s="490">
        <v>40</v>
      </c>
      <c r="N147" s="486">
        <v>1</v>
      </c>
      <c r="O147" s="486">
        <v>5</v>
      </c>
      <c r="P147" s="490">
        <v>16</v>
      </c>
      <c r="Q147" s="490">
        <v>80</v>
      </c>
      <c r="R147" s="512">
        <v>2</v>
      </c>
      <c r="S147" s="491">
        <v>5</v>
      </c>
    </row>
    <row r="148" spans="1:19" ht="14.45" customHeight="1" x14ac:dyDescent="0.2">
      <c r="A148" s="485" t="s">
        <v>924</v>
      </c>
      <c r="B148" s="486" t="s">
        <v>925</v>
      </c>
      <c r="C148" s="486" t="s">
        <v>448</v>
      </c>
      <c r="D148" s="486" t="s">
        <v>544</v>
      </c>
      <c r="E148" s="486" t="s">
        <v>946</v>
      </c>
      <c r="F148" s="486" t="s">
        <v>957</v>
      </c>
      <c r="G148" s="486" t="s">
        <v>958</v>
      </c>
      <c r="H148" s="490"/>
      <c r="I148" s="490"/>
      <c r="J148" s="486"/>
      <c r="K148" s="486"/>
      <c r="L148" s="490"/>
      <c r="M148" s="490"/>
      <c r="N148" s="486"/>
      <c r="O148" s="486"/>
      <c r="P148" s="490">
        <v>4</v>
      </c>
      <c r="Q148" s="490">
        <v>20</v>
      </c>
      <c r="R148" s="512"/>
      <c r="S148" s="491">
        <v>5</v>
      </c>
    </row>
    <row r="149" spans="1:19" ht="14.45" customHeight="1" x14ac:dyDescent="0.2">
      <c r="A149" s="485" t="s">
        <v>924</v>
      </c>
      <c r="B149" s="486" t="s">
        <v>925</v>
      </c>
      <c r="C149" s="486" t="s">
        <v>448</v>
      </c>
      <c r="D149" s="486" t="s">
        <v>544</v>
      </c>
      <c r="E149" s="486" t="s">
        <v>946</v>
      </c>
      <c r="F149" s="486" t="s">
        <v>959</v>
      </c>
      <c r="G149" s="486" t="s">
        <v>960</v>
      </c>
      <c r="H149" s="490">
        <v>66</v>
      </c>
      <c r="I149" s="490">
        <v>4884</v>
      </c>
      <c r="J149" s="486">
        <v>0.79414634146341467</v>
      </c>
      <c r="K149" s="486">
        <v>74</v>
      </c>
      <c r="L149" s="490">
        <v>82</v>
      </c>
      <c r="M149" s="490">
        <v>6150</v>
      </c>
      <c r="N149" s="486">
        <v>1</v>
      </c>
      <c r="O149" s="486">
        <v>75</v>
      </c>
      <c r="P149" s="490">
        <v>149</v>
      </c>
      <c r="Q149" s="490">
        <v>11324</v>
      </c>
      <c r="R149" s="512">
        <v>1.8413008130081301</v>
      </c>
      <c r="S149" s="491">
        <v>76</v>
      </c>
    </row>
    <row r="150" spans="1:19" ht="14.45" customHeight="1" x14ac:dyDescent="0.2">
      <c r="A150" s="485" t="s">
        <v>924</v>
      </c>
      <c r="B150" s="486" t="s">
        <v>925</v>
      </c>
      <c r="C150" s="486" t="s">
        <v>448</v>
      </c>
      <c r="D150" s="486" t="s">
        <v>544</v>
      </c>
      <c r="E150" s="486" t="s">
        <v>946</v>
      </c>
      <c r="F150" s="486" t="s">
        <v>963</v>
      </c>
      <c r="G150" s="486" t="s">
        <v>964</v>
      </c>
      <c r="H150" s="490">
        <v>16</v>
      </c>
      <c r="I150" s="490">
        <v>2848</v>
      </c>
      <c r="J150" s="486">
        <v>0.83740076448103495</v>
      </c>
      <c r="K150" s="486">
        <v>178</v>
      </c>
      <c r="L150" s="490">
        <v>19</v>
      </c>
      <c r="M150" s="490">
        <v>3401</v>
      </c>
      <c r="N150" s="486">
        <v>1</v>
      </c>
      <c r="O150" s="486">
        <v>179</v>
      </c>
      <c r="P150" s="490">
        <v>67</v>
      </c>
      <c r="Q150" s="490">
        <v>12060</v>
      </c>
      <c r="R150" s="512">
        <v>3.5460158776830344</v>
      </c>
      <c r="S150" s="491">
        <v>180</v>
      </c>
    </row>
    <row r="151" spans="1:19" ht="14.45" customHeight="1" x14ac:dyDescent="0.2">
      <c r="A151" s="485" t="s">
        <v>924</v>
      </c>
      <c r="B151" s="486" t="s">
        <v>925</v>
      </c>
      <c r="C151" s="486" t="s">
        <v>448</v>
      </c>
      <c r="D151" s="486" t="s">
        <v>544</v>
      </c>
      <c r="E151" s="486" t="s">
        <v>946</v>
      </c>
      <c r="F151" s="486" t="s">
        <v>965</v>
      </c>
      <c r="G151" s="486" t="s">
        <v>966</v>
      </c>
      <c r="H151" s="490">
        <v>1</v>
      </c>
      <c r="I151" s="490">
        <v>272</v>
      </c>
      <c r="J151" s="486"/>
      <c r="K151" s="486">
        <v>272</v>
      </c>
      <c r="L151" s="490"/>
      <c r="M151" s="490"/>
      <c r="N151" s="486"/>
      <c r="O151" s="486"/>
      <c r="P151" s="490">
        <v>2</v>
      </c>
      <c r="Q151" s="490">
        <v>552</v>
      </c>
      <c r="R151" s="512"/>
      <c r="S151" s="491">
        <v>276</v>
      </c>
    </row>
    <row r="152" spans="1:19" ht="14.45" customHeight="1" x14ac:dyDescent="0.2">
      <c r="A152" s="485" t="s">
        <v>924</v>
      </c>
      <c r="B152" s="486" t="s">
        <v>925</v>
      </c>
      <c r="C152" s="486" t="s">
        <v>448</v>
      </c>
      <c r="D152" s="486" t="s">
        <v>544</v>
      </c>
      <c r="E152" s="486" t="s">
        <v>946</v>
      </c>
      <c r="F152" s="486" t="s">
        <v>967</v>
      </c>
      <c r="G152" s="486" t="s">
        <v>968</v>
      </c>
      <c r="H152" s="490">
        <v>98</v>
      </c>
      <c r="I152" s="490">
        <v>3266.66</v>
      </c>
      <c r="J152" s="486">
        <v>0.69503552135217306</v>
      </c>
      <c r="K152" s="486">
        <v>33.333265306122449</v>
      </c>
      <c r="L152" s="490">
        <v>141</v>
      </c>
      <c r="M152" s="490">
        <v>4699.99</v>
      </c>
      <c r="N152" s="486">
        <v>1</v>
      </c>
      <c r="O152" s="486">
        <v>33.333262411347519</v>
      </c>
      <c r="P152" s="490">
        <v>335</v>
      </c>
      <c r="Q152" s="490">
        <v>12596.670000000002</v>
      </c>
      <c r="R152" s="512">
        <v>2.6801482556345868</v>
      </c>
      <c r="S152" s="491">
        <v>37.602000000000004</v>
      </c>
    </row>
    <row r="153" spans="1:19" ht="14.45" customHeight="1" x14ac:dyDescent="0.2">
      <c r="A153" s="485" t="s">
        <v>924</v>
      </c>
      <c r="B153" s="486" t="s">
        <v>925</v>
      </c>
      <c r="C153" s="486" t="s">
        <v>448</v>
      </c>
      <c r="D153" s="486" t="s">
        <v>544</v>
      </c>
      <c r="E153" s="486" t="s">
        <v>946</v>
      </c>
      <c r="F153" s="486" t="s">
        <v>969</v>
      </c>
      <c r="G153" s="486" t="s">
        <v>970</v>
      </c>
      <c r="H153" s="490">
        <v>2</v>
      </c>
      <c r="I153" s="490">
        <v>74</v>
      </c>
      <c r="J153" s="486"/>
      <c r="K153" s="486">
        <v>37</v>
      </c>
      <c r="L153" s="490"/>
      <c r="M153" s="490"/>
      <c r="N153" s="486"/>
      <c r="O153" s="486"/>
      <c r="P153" s="490"/>
      <c r="Q153" s="490"/>
      <c r="R153" s="512"/>
      <c r="S153" s="491"/>
    </row>
    <row r="154" spans="1:19" ht="14.45" customHeight="1" x14ac:dyDescent="0.2">
      <c r="A154" s="485" t="s">
        <v>924</v>
      </c>
      <c r="B154" s="486" t="s">
        <v>925</v>
      </c>
      <c r="C154" s="486" t="s">
        <v>448</v>
      </c>
      <c r="D154" s="486" t="s">
        <v>544</v>
      </c>
      <c r="E154" s="486" t="s">
        <v>946</v>
      </c>
      <c r="F154" s="486" t="s">
        <v>971</v>
      </c>
      <c r="G154" s="486" t="s">
        <v>972</v>
      </c>
      <c r="H154" s="490">
        <v>112</v>
      </c>
      <c r="I154" s="490">
        <v>14784</v>
      </c>
      <c r="J154" s="486">
        <v>0.97777777777777775</v>
      </c>
      <c r="K154" s="486">
        <v>132</v>
      </c>
      <c r="L154" s="490">
        <v>112</v>
      </c>
      <c r="M154" s="490">
        <v>15120</v>
      </c>
      <c r="N154" s="486">
        <v>1</v>
      </c>
      <c r="O154" s="486">
        <v>135</v>
      </c>
      <c r="P154" s="490">
        <v>142</v>
      </c>
      <c r="Q154" s="490">
        <v>19454</v>
      </c>
      <c r="R154" s="512">
        <v>1.2866402116402116</v>
      </c>
      <c r="S154" s="491">
        <v>137</v>
      </c>
    </row>
    <row r="155" spans="1:19" ht="14.45" customHeight="1" x14ac:dyDescent="0.2">
      <c r="A155" s="485" t="s">
        <v>924</v>
      </c>
      <c r="B155" s="486" t="s">
        <v>925</v>
      </c>
      <c r="C155" s="486" t="s">
        <v>448</v>
      </c>
      <c r="D155" s="486" t="s">
        <v>544</v>
      </c>
      <c r="E155" s="486" t="s">
        <v>946</v>
      </c>
      <c r="F155" s="486" t="s">
        <v>973</v>
      </c>
      <c r="G155" s="486" t="s">
        <v>974</v>
      </c>
      <c r="H155" s="490">
        <v>7</v>
      </c>
      <c r="I155" s="490">
        <v>518</v>
      </c>
      <c r="J155" s="486">
        <v>0.98666666666666669</v>
      </c>
      <c r="K155" s="486">
        <v>74</v>
      </c>
      <c r="L155" s="490">
        <v>7</v>
      </c>
      <c r="M155" s="490">
        <v>525</v>
      </c>
      <c r="N155" s="486">
        <v>1</v>
      </c>
      <c r="O155" s="486">
        <v>75</v>
      </c>
      <c r="P155" s="490">
        <v>37</v>
      </c>
      <c r="Q155" s="490">
        <v>2812</v>
      </c>
      <c r="R155" s="512">
        <v>5.3561904761904762</v>
      </c>
      <c r="S155" s="491">
        <v>76</v>
      </c>
    </row>
    <row r="156" spans="1:19" ht="14.45" customHeight="1" x14ac:dyDescent="0.2">
      <c r="A156" s="485" t="s">
        <v>924</v>
      </c>
      <c r="B156" s="486" t="s">
        <v>925</v>
      </c>
      <c r="C156" s="486" t="s">
        <v>448</v>
      </c>
      <c r="D156" s="486" t="s">
        <v>544</v>
      </c>
      <c r="E156" s="486" t="s">
        <v>946</v>
      </c>
      <c r="F156" s="486" t="s">
        <v>975</v>
      </c>
      <c r="G156" s="486" t="s">
        <v>976</v>
      </c>
      <c r="H156" s="490">
        <v>78</v>
      </c>
      <c r="I156" s="490">
        <v>27690</v>
      </c>
      <c r="J156" s="486">
        <v>0.62883226597629105</v>
      </c>
      <c r="K156" s="486">
        <v>355</v>
      </c>
      <c r="L156" s="490">
        <v>123</v>
      </c>
      <c r="M156" s="490">
        <v>44034</v>
      </c>
      <c r="N156" s="486">
        <v>1</v>
      </c>
      <c r="O156" s="486">
        <v>358</v>
      </c>
      <c r="P156" s="490">
        <v>228</v>
      </c>
      <c r="Q156" s="490">
        <v>82080</v>
      </c>
      <c r="R156" s="512">
        <v>1.8640141708679656</v>
      </c>
      <c r="S156" s="491">
        <v>360</v>
      </c>
    </row>
    <row r="157" spans="1:19" ht="14.45" customHeight="1" x14ac:dyDescent="0.2">
      <c r="A157" s="485" t="s">
        <v>924</v>
      </c>
      <c r="B157" s="486" t="s">
        <v>925</v>
      </c>
      <c r="C157" s="486" t="s">
        <v>448</v>
      </c>
      <c r="D157" s="486" t="s">
        <v>544</v>
      </c>
      <c r="E157" s="486" t="s">
        <v>946</v>
      </c>
      <c r="F157" s="486" t="s">
        <v>977</v>
      </c>
      <c r="G157" s="486" t="s">
        <v>978</v>
      </c>
      <c r="H157" s="490">
        <v>122</v>
      </c>
      <c r="I157" s="490">
        <v>27206</v>
      </c>
      <c r="J157" s="486">
        <v>0.65070557282946662</v>
      </c>
      <c r="K157" s="486">
        <v>223</v>
      </c>
      <c r="L157" s="490">
        <v>185</v>
      </c>
      <c r="M157" s="490">
        <v>41810</v>
      </c>
      <c r="N157" s="486">
        <v>1</v>
      </c>
      <c r="O157" s="486">
        <v>226</v>
      </c>
      <c r="P157" s="490">
        <v>268</v>
      </c>
      <c r="Q157" s="490">
        <v>61104</v>
      </c>
      <c r="R157" s="512">
        <v>1.461468548194212</v>
      </c>
      <c r="S157" s="491">
        <v>228</v>
      </c>
    </row>
    <row r="158" spans="1:19" ht="14.45" customHeight="1" x14ac:dyDescent="0.2">
      <c r="A158" s="485" t="s">
        <v>924</v>
      </c>
      <c r="B158" s="486" t="s">
        <v>925</v>
      </c>
      <c r="C158" s="486" t="s">
        <v>448</v>
      </c>
      <c r="D158" s="486" t="s">
        <v>544</v>
      </c>
      <c r="E158" s="486" t="s">
        <v>946</v>
      </c>
      <c r="F158" s="486" t="s">
        <v>979</v>
      </c>
      <c r="G158" s="486" t="s">
        <v>980</v>
      </c>
      <c r="H158" s="490">
        <v>1</v>
      </c>
      <c r="I158" s="490">
        <v>77</v>
      </c>
      <c r="J158" s="486"/>
      <c r="K158" s="486">
        <v>77</v>
      </c>
      <c r="L158" s="490"/>
      <c r="M158" s="490"/>
      <c r="N158" s="486"/>
      <c r="O158" s="486"/>
      <c r="P158" s="490">
        <v>4</v>
      </c>
      <c r="Q158" s="490">
        <v>316</v>
      </c>
      <c r="R158" s="512"/>
      <c r="S158" s="491">
        <v>79</v>
      </c>
    </row>
    <row r="159" spans="1:19" ht="14.45" customHeight="1" x14ac:dyDescent="0.2">
      <c r="A159" s="485" t="s">
        <v>924</v>
      </c>
      <c r="B159" s="486" t="s">
        <v>925</v>
      </c>
      <c r="C159" s="486" t="s">
        <v>448</v>
      </c>
      <c r="D159" s="486" t="s">
        <v>544</v>
      </c>
      <c r="E159" s="486" t="s">
        <v>946</v>
      </c>
      <c r="F159" s="486" t="s">
        <v>985</v>
      </c>
      <c r="G159" s="486" t="s">
        <v>986</v>
      </c>
      <c r="H159" s="490">
        <v>18</v>
      </c>
      <c r="I159" s="490">
        <v>12636</v>
      </c>
      <c r="J159" s="486">
        <v>0.8936350777934936</v>
      </c>
      <c r="K159" s="486">
        <v>702</v>
      </c>
      <c r="L159" s="490">
        <v>20</v>
      </c>
      <c r="M159" s="490">
        <v>14140</v>
      </c>
      <c r="N159" s="486">
        <v>1</v>
      </c>
      <c r="O159" s="486">
        <v>707</v>
      </c>
      <c r="P159" s="490">
        <v>42</v>
      </c>
      <c r="Q159" s="490">
        <v>29862</v>
      </c>
      <c r="R159" s="512">
        <v>2.111881188118812</v>
      </c>
      <c r="S159" s="491">
        <v>711</v>
      </c>
    </row>
    <row r="160" spans="1:19" ht="14.45" customHeight="1" x14ac:dyDescent="0.2">
      <c r="A160" s="485" t="s">
        <v>924</v>
      </c>
      <c r="B160" s="486" t="s">
        <v>925</v>
      </c>
      <c r="C160" s="486" t="s">
        <v>448</v>
      </c>
      <c r="D160" s="486" t="s">
        <v>544</v>
      </c>
      <c r="E160" s="486" t="s">
        <v>946</v>
      </c>
      <c r="F160" s="486" t="s">
        <v>987</v>
      </c>
      <c r="G160" s="486" t="s">
        <v>988</v>
      </c>
      <c r="H160" s="490">
        <v>70</v>
      </c>
      <c r="I160" s="490">
        <v>16240</v>
      </c>
      <c r="J160" s="486">
        <v>0.55317119694802097</v>
      </c>
      <c r="K160" s="486">
        <v>232</v>
      </c>
      <c r="L160" s="490">
        <v>126</v>
      </c>
      <c r="M160" s="490">
        <v>29358</v>
      </c>
      <c r="N160" s="486">
        <v>1</v>
      </c>
      <c r="O160" s="486">
        <v>233</v>
      </c>
      <c r="P160" s="490">
        <v>206</v>
      </c>
      <c r="Q160" s="490">
        <v>48410</v>
      </c>
      <c r="R160" s="512">
        <v>1.6489542884392669</v>
      </c>
      <c r="S160" s="491">
        <v>235</v>
      </c>
    </row>
    <row r="161" spans="1:19" ht="14.45" customHeight="1" x14ac:dyDescent="0.2">
      <c r="A161" s="485" t="s">
        <v>924</v>
      </c>
      <c r="B161" s="486" t="s">
        <v>925</v>
      </c>
      <c r="C161" s="486" t="s">
        <v>448</v>
      </c>
      <c r="D161" s="486" t="s">
        <v>544</v>
      </c>
      <c r="E161" s="486" t="s">
        <v>946</v>
      </c>
      <c r="F161" s="486" t="s">
        <v>989</v>
      </c>
      <c r="G161" s="486" t="s">
        <v>990</v>
      </c>
      <c r="H161" s="490"/>
      <c r="I161" s="490"/>
      <c r="J161" s="486"/>
      <c r="K161" s="486"/>
      <c r="L161" s="490"/>
      <c r="M161" s="490"/>
      <c r="N161" s="486"/>
      <c r="O161" s="486"/>
      <c r="P161" s="490">
        <v>1</v>
      </c>
      <c r="Q161" s="490">
        <v>482</v>
      </c>
      <c r="R161" s="512"/>
      <c r="S161" s="491">
        <v>482</v>
      </c>
    </row>
    <row r="162" spans="1:19" ht="14.45" customHeight="1" x14ac:dyDescent="0.2">
      <c r="A162" s="485" t="s">
        <v>924</v>
      </c>
      <c r="B162" s="486" t="s">
        <v>925</v>
      </c>
      <c r="C162" s="486" t="s">
        <v>448</v>
      </c>
      <c r="D162" s="486" t="s">
        <v>922</v>
      </c>
      <c r="E162" s="486" t="s">
        <v>946</v>
      </c>
      <c r="F162" s="486" t="s">
        <v>951</v>
      </c>
      <c r="G162" s="486" t="s">
        <v>952</v>
      </c>
      <c r="H162" s="490">
        <v>3</v>
      </c>
      <c r="I162" s="490">
        <v>111</v>
      </c>
      <c r="J162" s="486">
        <v>0.58421052631578951</v>
      </c>
      <c r="K162" s="486">
        <v>37</v>
      </c>
      <c r="L162" s="490">
        <v>5</v>
      </c>
      <c r="M162" s="490">
        <v>190</v>
      </c>
      <c r="N162" s="486">
        <v>1</v>
      </c>
      <c r="O162" s="486">
        <v>38</v>
      </c>
      <c r="P162" s="490">
        <v>16</v>
      </c>
      <c r="Q162" s="490">
        <v>608</v>
      </c>
      <c r="R162" s="512">
        <v>3.2</v>
      </c>
      <c r="S162" s="491">
        <v>38</v>
      </c>
    </row>
    <row r="163" spans="1:19" ht="14.45" customHeight="1" x14ac:dyDescent="0.2">
      <c r="A163" s="485" t="s">
        <v>924</v>
      </c>
      <c r="B163" s="486" t="s">
        <v>925</v>
      </c>
      <c r="C163" s="486" t="s">
        <v>448</v>
      </c>
      <c r="D163" s="486" t="s">
        <v>922</v>
      </c>
      <c r="E163" s="486" t="s">
        <v>946</v>
      </c>
      <c r="F163" s="486" t="s">
        <v>953</v>
      </c>
      <c r="G163" s="486" t="s">
        <v>954</v>
      </c>
      <c r="H163" s="490">
        <v>1</v>
      </c>
      <c r="I163" s="490">
        <v>10</v>
      </c>
      <c r="J163" s="486">
        <v>2.7777777777777776E-2</v>
      </c>
      <c r="K163" s="486">
        <v>10</v>
      </c>
      <c r="L163" s="490">
        <v>36</v>
      </c>
      <c r="M163" s="490">
        <v>360</v>
      </c>
      <c r="N163" s="486">
        <v>1</v>
      </c>
      <c r="O163" s="486">
        <v>10</v>
      </c>
      <c r="P163" s="490">
        <v>127</v>
      </c>
      <c r="Q163" s="490">
        <v>1270</v>
      </c>
      <c r="R163" s="512">
        <v>3.5277777777777777</v>
      </c>
      <c r="S163" s="491">
        <v>10</v>
      </c>
    </row>
    <row r="164" spans="1:19" ht="14.45" customHeight="1" x14ac:dyDescent="0.2">
      <c r="A164" s="485" t="s">
        <v>924</v>
      </c>
      <c r="B164" s="486" t="s">
        <v>925</v>
      </c>
      <c r="C164" s="486" t="s">
        <v>448</v>
      </c>
      <c r="D164" s="486" t="s">
        <v>922</v>
      </c>
      <c r="E164" s="486" t="s">
        <v>946</v>
      </c>
      <c r="F164" s="486" t="s">
        <v>959</v>
      </c>
      <c r="G164" s="486" t="s">
        <v>960</v>
      </c>
      <c r="H164" s="490">
        <v>1</v>
      </c>
      <c r="I164" s="490">
        <v>74</v>
      </c>
      <c r="J164" s="486">
        <v>0.98666666666666669</v>
      </c>
      <c r="K164" s="486">
        <v>74</v>
      </c>
      <c r="L164" s="490">
        <v>1</v>
      </c>
      <c r="M164" s="490">
        <v>75</v>
      </c>
      <c r="N164" s="486">
        <v>1</v>
      </c>
      <c r="O164" s="486">
        <v>75</v>
      </c>
      <c r="P164" s="490">
        <v>64</v>
      </c>
      <c r="Q164" s="490">
        <v>4864</v>
      </c>
      <c r="R164" s="512">
        <v>64.853333333333339</v>
      </c>
      <c r="S164" s="491">
        <v>76</v>
      </c>
    </row>
    <row r="165" spans="1:19" ht="14.45" customHeight="1" x14ac:dyDescent="0.2">
      <c r="A165" s="485" t="s">
        <v>924</v>
      </c>
      <c r="B165" s="486" t="s">
        <v>925</v>
      </c>
      <c r="C165" s="486" t="s">
        <v>448</v>
      </c>
      <c r="D165" s="486" t="s">
        <v>922</v>
      </c>
      <c r="E165" s="486" t="s">
        <v>946</v>
      </c>
      <c r="F165" s="486" t="s">
        <v>963</v>
      </c>
      <c r="G165" s="486" t="s">
        <v>964</v>
      </c>
      <c r="H165" s="490">
        <v>1</v>
      </c>
      <c r="I165" s="490">
        <v>178</v>
      </c>
      <c r="J165" s="486">
        <v>0.994413407821229</v>
      </c>
      <c r="K165" s="486">
        <v>178</v>
      </c>
      <c r="L165" s="490">
        <v>1</v>
      </c>
      <c r="M165" s="490">
        <v>179</v>
      </c>
      <c r="N165" s="486">
        <v>1</v>
      </c>
      <c r="O165" s="486">
        <v>179</v>
      </c>
      <c r="P165" s="490">
        <v>2</v>
      </c>
      <c r="Q165" s="490">
        <v>360</v>
      </c>
      <c r="R165" s="512">
        <v>2.011173184357542</v>
      </c>
      <c r="S165" s="491">
        <v>180</v>
      </c>
    </row>
    <row r="166" spans="1:19" ht="14.45" customHeight="1" x14ac:dyDescent="0.2">
      <c r="A166" s="485" t="s">
        <v>924</v>
      </c>
      <c r="B166" s="486" t="s">
        <v>925</v>
      </c>
      <c r="C166" s="486" t="s">
        <v>448</v>
      </c>
      <c r="D166" s="486" t="s">
        <v>922</v>
      </c>
      <c r="E166" s="486" t="s">
        <v>946</v>
      </c>
      <c r="F166" s="486" t="s">
        <v>967</v>
      </c>
      <c r="G166" s="486" t="s">
        <v>968</v>
      </c>
      <c r="H166" s="490">
        <v>2</v>
      </c>
      <c r="I166" s="490">
        <v>66.66</v>
      </c>
      <c r="J166" s="486">
        <v>5.5549999999999988E-2</v>
      </c>
      <c r="K166" s="486">
        <v>33.33</v>
      </c>
      <c r="L166" s="490">
        <v>36</v>
      </c>
      <c r="M166" s="490">
        <v>1200.0000000000002</v>
      </c>
      <c r="N166" s="486">
        <v>1</v>
      </c>
      <c r="O166" s="486">
        <v>33.333333333333343</v>
      </c>
      <c r="P166" s="490">
        <v>132</v>
      </c>
      <c r="Q166" s="490">
        <v>4742.2299999999996</v>
      </c>
      <c r="R166" s="512">
        <v>3.9518583333333321</v>
      </c>
      <c r="S166" s="491">
        <v>35.925984848484845</v>
      </c>
    </row>
    <row r="167" spans="1:19" ht="14.45" customHeight="1" x14ac:dyDescent="0.2">
      <c r="A167" s="485" t="s">
        <v>924</v>
      </c>
      <c r="B167" s="486" t="s">
        <v>925</v>
      </c>
      <c r="C167" s="486" t="s">
        <v>448</v>
      </c>
      <c r="D167" s="486" t="s">
        <v>922</v>
      </c>
      <c r="E167" s="486" t="s">
        <v>946</v>
      </c>
      <c r="F167" s="486" t="s">
        <v>973</v>
      </c>
      <c r="G167" s="486" t="s">
        <v>974</v>
      </c>
      <c r="H167" s="490"/>
      <c r="I167" s="490"/>
      <c r="J167" s="486"/>
      <c r="K167" s="486"/>
      <c r="L167" s="490">
        <v>5</v>
      </c>
      <c r="M167" s="490">
        <v>375</v>
      </c>
      <c r="N167" s="486">
        <v>1</v>
      </c>
      <c r="O167" s="486">
        <v>75</v>
      </c>
      <c r="P167" s="490">
        <v>18</v>
      </c>
      <c r="Q167" s="490">
        <v>1368</v>
      </c>
      <c r="R167" s="512">
        <v>3.6480000000000001</v>
      </c>
      <c r="S167" s="491">
        <v>76</v>
      </c>
    </row>
    <row r="168" spans="1:19" ht="14.45" customHeight="1" x14ac:dyDescent="0.2">
      <c r="A168" s="485" t="s">
        <v>924</v>
      </c>
      <c r="B168" s="486" t="s">
        <v>925</v>
      </c>
      <c r="C168" s="486" t="s">
        <v>448</v>
      </c>
      <c r="D168" s="486" t="s">
        <v>922</v>
      </c>
      <c r="E168" s="486" t="s">
        <v>946</v>
      </c>
      <c r="F168" s="486" t="s">
        <v>975</v>
      </c>
      <c r="G168" s="486" t="s">
        <v>976</v>
      </c>
      <c r="H168" s="490"/>
      <c r="I168" s="490"/>
      <c r="J168" s="486"/>
      <c r="K168" s="486"/>
      <c r="L168" s="490">
        <v>35</v>
      </c>
      <c r="M168" s="490">
        <v>12530</v>
      </c>
      <c r="N168" s="486">
        <v>1</v>
      </c>
      <c r="O168" s="486">
        <v>358</v>
      </c>
      <c r="P168" s="490">
        <v>105</v>
      </c>
      <c r="Q168" s="490">
        <v>37800</v>
      </c>
      <c r="R168" s="512">
        <v>3.016759776536313</v>
      </c>
      <c r="S168" s="491">
        <v>360</v>
      </c>
    </row>
    <row r="169" spans="1:19" ht="14.45" customHeight="1" x14ac:dyDescent="0.2">
      <c r="A169" s="485" t="s">
        <v>924</v>
      </c>
      <c r="B169" s="486" t="s">
        <v>925</v>
      </c>
      <c r="C169" s="486" t="s">
        <v>448</v>
      </c>
      <c r="D169" s="486" t="s">
        <v>922</v>
      </c>
      <c r="E169" s="486" t="s">
        <v>946</v>
      </c>
      <c r="F169" s="486" t="s">
        <v>977</v>
      </c>
      <c r="G169" s="486" t="s">
        <v>978</v>
      </c>
      <c r="H169" s="490">
        <v>4</v>
      </c>
      <c r="I169" s="490">
        <v>892</v>
      </c>
      <c r="J169" s="486">
        <v>0.10386585933861202</v>
      </c>
      <c r="K169" s="486">
        <v>223</v>
      </c>
      <c r="L169" s="490">
        <v>38</v>
      </c>
      <c r="M169" s="490">
        <v>8588</v>
      </c>
      <c r="N169" s="486">
        <v>1</v>
      </c>
      <c r="O169" s="486">
        <v>226</v>
      </c>
      <c r="P169" s="490">
        <v>127</v>
      </c>
      <c r="Q169" s="490">
        <v>28956</v>
      </c>
      <c r="R169" s="512">
        <v>3.3716814159292037</v>
      </c>
      <c r="S169" s="491">
        <v>228</v>
      </c>
    </row>
    <row r="170" spans="1:19" ht="14.45" customHeight="1" x14ac:dyDescent="0.2">
      <c r="A170" s="485" t="s">
        <v>924</v>
      </c>
      <c r="B170" s="486" t="s">
        <v>925</v>
      </c>
      <c r="C170" s="486" t="s">
        <v>448</v>
      </c>
      <c r="D170" s="486" t="s">
        <v>922</v>
      </c>
      <c r="E170" s="486" t="s">
        <v>946</v>
      </c>
      <c r="F170" s="486" t="s">
        <v>985</v>
      </c>
      <c r="G170" s="486" t="s">
        <v>986</v>
      </c>
      <c r="H170" s="490">
        <v>2</v>
      </c>
      <c r="I170" s="490">
        <v>1404</v>
      </c>
      <c r="J170" s="486">
        <v>0.99292786421499291</v>
      </c>
      <c r="K170" s="486">
        <v>702</v>
      </c>
      <c r="L170" s="490">
        <v>2</v>
      </c>
      <c r="M170" s="490">
        <v>1414</v>
      </c>
      <c r="N170" s="486">
        <v>1</v>
      </c>
      <c r="O170" s="486">
        <v>707</v>
      </c>
      <c r="P170" s="490">
        <v>33</v>
      </c>
      <c r="Q170" s="490">
        <v>23463</v>
      </c>
      <c r="R170" s="512">
        <v>16.593352192362094</v>
      </c>
      <c r="S170" s="491">
        <v>711</v>
      </c>
    </row>
    <row r="171" spans="1:19" ht="14.45" customHeight="1" x14ac:dyDescent="0.2">
      <c r="A171" s="485" t="s">
        <v>924</v>
      </c>
      <c r="B171" s="486" t="s">
        <v>925</v>
      </c>
      <c r="C171" s="486" t="s">
        <v>448</v>
      </c>
      <c r="D171" s="486" t="s">
        <v>922</v>
      </c>
      <c r="E171" s="486" t="s">
        <v>946</v>
      </c>
      <c r="F171" s="486" t="s">
        <v>987</v>
      </c>
      <c r="G171" s="486" t="s">
        <v>988</v>
      </c>
      <c r="H171" s="490"/>
      <c r="I171" s="490"/>
      <c r="J171" s="486"/>
      <c r="K171" s="486"/>
      <c r="L171" s="490"/>
      <c r="M171" s="490"/>
      <c r="N171" s="486"/>
      <c r="O171" s="486"/>
      <c r="P171" s="490">
        <v>51</v>
      </c>
      <c r="Q171" s="490">
        <v>11985</v>
      </c>
      <c r="R171" s="512"/>
      <c r="S171" s="491">
        <v>235</v>
      </c>
    </row>
    <row r="172" spans="1:19" ht="14.45" customHeight="1" x14ac:dyDescent="0.2">
      <c r="A172" s="485" t="s">
        <v>924</v>
      </c>
      <c r="B172" s="486" t="s">
        <v>925</v>
      </c>
      <c r="C172" s="486" t="s">
        <v>448</v>
      </c>
      <c r="D172" s="486" t="s">
        <v>920</v>
      </c>
      <c r="E172" s="486" t="s">
        <v>946</v>
      </c>
      <c r="F172" s="486" t="s">
        <v>953</v>
      </c>
      <c r="G172" s="486" t="s">
        <v>954</v>
      </c>
      <c r="H172" s="490"/>
      <c r="I172" s="490"/>
      <c r="J172" s="486"/>
      <c r="K172" s="486"/>
      <c r="L172" s="490"/>
      <c r="M172" s="490"/>
      <c r="N172" s="486"/>
      <c r="O172" s="486"/>
      <c r="P172" s="490">
        <v>1</v>
      </c>
      <c r="Q172" s="490">
        <v>10</v>
      </c>
      <c r="R172" s="512"/>
      <c r="S172" s="491">
        <v>10</v>
      </c>
    </row>
    <row r="173" spans="1:19" ht="14.45" customHeight="1" x14ac:dyDescent="0.2">
      <c r="A173" s="485" t="s">
        <v>924</v>
      </c>
      <c r="B173" s="486" t="s">
        <v>925</v>
      </c>
      <c r="C173" s="486" t="s">
        <v>448</v>
      </c>
      <c r="D173" s="486" t="s">
        <v>920</v>
      </c>
      <c r="E173" s="486" t="s">
        <v>946</v>
      </c>
      <c r="F173" s="486" t="s">
        <v>959</v>
      </c>
      <c r="G173" s="486" t="s">
        <v>960</v>
      </c>
      <c r="H173" s="490"/>
      <c r="I173" s="490"/>
      <c r="J173" s="486"/>
      <c r="K173" s="486"/>
      <c r="L173" s="490"/>
      <c r="M173" s="490"/>
      <c r="N173" s="486"/>
      <c r="O173" s="486"/>
      <c r="P173" s="490">
        <v>1</v>
      </c>
      <c r="Q173" s="490">
        <v>76</v>
      </c>
      <c r="R173" s="512"/>
      <c r="S173" s="491">
        <v>76</v>
      </c>
    </row>
    <row r="174" spans="1:19" ht="14.45" customHeight="1" x14ac:dyDescent="0.2">
      <c r="A174" s="485" t="s">
        <v>924</v>
      </c>
      <c r="B174" s="486" t="s">
        <v>925</v>
      </c>
      <c r="C174" s="486" t="s">
        <v>448</v>
      </c>
      <c r="D174" s="486" t="s">
        <v>920</v>
      </c>
      <c r="E174" s="486" t="s">
        <v>946</v>
      </c>
      <c r="F174" s="486" t="s">
        <v>963</v>
      </c>
      <c r="G174" s="486" t="s">
        <v>964</v>
      </c>
      <c r="H174" s="490"/>
      <c r="I174" s="490"/>
      <c r="J174" s="486"/>
      <c r="K174" s="486"/>
      <c r="L174" s="490"/>
      <c r="M174" s="490"/>
      <c r="N174" s="486"/>
      <c r="O174" s="486"/>
      <c r="P174" s="490">
        <v>2</v>
      </c>
      <c r="Q174" s="490">
        <v>360</v>
      </c>
      <c r="R174" s="512"/>
      <c r="S174" s="491">
        <v>180</v>
      </c>
    </row>
    <row r="175" spans="1:19" ht="14.45" customHeight="1" x14ac:dyDescent="0.2">
      <c r="A175" s="485" t="s">
        <v>924</v>
      </c>
      <c r="B175" s="486" t="s">
        <v>925</v>
      </c>
      <c r="C175" s="486" t="s">
        <v>448</v>
      </c>
      <c r="D175" s="486" t="s">
        <v>920</v>
      </c>
      <c r="E175" s="486" t="s">
        <v>946</v>
      </c>
      <c r="F175" s="486" t="s">
        <v>967</v>
      </c>
      <c r="G175" s="486" t="s">
        <v>968</v>
      </c>
      <c r="H175" s="490"/>
      <c r="I175" s="490"/>
      <c r="J175" s="486"/>
      <c r="K175" s="486"/>
      <c r="L175" s="490"/>
      <c r="M175" s="490"/>
      <c r="N175" s="486"/>
      <c r="O175" s="486"/>
      <c r="P175" s="490">
        <v>3</v>
      </c>
      <c r="Q175" s="490">
        <v>100</v>
      </c>
      <c r="R175" s="512"/>
      <c r="S175" s="491">
        <v>33.333333333333336</v>
      </c>
    </row>
    <row r="176" spans="1:19" ht="14.45" customHeight="1" x14ac:dyDescent="0.2">
      <c r="A176" s="485" t="s">
        <v>924</v>
      </c>
      <c r="B176" s="486" t="s">
        <v>925</v>
      </c>
      <c r="C176" s="486" t="s">
        <v>448</v>
      </c>
      <c r="D176" s="486" t="s">
        <v>920</v>
      </c>
      <c r="E176" s="486" t="s">
        <v>946</v>
      </c>
      <c r="F176" s="486" t="s">
        <v>977</v>
      </c>
      <c r="G176" s="486" t="s">
        <v>978</v>
      </c>
      <c r="H176" s="490"/>
      <c r="I176" s="490"/>
      <c r="J176" s="486"/>
      <c r="K176" s="486"/>
      <c r="L176" s="490"/>
      <c r="M176" s="490"/>
      <c r="N176" s="486"/>
      <c r="O176" s="486"/>
      <c r="P176" s="490">
        <v>1</v>
      </c>
      <c r="Q176" s="490">
        <v>228</v>
      </c>
      <c r="R176" s="512"/>
      <c r="S176" s="491">
        <v>228</v>
      </c>
    </row>
    <row r="177" spans="1:19" ht="14.45" customHeight="1" x14ac:dyDescent="0.2">
      <c r="A177" s="485" t="s">
        <v>924</v>
      </c>
      <c r="B177" s="486" t="s">
        <v>925</v>
      </c>
      <c r="C177" s="486" t="s">
        <v>448</v>
      </c>
      <c r="D177" s="486" t="s">
        <v>920</v>
      </c>
      <c r="E177" s="486" t="s">
        <v>946</v>
      </c>
      <c r="F177" s="486" t="s">
        <v>985</v>
      </c>
      <c r="G177" s="486" t="s">
        <v>986</v>
      </c>
      <c r="H177" s="490"/>
      <c r="I177" s="490"/>
      <c r="J177" s="486"/>
      <c r="K177" s="486"/>
      <c r="L177" s="490"/>
      <c r="M177" s="490"/>
      <c r="N177" s="486"/>
      <c r="O177" s="486"/>
      <c r="P177" s="490">
        <v>1</v>
      </c>
      <c r="Q177" s="490">
        <v>711</v>
      </c>
      <c r="R177" s="512"/>
      <c r="S177" s="491">
        <v>711</v>
      </c>
    </row>
    <row r="178" spans="1:19" ht="14.45" customHeight="1" x14ac:dyDescent="0.2">
      <c r="A178" s="485" t="s">
        <v>924</v>
      </c>
      <c r="B178" s="486" t="s">
        <v>925</v>
      </c>
      <c r="C178" s="486" t="s">
        <v>448</v>
      </c>
      <c r="D178" s="486" t="s">
        <v>920</v>
      </c>
      <c r="E178" s="486" t="s">
        <v>946</v>
      </c>
      <c r="F178" s="486" t="s">
        <v>987</v>
      </c>
      <c r="G178" s="486" t="s">
        <v>988</v>
      </c>
      <c r="H178" s="490"/>
      <c r="I178" s="490"/>
      <c r="J178" s="486"/>
      <c r="K178" s="486"/>
      <c r="L178" s="490"/>
      <c r="M178" s="490"/>
      <c r="N178" s="486"/>
      <c r="O178" s="486"/>
      <c r="P178" s="490">
        <v>1</v>
      </c>
      <c r="Q178" s="490">
        <v>235</v>
      </c>
      <c r="R178" s="512"/>
      <c r="S178" s="491">
        <v>235</v>
      </c>
    </row>
    <row r="179" spans="1:19" ht="14.45" customHeight="1" x14ac:dyDescent="0.2">
      <c r="A179" s="485" t="s">
        <v>924</v>
      </c>
      <c r="B179" s="486" t="s">
        <v>925</v>
      </c>
      <c r="C179" s="486" t="s">
        <v>453</v>
      </c>
      <c r="D179" s="486" t="s">
        <v>916</v>
      </c>
      <c r="E179" s="486" t="s">
        <v>946</v>
      </c>
      <c r="F179" s="486" t="s">
        <v>973</v>
      </c>
      <c r="G179" s="486" t="s">
        <v>974</v>
      </c>
      <c r="H179" s="490"/>
      <c r="I179" s="490"/>
      <c r="J179" s="486"/>
      <c r="K179" s="486"/>
      <c r="L179" s="490">
        <v>2</v>
      </c>
      <c r="M179" s="490">
        <v>150</v>
      </c>
      <c r="N179" s="486">
        <v>1</v>
      </c>
      <c r="O179" s="486">
        <v>75</v>
      </c>
      <c r="P179" s="490"/>
      <c r="Q179" s="490"/>
      <c r="R179" s="512"/>
      <c r="S179" s="491"/>
    </row>
    <row r="180" spans="1:19" ht="14.45" customHeight="1" x14ac:dyDescent="0.2">
      <c r="A180" s="485" t="s">
        <v>924</v>
      </c>
      <c r="B180" s="486" t="s">
        <v>925</v>
      </c>
      <c r="C180" s="486" t="s">
        <v>453</v>
      </c>
      <c r="D180" s="486" t="s">
        <v>541</v>
      </c>
      <c r="E180" s="486" t="s">
        <v>926</v>
      </c>
      <c r="F180" s="486" t="s">
        <v>927</v>
      </c>
      <c r="G180" s="486" t="s">
        <v>928</v>
      </c>
      <c r="H180" s="490">
        <v>2.5999999999999996</v>
      </c>
      <c r="I180" s="490">
        <v>140.66</v>
      </c>
      <c r="J180" s="486"/>
      <c r="K180" s="486">
        <v>54.100000000000009</v>
      </c>
      <c r="L180" s="490"/>
      <c r="M180" s="490"/>
      <c r="N180" s="486"/>
      <c r="O180" s="486"/>
      <c r="P180" s="490"/>
      <c r="Q180" s="490"/>
      <c r="R180" s="512"/>
      <c r="S180" s="491"/>
    </row>
    <row r="181" spans="1:19" ht="14.45" customHeight="1" x14ac:dyDescent="0.2">
      <c r="A181" s="485" t="s">
        <v>924</v>
      </c>
      <c r="B181" s="486" t="s">
        <v>925</v>
      </c>
      <c r="C181" s="486" t="s">
        <v>453</v>
      </c>
      <c r="D181" s="486" t="s">
        <v>541</v>
      </c>
      <c r="E181" s="486" t="s">
        <v>926</v>
      </c>
      <c r="F181" s="486" t="s">
        <v>934</v>
      </c>
      <c r="G181" s="486" t="s">
        <v>470</v>
      </c>
      <c r="H181" s="490">
        <v>0.64999999999999991</v>
      </c>
      <c r="I181" s="490">
        <v>3.12</v>
      </c>
      <c r="J181" s="486"/>
      <c r="K181" s="486">
        <v>4.8000000000000007</v>
      </c>
      <c r="L181" s="490"/>
      <c r="M181" s="490"/>
      <c r="N181" s="486"/>
      <c r="O181" s="486"/>
      <c r="P181" s="490"/>
      <c r="Q181" s="490"/>
      <c r="R181" s="512"/>
      <c r="S181" s="491"/>
    </row>
    <row r="182" spans="1:19" ht="14.45" customHeight="1" x14ac:dyDescent="0.2">
      <c r="A182" s="485" t="s">
        <v>924</v>
      </c>
      <c r="B182" s="486" t="s">
        <v>925</v>
      </c>
      <c r="C182" s="486" t="s">
        <v>453</v>
      </c>
      <c r="D182" s="486" t="s">
        <v>541</v>
      </c>
      <c r="E182" s="486" t="s">
        <v>946</v>
      </c>
      <c r="F182" s="486" t="s">
        <v>951</v>
      </c>
      <c r="G182" s="486" t="s">
        <v>952</v>
      </c>
      <c r="H182" s="490">
        <v>12</v>
      </c>
      <c r="I182" s="490">
        <v>444</v>
      </c>
      <c r="J182" s="486"/>
      <c r="K182" s="486">
        <v>37</v>
      </c>
      <c r="L182" s="490"/>
      <c r="M182" s="490"/>
      <c r="N182" s="486"/>
      <c r="O182" s="486"/>
      <c r="P182" s="490"/>
      <c r="Q182" s="490"/>
      <c r="R182" s="512"/>
      <c r="S182" s="491"/>
    </row>
    <row r="183" spans="1:19" ht="14.45" customHeight="1" x14ac:dyDescent="0.2">
      <c r="A183" s="485" t="s">
        <v>924</v>
      </c>
      <c r="B183" s="486" t="s">
        <v>925</v>
      </c>
      <c r="C183" s="486" t="s">
        <v>453</v>
      </c>
      <c r="D183" s="486" t="s">
        <v>541</v>
      </c>
      <c r="E183" s="486" t="s">
        <v>946</v>
      </c>
      <c r="F183" s="486" t="s">
        <v>971</v>
      </c>
      <c r="G183" s="486" t="s">
        <v>972</v>
      </c>
      <c r="H183" s="490">
        <v>13</v>
      </c>
      <c r="I183" s="490">
        <v>1716</v>
      </c>
      <c r="J183" s="486"/>
      <c r="K183" s="486">
        <v>132</v>
      </c>
      <c r="L183" s="490"/>
      <c r="M183" s="490"/>
      <c r="N183" s="486"/>
      <c r="O183" s="486"/>
      <c r="P183" s="490"/>
      <c r="Q183" s="490"/>
      <c r="R183" s="512"/>
      <c r="S183" s="491"/>
    </row>
    <row r="184" spans="1:19" ht="14.45" customHeight="1" x14ac:dyDescent="0.2">
      <c r="A184" s="485" t="s">
        <v>924</v>
      </c>
      <c r="B184" s="486" t="s">
        <v>925</v>
      </c>
      <c r="C184" s="486" t="s">
        <v>453</v>
      </c>
      <c r="D184" s="486" t="s">
        <v>541</v>
      </c>
      <c r="E184" s="486" t="s">
        <v>946</v>
      </c>
      <c r="F184" s="486" t="s">
        <v>973</v>
      </c>
      <c r="G184" s="486" t="s">
        <v>974</v>
      </c>
      <c r="H184" s="490">
        <v>1</v>
      </c>
      <c r="I184" s="490">
        <v>74</v>
      </c>
      <c r="J184" s="486"/>
      <c r="K184" s="486">
        <v>74</v>
      </c>
      <c r="L184" s="490"/>
      <c r="M184" s="490"/>
      <c r="N184" s="486"/>
      <c r="O184" s="486"/>
      <c r="P184" s="490"/>
      <c r="Q184" s="490"/>
      <c r="R184" s="512"/>
      <c r="S184" s="491"/>
    </row>
    <row r="185" spans="1:19" ht="14.45" customHeight="1" x14ac:dyDescent="0.2">
      <c r="A185" s="485" t="s">
        <v>993</v>
      </c>
      <c r="B185" s="486" t="s">
        <v>994</v>
      </c>
      <c r="C185" s="486" t="s">
        <v>448</v>
      </c>
      <c r="D185" s="486" t="s">
        <v>916</v>
      </c>
      <c r="E185" s="486" t="s">
        <v>946</v>
      </c>
      <c r="F185" s="486" t="s">
        <v>961</v>
      </c>
      <c r="G185" s="486" t="s">
        <v>962</v>
      </c>
      <c r="H185" s="490">
        <v>4</v>
      </c>
      <c r="I185" s="490">
        <v>488</v>
      </c>
      <c r="J185" s="486">
        <v>1</v>
      </c>
      <c r="K185" s="486">
        <v>122</v>
      </c>
      <c r="L185" s="490">
        <v>4</v>
      </c>
      <c r="M185" s="490">
        <v>488</v>
      </c>
      <c r="N185" s="486">
        <v>1</v>
      </c>
      <c r="O185" s="486">
        <v>122</v>
      </c>
      <c r="P185" s="490">
        <v>21</v>
      </c>
      <c r="Q185" s="490">
        <v>2583</v>
      </c>
      <c r="R185" s="512">
        <v>5.293032786885246</v>
      </c>
      <c r="S185" s="491">
        <v>123</v>
      </c>
    </row>
    <row r="186" spans="1:19" ht="14.45" customHeight="1" x14ac:dyDescent="0.2">
      <c r="A186" s="485" t="s">
        <v>993</v>
      </c>
      <c r="B186" s="486" t="s">
        <v>994</v>
      </c>
      <c r="C186" s="486" t="s">
        <v>448</v>
      </c>
      <c r="D186" s="486" t="s">
        <v>541</v>
      </c>
      <c r="E186" s="486" t="s">
        <v>946</v>
      </c>
      <c r="F186" s="486" t="s">
        <v>951</v>
      </c>
      <c r="G186" s="486" t="s">
        <v>952</v>
      </c>
      <c r="H186" s="490"/>
      <c r="I186" s="490"/>
      <c r="J186" s="486"/>
      <c r="K186" s="486"/>
      <c r="L186" s="490">
        <v>3</v>
      </c>
      <c r="M186" s="490">
        <v>114</v>
      </c>
      <c r="N186" s="486">
        <v>1</v>
      </c>
      <c r="O186" s="486">
        <v>38</v>
      </c>
      <c r="P186" s="490">
        <v>3</v>
      </c>
      <c r="Q186" s="490">
        <v>114</v>
      </c>
      <c r="R186" s="512">
        <v>1</v>
      </c>
      <c r="S186" s="491">
        <v>38</v>
      </c>
    </row>
    <row r="187" spans="1:19" ht="14.45" customHeight="1" x14ac:dyDescent="0.2">
      <c r="A187" s="485" t="s">
        <v>993</v>
      </c>
      <c r="B187" s="486" t="s">
        <v>994</v>
      </c>
      <c r="C187" s="486" t="s">
        <v>448</v>
      </c>
      <c r="D187" s="486" t="s">
        <v>541</v>
      </c>
      <c r="E187" s="486" t="s">
        <v>946</v>
      </c>
      <c r="F187" s="486" t="s">
        <v>961</v>
      </c>
      <c r="G187" s="486" t="s">
        <v>962</v>
      </c>
      <c r="H187" s="490">
        <v>606</v>
      </c>
      <c r="I187" s="490">
        <v>73932</v>
      </c>
      <c r="J187" s="486">
        <v>1.158699808795411</v>
      </c>
      <c r="K187" s="486">
        <v>122</v>
      </c>
      <c r="L187" s="490">
        <v>523</v>
      </c>
      <c r="M187" s="490">
        <v>63806</v>
      </c>
      <c r="N187" s="486">
        <v>1</v>
      </c>
      <c r="O187" s="486">
        <v>122</v>
      </c>
      <c r="P187" s="490">
        <v>495</v>
      </c>
      <c r="Q187" s="490">
        <v>60885</v>
      </c>
      <c r="R187" s="512">
        <v>0.95422060621258187</v>
      </c>
      <c r="S187" s="491">
        <v>123</v>
      </c>
    </row>
    <row r="188" spans="1:19" ht="14.45" customHeight="1" x14ac:dyDescent="0.2">
      <c r="A188" s="485" t="s">
        <v>993</v>
      </c>
      <c r="B188" s="486" t="s">
        <v>994</v>
      </c>
      <c r="C188" s="486" t="s">
        <v>448</v>
      </c>
      <c r="D188" s="486" t="s">
        <v>541</v>
      </c>
      <c r="E188" s="486" t="s">
        <v>946</v>
      </c>
      <c r="F188" s="486" t="s">
        <v>971</v>
      </c>
      <c r="G188" s="486" t="s">
        <v>972</v>
      </c>
      <c r="H188" s="490"/>
      <c r="I188" s="490"/>
      <c r="J188" s="486"/>
      <c r="K188" s="486"/>
      <c r="L188" s="490">
        <v>3</v>
      </c>
      <c r="M188" s="490">
        <v>405</v>
      </c>
      <c r="N188" s="486">
        <v>1</v>
      </c>
      <c r="O188" s="486">
        <v>135</v>
      </c>
      <c r="P188" s="490">
        <v>3</v>
      </c>
      <c r="Q188" s="490">
        <v>411</v>
      </c>
      <c r="R188" s="512">
        <v>1.0148148148148148</v>
      </c>
      <c r="S188" s="491">
        <v>137</v>
      </c>
    </row>
    <row r="189" spans="1:19" ht="14.45" customHeight="1" x14ac:dyDescent="0.2">
      <c r="A189" s="485" t="s">
        <v>993</v>
      </c>
      <c r="B189" s="486" t="s">
        <v>994</v>
      </c>
      <c r="C189" s="486" t="s">
        <v>448</v>
      </c>
      <c r="D189" s="486" t="s">
        <v>542</v>
      </c>
      <c r="E189" s="486" t="s">
        <v>946</v>
      </c>
      <c r="F189" s="486" t="s">
        <v>961</v>
      </c>
      <c r="G189" s="486" t="s">
        <v>962</v>
      </c>
      <c r="H189" s="490">
        <v>14</v>
      </c>
      <c r="I189" s="490">
        <v>1708</v>
      </c>
      <c r="J189" s="486">
        <v>1</v>
      </c>
      <c r="K189" s="486">
        <v>122</v>
      </c>
      <c r="L189" s="490">
        <v>14</v>
      </c>
      <c r="M189" s="490">
        <v>1708</v>
      </c>
      <c r="N189" s="486">
        <v>1</v>
      </c>
      <c r="O189" s="486">
        <v>122</v>
      </c>
      <c r="P189" s="490">
        <v>8</v>
      </c>
      <c r="Q189" s="490">
        <v>984</v>
      </c>
      <c r="R189" s="512">
        <v>0.57611241217798592</v>
      </c>
      <c r="S189" s="491">
        <v>123</v>
      </c>
    </row>
    <row r="190" spans="1:19" ht="14.45" customHeight="1" x14ac:dyDescent="0.2">
      <c r="A190" s="485" t="s">
        <v>993</v>
      </c>
      <c r="B190" s="486" t="s">
        <v>994</v>
      </c>
      <c r="C190" s="486" t="s">
        <v>448</v>
      </c>
      <c r="D190" s="486" t="s">
        <v>543</v>
      </c>
      <c r="E190" s="486" t="s">
        <v>946</v>
      </c>
      <c r="F190" s="486" t="s">
        <v>961</v>
      </c>
      <c r="G190" s="486" t="s">
        <v>962</v>
      </c>
      <c r="H190" s="490"/>
      <c r="I190" s="490"/>
      <c r="J190" s="486"/>
      <c r="K190" s="486"/>
      <c r="L190" s="490"/>
      <c r="M190" s="490"/>
      <c r="N190" s="486"/>
      <c r="O190" s="486"/>
      <c r="P190" s="490">
        <v>2</v>
      </c>
      <c r="Q190" s="490">
        <v>246</v>
      </c>
      <c r="R190" s="512"/>
      <c r="S190" s="491">
        <v>123</v>
      </c>
    </row>
    <row r="191" spans="1:19" ht="14.45" customHeight="1" x14ac:dyDescent="0.2">
      <c r="A191" s="485" t="s">
        <v>993</v>
      </c>
      <c r="B191" s="486" t="s">
        <v>994</v>
      </c>
      <c r="C191" s="486" t="s">
        <v>448</v>
      </c>
      <c r="D191" s="486" t="s">
        <v>921</v>
      </c>
      <c r="E191" s="486" t="s">
        <v>946</v>
      </c>
      <c r="F191" s="486" t="s">
        <v>961</v>
      </c>
      <c r="G191" s="486" t="s">
        <v>962</v>
      </c>
      <c r="H191" s="490">
        <v>12</v>
      </c>
      <c r="I191" s="490">
        <v>1464</v>
      </c>
      <c r="J191" s="486">
        <v>2.4</v>
      </c>
      <c r="K191" s="486">
        <v>122</v>
      </c>
      <c r="L191" s="490">
        <v>5</v>
      </c>
      <c r="M191" s="490">
        <v>610</v>
      </c>
      <c r="N191" s="486">
        <v>1</v>
      </c>
      <c r="O191" s="486">
        <v>122</v>
      </c>
      <c r="P191" s="490">
        <v>5</v>
      </c>
      <c r="Q191" s="490">
        <v>615</v>
      </c>
      <c r="R191" s="512">
        <v>1.0081967213114753</v>
      </c>
      <c r="S191" s="491">
        <v>123</v>
      </c>
    </row>
    <row r="192" spans="1:19" ht="14.45" customHeight="1" thickBot="1" x14ac:dyDescent="0.25">
      <c r="A192" s="492" t="s">
        <v>993</v>
      </c>
      <c r="B192" s="493" t="s">
        <v>994</v>
      </c>
      <c r="C192" s="493" t="s">
        <v>448</v>
      </c>
      <c r="D192" s="493" t="s">
        <v>544</v>
      </c>
      <c r="E192" s="493" t="s">
        <v>946</v>
      </c>
      <c r="F192" s="493" t="s">
        <v>961</v>
      </c>
      <c r="G192" s="493" t="s">
        <v>962</v>
      </c>
      <c r="H192" s="497">
        <v>30</v>
      </c>
      <c r="I192" s="497">
        <v>3660</v>
      </c>
      <c r="J192" s="493">
        <v>1</v>
      </c>
      <c r="K192" s="493">
        <v>122</v>
      </c>
      <c r="L192" s="497">
        <v>30</v>
      </c>
      <c r="M192" s="497">
        <v>3660</v>
      </c>
      <c r="N192" s="493">
        <v>1</v>
      </c>
      <c r="O192" s="493">
        <v>122</v>
      </c>
      <c r="P192" s="497">
        <v>50</v>
      </c>
      <c r="Q192" s="497">
        <v>6150</v>
      </c>
      <c r="R192" s="505">
        <v>1.680327868852459</v>
      </c>
      <c r="S192" s="498">
        <v>123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952D8D2-C3E1-4089-B64E-AE6EAB4EE1FA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1008</v>
      </c>
      <c r="C3" s="222">
        <f t="shared" ref="C3:R3" si="0">SUBTOTAL(9,C6:C1048576)</f>
        <v>0</v>
      </c>
      <c r="D3" s="222">
        <f t="shared" si="0"/>
        <v>0</v>
      </c>
      <c r="E3" s="222">
        <f t="shared" si="0"/>
        <v>0</v>
      </c>
      <c r="F3" s="222">
        <f t="shared" si="0"/>
        <v>0</v>
      </c>
      <c r="G3" s="225" t="str">
        <f>IF(D3&lt;&gt;0,F3/D3,"")</f>
        <v/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4"/>
      <c r="B5" s="585">
        <v>2018</v>
      </c>
      <c r="C5" s="586"/>
      <c r="D5" s="586">
        <v>2019</v>
      </c>
      <c r="E5" s="586"/>
      <c r="F5" s="586">
        <v>2020</v>
      </c>
      <c r="G5" s="624" t="s">
        <v>2</v>
      </c>
      <c r="H5" s="585">
        <v>2018</v>
      </c>
      <c r="I5" s="586"/>
      <c r="J5" s="586">
        <v>2019</v>
      </c>
      <c r="K5" s="586"/>
      <c r="L5" s="586">
        <v>2020</v>
      </c>
      <c r="M5" s="624" t="s">
        <v>2</v>
      </c>
      <c r="N5" s="585">
        <v>2018</v>
      </c>
      <c r="O5" s="586"/>
      <c r="P5" s="586">
        <v>2019</v>
      </c>
      <c r="Q5" s="586"/>
      <c r="R5" s="586">
        <v>2020</v>
      </c>
      <c r="S5" s="624" t="s">
        <v>2</v>
      </c>
    </row>
    <row r="6" spans="1:19" ht="14.45" customHeight="1" thickBot="1" x14ac:dyDescent="0.25">
      <c r="A6" s="627" t="s">
        <v>997</v>
      </c>
      <c r="B6" s="625">
        <v>1008</v>
      </c>
      <c r="C6" s="626"/>
      <c r="D6" s="625"/>
      <c r="E6" s="626"/>
      <c r="F6" s="625"/>
      <c r="G6" s="248"/>
      <c r="H6" s="625"/>
      <c r="I6" s="626"/>
      <c r="J6" s="625"/>
      <c r="K6" s="626"/>
      <c r="L6" s="625"/>
      <c r="M6" s="248"/>
      <c r="N6" s="625"/>
      <c r="O6" s="626"/>
      <c r="P6" s="625"/>
      <c r="Q6" s="626"/>
      <c r="R6" s="625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146024B-F5F8-4C6D-90D9-567B4B6AA54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999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</v>
      </c>
      <c r="G3" s="103">
        <f t="shared" si="0"/>
        <v>1008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5"/>
      <c r="B5" s="613"/>
      <c r="C5" s="615"/>
      <c r="D5" s="628"/>
      <c r="E5" s="617"/>
      <c r="F5" s="629" t="s">
        <v>71</v>
      </c>
      <c r="G5" s="630" t="s">
        <v>14</v>
      </c>
      <c r="H5" s="631"/>
      <c r="I5" s="631"/>
      <c r="J5" s="629" t="s">
        <v>71</v>
      </c>
      <c r="K5" s="630" t="s">
        <v>14</v>
      </c>
      <c r="L5" s="631"/>
      <c r="M5" s="631"/>
      <c r="N5" s="629" t="s">
        <v>71</v>
      </c>
      <c r="O5" s="630" t="s">
        <v>14</v>
      </c>
      <c r="P5" s="632"/>
      <c r="Q5" s="622"/>
    </row>
    <row r="6" spans="1:17" ht="14.45" customHeight="1" x14ac:dyDescent="0.2">
      <c r="A6" s="573" t="s">
        <v>998</v>
      </c>
      <c r="B6" s="579" t="s">
        <v>925</v>
      </c>
      <c r="C6" s="579" t="s">
        <v>946</v>
      </c>
      <c r="D6" s="579" t="s">
        <v>959</v>
      </c>
      <c r="E6" s="579" t="s">
        <v>960</v>
      </c>
      <c r="F6" s="116">
        <v>1</v>
      </c>
      <c r="G6" s="116">
        <v>74</v>
      </c>
      <c r="H6" s="116"/>
      <c r="I6" s="116">
        <v>74</v>
      </c>
      <c r="J6" s="116"/>
      <c r="K6" s="116"/>
      <c r="L6" s="116"/>
      <c r="M6" s="116"/>
      <c r="N6" s="116"/>
      <c r="O6" s="116"/>
      <c r="P6" s="574"/>
      <c r="Q6" s="575"/>
    </row>
    <row r="7" spans="1:17" ht="14.45" customHeight="1" x14ac:dyDescent="0.2">
      <c r="A7" s="485" t="s">
        <v>998</v>
      </c>
      <c r="B7" s="486" t="s">
        <v>925</v>
      </c>
      <c r="C7" s="486" t="s">
        <v>946</v>
      </c>
      <c r="D7" s="486" t="s">
        <v>985</v>
      </c>
      <c r="E7" s="486" t="s">
        <v>986</v>
      </c>
      <c r="F7" s="490">
        <v>1</v>
      </c>
      <c r="G7" s="490">
        <v>702</v>
      </c>
      <c r="H7" s="490"/>
      <c r="I7" s="490">
        <v>702</v>
      </c>
      <c r="J7" s="490"/>
      <c r="K7" s="490"/>
      <c r="L7" s="490"/>
      <c r="M7" s="490"/>
      <c r="N7" s="490"/>
      <c r="O7" s="490"/>
      <c r="P7" s="512"/>
      <c r="Q7" s="491"/>
    </row>
    <row r="8" spans="1:17" ht="14.45" customHeight="1" thickBot="1" x14ac:dyDescent="0.25">
      <c r="A8" s="492" t="s">
        <v>998</v>
      </c>
      <c r="B8" s="493" t="s">
        <v>925</v>
      </c>
      <c r="C8" s="493" t="s">
        <v>946</v>
      </c>
      <c r="D8" s="493" t="s">
        <v>987</v>
      </c>
      <c r="E8" s="493" t="s">
        <v>988</v>
      </c>
      <c r="F8" s="497">
        <v>1</v>
      </c>
      <c r="G8" s="497">
        <v>232</v>
      </c>
      <c r="H8" s="497"/>
      <c r="I8" s="497">
        <v>232</v>
      </c>
      <c r="J8" s="497"/>
      <c r="K8" s="497"/>
      <c r="L8" s="497"/>
      <c r="M8" s="497"/>
      <c r="N8" s="497"/>
      <c r="O8" s="497"/>
      <c r="P8" s="505"/>
      <c r="Q8" s="49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9B788CE-A7B8-4AE3-B147-64A8155786B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351.77545000000009</v>
      </c>
      <c r="C5" s="29">
        <v>888.31666000000007</v>
      </c>
      <c r="D5" s="8"/>
      <c r="E5" s="117">
        <v>273.94261</v>
      </c>
      <c r="F5" s="28">
        <v>0</v>
      </c>
      <c r="G5" s="116">
        <f>E5-F5</f>
        <v>273.94261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56.713609999999989</v>
      </c>
      <c r="C6" s="31">
        <v>56.66357</v>
      </c>
      <c r="D6" s="8"/>
      <c r="E6" s="118">
        <v>79.009619999999998</v>
      </c>
      <c r="F6" s="30">
        <v>0</v>
      </c>
      <c r="G6" s="119">
        <f>E6-F6</f>
        <v>79.009619999999998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6259.2440399999996</v>
      </c>
      <c r="C7" s="31">
        <v>6914.8187400000006</v>
      </c>
      <c r="D7" s="8"/>
      <c r="E7" s="118">
        <v>6816.5271900000007</v>
      </c>
      <c r="F7" s="30">
        <v>0</v>
      </c>
      <c r="G7" s="119">
        <f>E7-F7</f>
        <v>6816.5271900000007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1425.2229299999997</v>
      </c>
      <c r="C8" s="33">
        <v>1414.5198999999986</v>
      </c>
      <c r="D8" s="8"/>
      <c r="E8" s="120">
        <v>1456.7634399999995</v>
      </c>
      <c r="F8" s="32">
        <v>0</v>
      </c>
      <c r="G8" s="121">
        <f>E8-F8</f>
        <v>1456.7634399999995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8092.9560299999994</v>
      </c>
      <c r="C9" s="35">
        <v>9274.3188699999992</v>
      </c>
      <c r="D9" s="8"/>
      <c r="E9" s="3">
        <v>8626.2428600000003</v>
      </c>
      <c r="F9" s="34">
        <v>0</v>
      </c>
      <c r="G9" s="34">
        <f>E9-F9</f>
        <v>8626.2428600000003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1713.72533</v>
      </c>
      <c r="C11" s="29">
        <f>IF(ISERROR(VLOOKUP("Celkem:",'ZV Vykáz.-A'!A:H,5,0)),0,VLOOKUP("Celkem:",'ZV Vykáz.-A'!A:H,5,0)/1000)</f>
        <v>1868.7023299999998</v>
      </c>
      <c r="D11" s="8"/>
      <c r="E11" s="117">
        <f>IF(ISERROR(VLOOKUP("Celkem:",'ZV Vykáz.-A'!A:H,8,0)),0,VLOOKUP("Celkem:",'ZV Vykáz.-A'!A:H,8,0)/1000)</f>
        <v>1690.15923</v>
      </c>
      <c r="F11" s="28">
        <f>C11</f>
        <v>1868.7023299999998</v>
      </c>
      <c r="G11" s="116">
        <f>E11-F11</f>
        <v>-178.54309999999987</v>
      </c>
      <c r="H11" s="122">
        <f>IF(F11&lt;0.00000001,"",E11/F11)</f>
        <v>0.90445610457391579</v>
      </c>
      <c r="I11" s="116">
        <f>E11-B11</f>
        <v>-23.566100000000006</v>
      </c>
      <c r="J11" s="122">
        <f>IF(B11&lt;0.00000001,"",E11/B11)</f>
        <v>0.98624861313102019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1713.72533</v>
      </c>
      <c r="C13" s="37">
        <f>SUM(C11:C12)</f>
        <v>1868.7023299999998</v>
      </c>
      <c r="D13" s="8"/>
      <c r="E13" s="5">
        <f>SUM(E11:E12)</f>
        <v>1690.15923</v>
      </c>
      <c r="F13" s="36">
        <f>SUM(F11:F12)</f>
        <v>1868.7023299999998</v>
      </c>
      <c r="G13" s="36">
        <f>E13-F13</f>
        <v>-178.54309999999987</v>
      </c>
      <c r="H13" s="126">
        <f>IF(F13&lt;0.00000001,"",E13/F13)</f>
        <v>0.90445610457391579</v>
      </c>
      <c r="I13" s="36">
        <f>SUM(I11:I12)</f>
        <v>-23.566100000000006</v>
      </c>
      <c r="J13" s="126">
        <f>IF(B13&lt;0.00000001,"",E13/B13)</f>
        <v>0.98624861313102019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0.2117551761862223</v>
      </c>
      <c r="C15" s="39">
        <f>IF(C9=0,"",C13/C9)</f>
        <v>0.2014921371794498</v>
      </c>
      <c r="D15" s="8"/>
      <c r="E15" s="6">
        <f>IF(E9=0,"",E13/E9)</f>
        <v>0.19593225665339081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CB3BF051-320A-402F-9CF0-6787C7466A6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0.26504884222197655</v>
      </c>
      <c r="C4" s="201">
        <f t="shared" ref="C4:M4" si="0">(C10+C8)/C6</f>
        <v>0.25800620219916237</v>
      </c>
      <c r="D4" s="201">
        <f t="shared" si="0"/>
        <v>0.26413315825321732</v>
      </c>
      <c r="E4" s="201">
        <f t="shared" si="0"/>
        <v>0.22698968094300054</v>
      </c>
      <c r="F4" s="201">
        <f t="shared" si="0"/>
        <v>0.21934356214666426</v>
      </c>
      <c r="G4" s="201">
        <f t="shared" si="0"/>
        <v>0.21284990218396924</v>
      </c>
      <c r="H4" s="201">
        <f t="shared" si="0"/>
        <v>0.19782399325060557</v>
      </c>
      <c r="I4" s="201">
        <f t="shared" si="0"/>
        <v>0.19593224737936493</v>
      </c>
      <c r="J4" s="201">
        <f t="shared" si="0"/>
        <v>0.19593224737936493</v>
      </c>
      <c r="K4" s="201">
        <f t="shared" si="0"/>
        <v>0.19593224737936493</v>
      </c>
      <c r="L4" s="201">
        <f t="shared" si="0"/>
        <v>0.19593224737936493</v>
      </c>
      <c r="M4" s="201">
        <f t="shared" si="0"/>
        <v>0.19593224737936493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1089.30855</v>
      </c>
      <c r="C5" s="201">
        <f>IF(ISERROR(VLOOKUP($A5,'Man Tab'!$A:$Q,COLUMN()+2,0)),0,VLOOKUP($A5,'Man Tab'!$A:$Q,COLUMN()+2,0))</f>
        <v>1065.54647</v>
      </c>
      <c r="D5" s="201">
        <f>IF(ISERROR(VLOOKUP($A5,'Man Tab'!$A:$Q,COLUMN()+2,0)),0,VLOOKUP($A5,'Man Tab'!$A:$Q,COLUMN()+2,0))</f>
        <v>988.78008999999997</v>
      </c>
      <c r="E5" s="201">
        <f>IF(ISERROR(VLOOKUP($A5,'Man Tab'!$A:$Q,COLUMN()+2,0)),0,VLOOKUP($A5,'Man Tab'!$A:$Q,COLUMN()+2,0))</f>
        <v>1127.4838500000001</v>
      </c>
      <c r="F5" s="201">
        <f>IF(ISERROR(VLOOKUP($A5,'Man Tab'!$A:$Q,COLUMN()+2,0)),0,VLOOKUP($A5,'Man Tab'!$A:$Q,COLUMN()+2,0))</f>
        <v>1011.58767</v>
      </c>
      <c r="G5" s="201">
        <f>IF(ISERROR(VLOOKUP($A5,'Man Tab'!$A:$Q,COLUMN()+2,0)),0,VLOOKUP($A5,'Man Tab'!$A:$Q,COLUMN()+2,0))</f>
        <v>1029.5971400000001</v>
      </c>
      <c r="H5" s="201">
        <f>IF(ISERROR(VLOOKUP($A5,'Man Tab'!$A:$Q,COLUMN()+2,0)),0,VLOOKUP($A5,'Man Tab'!$A:$Q,COLUMN()+2,0))</f>
        <v>1374.2643</v>
      </c>
      <c r="I5" s="201">
        <f>IF(ISERROR(VLOOKUP($A5,'Man Tab'!$A:$Q,COLUMN()+2,0)),0,VLOOKUP($A5,'Man Tab'!$A:$Q,COLUMN()+2,0))</f>
        <v>939.67479000000003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1089.30855</v>
      </c>
      <c r="C6" s="203">
        <f t="shared" ref="C6:M6" si="1">C5+B6</f>
        <v>2154.85502</v>
      </c>
      <c r="D6" s="203">
        <f t="shared" si="1"/>
        <v>3143.6351100000002</v>
      </c>
      <c r="E6" s="203">
        <f t="shared" si="1"/>
        <v>4271.1189599999998</v>
      </c>
      <c r="F6" s="203">
        <f t="shared" si="1"/>
        <v>5282.7066299999997</v>
      </c>
      <c r="G6" s="203">
        <f t="shared" si="1"/>
        <v>6312.3037699999995</v>
      </c>
      <c r="H6" s="203">
        <f t="shared" si="1"/>
        <v>7686.5680699999994</v>
      </c>
      <c r="I6" s="203">
        <f t="shared" si="1"/>
        <v>8626.2428599999985</v>
      </c>
      <c r="J6" s="203">
        <f t="shared" si="1"/>
        <v>8626.2428599999985</v>
      </c>
      <c r="K6" s="203">
        <f t="shared" si="1"/>
        <v>8626.2428599999985</v>
      </c>
      <c r="L6" s="203">
        <f t="shared" si="1"/>
        <v>8626.2428599999985</v>
      </c>
      <c r="M6" s="203">
        <f t="shared" si="1"/>
        <v>8626.2428599999985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288719.97000000003</v>
      </c>
      <c r="C9" s="202">
        <v>267245.99000000005</v>
      </c>
      <c r="D9" s="202">
        <v>274372.31000000006</v>
      </c>
      <c r="E9" s="202">
        <v>139161.66</v>
      </c>
      <c r="F9" s="202">
        <v>189227.76</v>
      </c>
      <c r="G9" s="202">
        <v>184845.55</v>
      </c>
      <c r="H9" s="202">
        <v>177014.35</v>
      </c>
      <c r="I9" s="202">
        <v>169571.56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288.71997000000005</v>
      </c>
      <c r="C10" s="203">
        <f t="shared" ref="C10:M10" si="3">C9/1000+B10</f>
        <v>555.96596000000011</v>
      </c>
      <c r="D10" s="203">
        <f t="shared" si="3"/>
        <v>830.33827000000019</v>
      </c>
      <c r="E10" s="203">
        <f t="shared" si="3"/>
        <v>969.49993000000018</v>
      </c>
      <c r="F10" s="203">
        <f t="shared" si="3"/>
        <v>1158.7276900000002</v>
      </c>
      <c r="G10" s="203">
        <f t="shared" si="3"/>
        <v>1343.5732400000002</v>
      </c>
      <c r="H10" s="203">
        <f t="shared" si="3"/>
        <v>1520.5875900000001</v>
      </c>
      <c r="I10" s="203">
        <f t="shared" si="3"/>
        <v>1690.1591500000002</v>
      </c>
      <c r="J10" s="203">
        <f t="shared" si="3"/>
        <v>1690.1591500000002</v>
      </c>
      <c r="K10" s="203">
        <f t="shared" si="3"/>
        <v>1690.1591500000002</v>
      </c>
      <c r="L10" s="203">
        <f t="shared" si="3"/>
        <v>1690.1591500000002</v>
      </c>
      <c r="M10" s="203">
        <f t="shared" si="3"/>
        <v>1690.1591500000002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AEFD2DA8-733C-4E00-B2A6-197E495BFC36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57.383650000000003</v>
      </c>
      <c r="E7" s="52">
        <v>65.645179999999996</v>
      </c>
      <c r="F7" s="52">
        <v>25.189029999999999</v>
      </c>
      <c r="G7" s="52">
        <v>32.454329999999999</v>
      </c>
      <c r="H7" s="52">
        <v>25.034770000000002</v>
      </c>
      <c r="I7" s="52">
        <v>39.159179999999999</v>
      </c>
      <c r="J7" s="52">
        <v>5.9696400000000001</v>
      </c>
      <c r="K7" s="52">
        <v>23.106830000000002</v>
      </c>
      <c r="L7" s="52">
        <v>0</v>
      </c>
      <c r="M7" s="52">
        <v>0</v>
      </c>
      <c r="N7" s="52">
        <v>0</v>
      </c>
      <c r="O7" s="52">
        <v>0</v>
      </c>
      <c r="P7" s="53">
        <v>273.94261</v>
      </c>
      <c r="Q7" s="95">
        <v>0.3913465856583791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8.3333333333333339</v>
      </c>
      <c r="D9" s="52">
        <v>6.1614100000000001</v>
      </c>
      <c r="E9" s="52">
        <v>10.196759999999999</v>
      </c>
      <c r="F9" s="52">
        <v>9.2229500000000009</v>
      </c>
      <c r="G9" s="52">
        <v>10.187419999999999</v>
      </c>
      <c r="H9" s="52">
        <v>9.9243299999999994</v>
      </c>
      <c r="I9" s="52">
        <v>9.6654300000000006</v>
      </c>
      <c r="J9" s="52">
        <v>13.16131</v>
      </c>
      <c r="K9" s="52">
        <v>10.49001</v>
      </c>
      <c r="L9" s="52">
        <v>0</v>
      </c>
      <c r="M9" s="52">
        <v>0</v>
      </c>
      <c r="N9" s="52">
        <v>0</v>
      </c>
      <c r="O9" s="52">
        <v>0</v>
      </c>
      <c r="P9" s="53">
        <v>79.009619999999998</v>
      </c>
      <c r="Q9" s="95">
        <v>0.79009620000000003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64.7117413</v>
      </c>
      <c r="C11" s="52">
        <v>5.3926451083333333</v>
      </c>
      <c r="D11" s="52">
        <v>3.9693899999999998</v>
      </c>
      <c r="E11" s="52">
        <v>4.9948100000000002</v>
      </c>
      <c r="F11" s="52">
        <v>18.635090000000002</v>
      </c>
      <c r="G11" s="52">
        <v>4.3513100000000007</v>
      </c>
      <c r="H11" s="52">
        <v>6.9394</v>
      </c>
      <c r="I11" s="52">
        <v>11.601790000000001</v>
      </c>
      <c r="J11" s="52">
        <v>7.7652000000000001</v>
      </c>
      <c r="K11" s="52">
        <v>3.5604</v>
      </c>
      <c r="L11" s="52">
        <v>0</v>
      </c>
      <c r="M11" s="52">
        <v>0</v>
      </c>
      <c r="N11" s="52">
        <v>0</v>
      </c>
      <c r="O11" s="52">
        <v>0</v>
      </c>
      <c r="P11" s="53">
        <v>61.81739000000001</v>
      </c>
      <c r="Q11" s="95">
        <v>0.95527316616961455</v>
      </c>
    </row>
    <row r="12" spans="1:17" ht="14.45" customHeight="1" x14ac:dyDescent="0.2">
      <c r="A12" s="15" t="s">
        <v>40</v>
      </c>
      <c r="B12" s="51">
        <v>45.291477899999997</v>
      </c>
      <c r="C12" s="52">
        <v>3.7742898249999999</v>
      </c>
      <c r="D12" s="52">
        <v>0.03</v>
      </c>
      <c r="E12" s="52">
        <v>0</v>
      </c>
      <c r="F12" s="52">
        <v>3.2429999999999999</v>
      </c>
      <c r="G12" s="52">
        <v>0</v>
      </c>
      <c r="H12" s="52">
        <v>4.2999999999999997E-2</v>
      </c>
      <c r="I12" s="52">
        <v>6.6000000000000003E-2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3.3819999999999997</v>
      </c>
      <c r="Q12" s="95">
        <v>7.4671884354650303E-2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0.22263999999999998</v>
      </c>
      <c r="E13" s="52">
        <v>0.2286</v>
      </c>
      <c r="F13" s="52">
        <v>1.1579000000000002</v>
      </c>
      <c r="G13" s="52">
        <v>6.5666000000000002</v>
      </c>
      <c r="H13" s="52">
        <v>9.3969900000000006</v>
      </c>
      <c r="I13" s="52">
        <v>7.5188100000000002</v>
      </c>
      <c r="J13" s="52">
        <v>4.6552700000000007</v>
      </c>
      <c r="K13" s="52">
        <v>4.1844799999999998</v>
      </c>
      <c r="L13" s="52">
        <v>0</v>
      </c>
      <c r="M13" s="52">
        <v>0</v>
      </c>
      <c r="N13" s="52">
        <v>0</v>
      </c>
      <c r="O13" s="52">
        <v>0</v>
      </c>
      <c r="P13" s="53">
        <v>33.931290000000004</v>
      </c>
      <c r="Q13" s="95">
        <v>8.4828227120705701</v>
      </c>
    </row>
    <row r="14" spans="1:17" ht="14.45" customHeight="1" x14ac:dyDescent="0.2">
      <c r="A14" s="15" t="s">
        <v>42</v>
      </c>
      <c r="B14" s="51">
        <v>1254.4553742000001</v>
      </c>
      <c r="C14" s="52">
        <v>104.53794785000001</v>
      </c>
      <c r="D14" s="52">
        <v>154.102</v>
      </c>
      <c r="E14" s="52">
        <v>119.274</v>
      </c>
      <c r="F14" s="52">
        <v>119.49299999999999</v>
      </c>
      <c r="G14" s="52">
        <v>95.337999999999994</v>
      </c>
      <c r="H14" s="52">
        <v>88.305000000000007</v>
      </c>
      <c r="I14" s="52">
        <v>72.504000000000005</v>
      </c>
      <c r="J14" s="52">
        <v>71.893000000000001</v>
      </c>
      <c r="K14" s="52">
        <v>71.647000000000006</v>
      </c>
      <c r="L14" s="52">
        <v>0</v>
      </c>
      <c r="M14" s="52">
        <v>0</v>
      </c>
      <c r="N14" s="52">
        <v>0</v>
      </c>
      <c r="O14" s="52">
        <v>0</v>
      </c>
      <c r="P14" s="53">
        <v>792.55600000000004</v>
      </c>
      <c r="Q14" s="95">
        <v>0.63179290096742924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19.878296800000001</v>
      </c>
      <c r="C17" s="52">
        <v>1.6565247333333335</v>
      </c>
      <c r="D17" s="52">
        <v>1.3825000000000001</v>
      </c>
      <c r="E17" s="52">
        <v>8.3190400000000011</v>
      </c>
      <c r="F17" s="52">
        <v>0</v>
      </c>
      <c r="G17" s="52">
        <v>11.991100000000001</v>
      </c>
      <c r="H17" s="52">
        <v>1.2682200000000001</v>
      </c>
      <c r="I17" s="52">
        <v>8.4579000000000004</v>
      </c>
      <c r="J17" s="52">
        <v>0</v>
      </c>
      <c r="K17" s="52">
        <v>0.79774</v>
      </c>
      <c r="L17" s="52">
        <v>0</v>
      </c>
      <c r="M17" s="52">
        <v>0</v>
      </c>
      <c r="N17" s="52">
        <v>0</v>
      </c>
      <c r="O17" s="52">
        <v>0</v>
      </c>
      <c r="P17" s="53">
        <v>32.216500000000003</v>
      </c>
      <c r="Q17" s="95">
        <v>1.6206871405602516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0.64600000000000002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0.64600000000000002</v>
      </c>
      <c r="Q18" s="95" t="s">
        <v>271</v>
      </c>
    </row>
    <row r="19" spans="1:17" ht="14.45" customHeight="1" x14ac:dyDescent="0.2">
      <c r="A19" s="15" t="s">
        <v>47</v>
      </c>
      <c r="B19" s="51">
        <v>262.6798124</v>
      </c>
      <c r="C19" s="52">
        <v>21.889984366666667</v>
      </c>
      <c r="D19" s="52">
        <v>27.733910000000002</v>
      </c>
      <c r="E19" s="52">
        <v>19.44566</v>
      </c>
      <c r="F19" s="52">
        <v>19.1754</v>
      </c>
      <c r="G19" s="52">
        <v>28.254339999999999</v>
      </c>
      <c r="H19" s="52">
        <v>19.26548</v>
      </c>
      <c r="I19" s="52">
        <v>33.109010000000005</v>
      </c>
      <c r="J19" s="52">
        <v>21.617439999999998</v>
      </c>
      <c r="K19" s="52">
        <v>16.989660000000001</v>
      </c>
      <c r="L19" s="52">
        <v>0</v>
      </c>
      <c r="M19" s="52">
        <v>0</v>
      </c>
      <c r="N19" s="52">
        <v>0</v>
      </c>
      <c r="O19" s="52">
        <v>0</v>
      </c>
      <c r="P19" s="53">
        <v>185.59089999999998</v>
      </c>
      <c r="Q19" s="95">
        <v>0.70652898029860167</v>
      </c>
    </row>
    <row r="20" spans="1:17" ht="14.45" customHeight="1" x14ac:dyDescent="0.2">
      <c r="A20" s="15" t="s">
        <v>48</v>
      </c>
      <c r="B20" s="51">
        <v>10523.2723965</v>
      </c>
      <c r="C20" s="52">
        <v>876.93936637500008</v>
      </c>
      <c r="D20" s="52">
        <v>798.80052999999998</v>
      </c>
      <c r="E20" s="52">
        <v>798.12287000000003</v>
      </c>
      <c r="F20" s="52">
        <v>748.92667000000006</v>
      </c>
      <c r="G20" s="52">
        <v>899.23062000000004</v>
      </c>
      <c r="H20" s="52">
        <v>799.64356000000009</v>
      </c>
      <c r="I20" s="52">
        <v>807.70196999999996</v>
      </c>
      <c r="J20" s="52">
        <v>1210.3172199999999</v>
      </c>
      <c r="K20" s="52">
        <v>753.78375000000005</v>
      </c>
      <c r="L20" s="52">
        <v>0</v>
      </c>
      <c r="M20" s="52">
        <v>0</v>
      </c>
      <c r="N20" s="52">
        <v>0</v>
      </c>
      <c r="O20" s="52">
        <v>0</v>
      </c>
      <c r="P20" s="53">
        <v>6816.5271900000007</v>
      </c>
      <c r="Q20" s="95">
        <v>0.64775736417002294</v>
      </c>
    </row>
    <row r="21" spans="1:17" ht="14.45" customHeight="1" x14ac:dyDescent="0.2">
      <c r="A21" s="16" t="s">
        <v>49</v>
      </c>
      <c r="B21" s="51">
        <v>513.28591890000098</v>
      </c>
      <c r="C21" s="52">
        <v>42.773826575000079</v>
      </c>
      <c r="D21" s="52">
        <v>39.390519999999995</v>
      </c>
      <c r="E21" s="52">
        <v>39.31955</v>
      </c>
      <c r="F21" s="52">
        <v>39.320550000000004</v>
      </c>
      <c r="G21" s="52">
        <v>39.110129999999998</v>
      </c>
      <c r="H21" s="52">
        <v>39.170819999999999</v>
      </c>
      <c r="I21" s="52">
        <v>39.167050000000003</v>
      </c>
      <c r="J21" s="52">
        <v>38.732219999999998</v>
      </c>
      <c r="K21" s="52">
        <v>33.188220000000001</v>
      </c>
      <c r="L21" s="52">
        <v>0</v>
      </c>
      <c r="M21" s="52">
        <v>0</v>
      </c>
      <c r="N21" s="52">
        <v>0</v>
      </c>
      <c r="O21" s="52">
        <v>0</v>
      </c>
      <c r="P21" s="53">
        <v>307.39905999999996</v>
      </c>
      <c r="Q21" s="95">
        <v>0.59888465411007674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0</v>
      </c>
      <c r="F22" s="52">
        <v>4.4165000000000001</v>
      </c>
      <c r="G22" s="52">
        <v>0</v>
      </c>
      <c r="H22" s="52">
        <v>12.5961</v>
      </c>
      <c r="I22" s="52">
        <v>0</v>
      </c>
      <c r="J22" s="52">
        <v>0</v>
      </c>
      <c r="K22" s="52">
        <v>21.816200000000002</v>
      </c>
      <c r="L22" s="52">
        <v>0</v>
      </c>
      <c r="M22" s="52">
        <v>0</v>
      </c>
      <c r="N22" s="52">
        <v>0</v>
      </c>
      <c r="O22" s="52">
        <v>0</v>
      </c>
      <c r="P22" s="53">
        <v>38.828800000000001</v>
      </c>
      <c r="Q22" s="95">
        <v>3.6995967248248292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4.2969611999978952</v>
      </c>
      <c r="C24" s="52">
        <v>0.3580800999998246</v>
      </c>
      <c r="D24" s="52">
        <v>0.13200000000006185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0.15300000000002001</v>
      </c>
      <c r="K24" s="52">
        <v>0.11050000000000182</v>
      </c>
      <c r="L24" s="52">
        <v>0</v>
      </c>
      <c r="M24" s="52">
        <v>0</v>
      </c>
      <c r="N24" s="52">
        <v>0</v>
      </c>
      <c r="O24" s="52">
        <v>0</v>
      </c>
      <c r="P24" s="53">
        <v>0.39550000000008367</v>
      </c>
      <c r="Q24" s="95">
        <v>9.204178990498621E-2</v>
      </c>
    </row>
    <row r="25" spans="1:17" ht="14.45" customHeight="1" x14ac:dyDescent="0.2">
      <c r="A25" s="17" t="s">
        <v>53</v>
      </c>
      <c r="B25" s="54">
        <v>13502.3673934</v>
      </c>
      <c r="C25" s="55">
        <v>1125.1972827833333</v>
      </c>
      <c r="D25" s="55">
        <v>1089.30855</v>
      </c>
      <c r="E25" s="55">
        <v>1065.54647</v>
      </c>
      <c r="F25" s="55">
        <v>988.78008999999997</v>
      </c>
      <c r="G25" s="55">
        <v>1127.4838500000001</v>
      </c>
      <c r="H25" s="55">
        <v>1011.58767</v>
      </c>
      <c r="I25" s="55">
        <v>1029.5971400000001</v>
      </c>
      <c r="J25" s="55">
        <v>1374.2643</v>
      </c>
      <c r="K25" s="55">
        <v>939.67479000000003</v>
      </c>
      <c r="L25" s="55">
        <v>0</v>
      </c>
      <c r="M25" s="55">
        <v>0</v>
      </c>
      <c r="N25" s="55">
        <v>0</v>
      </c>
      <c r="O25" s="55">
        <v>0</v>
      </c>
      <c r="P25" s="56">
        <v>8626.2428599999985</v>
      </c>
      <c r="Q25" s="96">
        <v>0.63886891895835496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137.03807</v>
      </c>
      <c r="E26" s="52">
        <v>90.847700000000003</v>
      </c>
      <c r="F26" s="52">
        <v>101.20483</v>
      </c>
      <c r="G26" s="52">
        <v>128.77497</v>
      </c>
      <c r="H26" s="52">
        <v>82.013850000000005</v>
      </c>
      <c r="I26" s="52">
        <v>160.21943999999999</v>
      </c>
      <c r="J26" s="52">
        <v>118.57774000000001</v>
      </c>
      <c r="K26" s="52">
        <v>123.42981</v>
      </c>
      <c r="L26" s="52">
        <v>0</v>
      </c>
      <c r="M26" s="52">
        <v>0</v>
      </c>
      <c r="N26" s="52">
        <v>0</v>
      </c>
      <c r="O26" s="52">
        <v>0</v>
      </c>
      <c r="P26" s="53">
        <v>942.10640999999998</v>
      </c>
      <c r="Q26" s="95" t="s">
        <v>271</v>
      </c>
    </row>
    <row r="27" spans="1:17" ht="14.45" customHeight="1" x14ac:dyDescent="0.2">
      <c r="A27" s="18" t="s">
        <v>55</v>
      </c>
      <c r="B27" s="54">
        <v>13502.3673934</v>
      </c>
      <c r="C27" s="55">
        <v>1125.1972827833333</v>
      </c>
      <c r="D27" s="55">
        <v>1226.34662</v>
      </c>
      <c r="E27" s="55">
        <v>1156.39417</v>
      </c>
      <c r="F27" s="55">
        <v>1089.9849199999999</v>
      </c>
      <c r="G27" s="55">
        <v>1256.25882</v>
      </c>
      <c r="H27" s="55">
        <v>1093.6015199999999</v>
      </c>
      <c r="I27" s="55">
        <v>1189.8165800000002</v>
      </c>
      <c r="J27" s="55">
        <v>1492.84204</v>
      </c>
      <c r="K27" s="55">
        <v>1063.1046000000001</v>
      </c>
      <c r="L27" s="55">
        <v>0</v>
      </c>
      <c r="M27" s="55">
        <v>0</v>
      </c>
      <c r="N27" s="55">
        <v>0</v>
      </c>
      <c r="O27" s="55">
        <v>0</v>
      </c>
      <c r="P27" s="56">
        <v>9568.3492700000006</v>
      </c>
      <c r="Q27" s="96">
        <v>0.70864234331803477</v>
      </c>
    </row>
    <row r="28" spans="1:17" ht="14.45" customHeight="1" x14ac:dyDescent="0.2">
      <c r="A28" s="16" t="s">
        <v>56</v>
      </c>
      <c r="B28" s="51">
        <v>5263.5263193000001</v>
      </c>
      <c r="C28" s="52">
        <v>438.62719327500002</v>
      </c>
      <c r="D28" s="52">
        <v>424.68731000000002</v>
      </c>
      <c r="E28" s="52">
        <v>424.78086999999999</v>
      </c>
      <c r="F28" s="52">
        <v>411.89080000000001</v>
      </c>
      <c r="G28" s="52">
        <v>288.31076000000002</v>
      </c>
      <c r="H28" s="52">
        <v>470.80313000000001</v>
      </c>
      <c r="I28" s="52">
        <v>652.24863000000005</v>
      </c>
      <c r="J28" s="52">
        <v>503.42745000000002</v>
      </c>
      <c r="K28" s="52">
        <v>435.77683000000002</v>
      </c>
      <c r="L28" s="52">
        <v>0</v>
      </c>
      <c r="M28" s="52">
        <v>0</v>
      </c>
      <c r="N28" s="52">
        <v>0</v>
      </c>
      <c r="O28" s="52">
        <v>0</v>
      </c>
      <c r="P28" s="53">
        <v>3611.9257800000005</v>
      </c>
      <c r="Q28" s="95">
        <v>0.6862178624919183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B3300B2-E898-4CBD-B6B2-9057709E004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-2870.8943820000004</v>
      </c>
      <c r="C6" s="461">
        <v>-6635.8579300000001</v>
      </c>
      <c r="D6" s="461">
        <v>-3764.9635479999997</v>
      </c>
      <c r="E6" s="462">
        <v>2.3114253075994906</v>
      </c>
      <c r="F6" s="460">
        <v>-8235.2836293000109</v>
      </c>
      <c r="G6" s="461">
        <v>-5490.1890862000073</v>
      </c>
      <c r="H6" s="461">
        <v>-397.42016999999998</v>
      </c>
      <c r="I6" s="461">
        <v>-3394.3573700000097</v>
      </c>
      <c r="J6" s="461">
        <v>2095.8317161999976</v>
      </c>
      <c r="K6" s="463">
        <v>0.41217249129384581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12574.124931</v>
      </c>
      <c r="C7" s="461">
        <v>13869.83655</v>
      </c>
      <c r="D7" s="461">
        <v>1295.7116189999997</v>
      </c>
      <c r="E7" s="462">
        <v>1.1030458680910333</v>
      </c>
      <c r="F7" s="460">
        <v>13502.3673934</v>
      </c>
      <c r="G7" s="461">
        <v>9001.5782622666666</v>
      </c>
      <c r="H7" s="461">
        <v>939.67479000000003</v>
      </c>
      <c r="I7" s="461">
        <v>8626.2428600000112</v>
      </c>
      <c r="J7" s="461">
        <v>-375.33540226665536</v>
      </c>
      <c r="K7" s="463">
        <v>0.63886891895835585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2568.506429</v>
      </c>
      <c r="C8" s="461">
        <v>2583.2287200000001</v>
      </c>
      <c r="D8" s="461">
        <v>14.722291000000041</v>
      </c>
      <c r="E8" s="462">
        <v>1.0057318489974472</v>
      </c>
      <c r="F8" s="460">
        <v>2168.4585934000002</v>
      </c>
      <c r="G8" s="461">
        <v>1445.6390622666668</v>
      </c>
      <c r="H8" s="461">
        <v>112.98872</v>
      </c>
      <c r="I8" s="461">
        <v>1244.77091</v>
      </c>
      <c r="J8" s="461">
        <v>-200.86815226666681</v>
      </c>
      <c r="K8" s="463">
        <v>0.57403489916230366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1292.482246</v>
      </c>
      <c r="C9" s="461">
        <v>1305.6387199999999</v>
      </c>
      <c r="D9" s="461">
        <v>13.156473999999889</v>
      </c>
      <c r="E9" s="462">
        <v>1.0101792299590318</v>
      </c>
      <c r="F9" s="460">
        <v>914.0032192000001</v>
      </c>
      <c r="G9" s="461">
        <v>609.3354794666667</v>
      </c>
      <c r="H9" s="461">
        <v>41.341720000000002</v>
      </c>
      <c r="I9" s="461">
        <v>452.21490999999997</v>
      </c>
      <c r="J9" s="461">
        <v>-157.12056946666672</v>
      </c>
      <c r="K9" s="463">
        <v>0.49476292916759118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1.17E-3</v>
      </c>
      <c r="D10" s="461">
        <v>1.17E-3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1.17E-3</v>
      </c>
      <c r="D11" s="461">
        <v>1.17E-3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1114.9927250000001</v>
      </c>
      <c r="C12" s="461">
        <v>1102.90497</v>
      </c>
      <c r="D12" s="461">
        <v>-12.087755000000016</v>
      </c>
      <c r="E12" s="462">
        <v>0.98915889339098606</v>
      </c>
      <c r="F12" s="460">
        <v>700.00000009999997</v>
      </c>
      <c r="G12" s="461">
        <v>466.66666673333333</v>
      </c>
      <c r="H12" s="461">
        <v>23.106830000000002</v>
      </c>
      <c r="I12" s="461">
        <v>273.94261</v>
      </c>
      <c r="J12" s="461">
        <v>-192.72405673333333</v>
      </c>
      <c r="K12" s="463">
        <v>0.3913465856583791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1113.9927250000001</v>
      </c>
      <c r="C13" s="461">
        <v>1102.90497</v>
      </c>
      <c r="D13" s="461">
        <v>-11.087755000000016</v>
      </c>
      <c r="E13" s="462">
        <v>0.99004683356437539</v>
      </c>
      <c r="F13" s="460">
        <v>700.00000009999997</v>
      </c>
      <c r="G13" s="461">
        <v>466.66666673333333</v>
      </c>
      <c r="H13" s="461">
        <v>23.106830000000002</v>
      </c>
      <c r="I13" s="461">
        <v>273.94261</v>
      </c>
      <c r="J13" s="461">
        <v>-192.72405673333333</v>
      </c>
      <c r="K13" s="463">
        <v>0.3913465856583791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1</v>
      </c>
      <c r="C14" s="461">
        <v>0</v>
      </c>
      <c r="D14" s="461">
        <v>-1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92.999999000000003</v>
      </c>
      <c r="C15" s="461">
        <v>89.248539999999991</v>
      </c>
      <c r="D15" s="461">
        <v>-3.7514590000000112</v>
      </c>
      <c r="E15" s="462">
        <v>0.9596617307490507</v>
      </c>
      <c r="F15" s="460">
        <v>100</v>
      </c>
      <c r="G15" s="461">
        <v>66.666666666666671</v>
      </c>
      <c r="H15" s="461">
        <v>10.49001</v>
      </c>
      <c r="I15" s="461">
        <v>79.009619999999998</v>
      </c>
      <c r="J15" s="461">
        <v>12.342953333333327</v>
      </c>
      <c r="K15" s="463">
        <v>0.79009620000000003</v>
      </c>
      <c r="L15" s="150"/>
      <c r="M15" s="459" t="str">
        <f t="shared" si="0"/>
        <v>X</v>
      </c>
    </row>
    <row r="16" spans="1:13" ht="14.45" customHeight="1" x14ac:dyDescent="0.2">
      <c r="A16" s="464" t="s">
        <v>282</v>
      </c>
      <c r="B16" s="460">
        <v>17</v>
      </c>
      <c r="C16" s="461">
        <v>13.31968</v>
      </c>
      <c r="D16" s="461">
        <v>-3.68032</v>
      </c>
      <c r="E16" s="462">
        <v>0.78351058823529407</v>
      </c>
      <c r="F16" s="460">
        <v>15</v>
      </c>
      <c r="G16" s="461">
        <v>10</v>
      </c>
      <c r="H16" s="461">
        <v>0.41624</v>
      </c>
      <c r="I16" s="461">
        <v>18.212150000000001</v>
      </c>
      <c r="J16" s="461">
        <v>8.2121500000000012</v>
      </c>
      <c r="K16" s="463">
        <v>1.2141433333333334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2.9999989999999999</v>
      </c>
      <c r="C17" s="461">
        <v>3.4880500000000003</v>
      </c>
      <c r="D17" s="461">
        <v>0.48805100000000046</v>
      </c>
      <c r="E17" s="462">
        <v>1.1626837208945737</v>
      </c>
      <c r="F17" s="460">
        <v>2.9999998999999997</v>
      </c>
      <c r="G17" s="461">
        <v>1.9999999333333331</v>
      </c>
      <c r="H17" s="461">
        <v>0.1404</v>
      </c>
      <c r="I17" s="461">
        <v>2.1514199999999999</v>
      </c>
      <c r="J17" s="461">
        <v>0.15142006666666674</v>
      </c>
      <c r="K17" s="463">
        <v>0.71714002390466747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30.000001000000001</v>
      </c>
      <c r="C18" s="461">
        <v>34.659010000000002</v>
      </c>
      <c r="D18" s="461">
        <v>4.6590090000000011</v>
      </c>
      <c r="E18" s="462">
        <v>1.1553002948233235</v>
      </c>
      <c r="F18" s="460">
        <v>40.000000200000002</v>
      </c>
      <c r="G18" s="461">
        <v>26.666666800000002</v>
      </c>
      <c r="H18" s="461">
        <v>6.5233699999999999</v>
      </c>
      <c r="I18" s="461">
        <v>32.546250000000001</v>
      </c>
      <c r="J18" s="461">
        <v>5.879583199999999</v>
      </c>
      <c r="K18" s="463">
        <v>0.8136562459317187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32.000000999999997</v>
      </c>
      <c r="C19" s="461">
        <v>27.445</v>
      </c>
      <c r="D19" s="461">
        <v>-4.5550009999999972</v>
      </c>
      <c r="E19" s="462">
        <v>0.85765622319824308</v>
      </c>
      <c r="F19" s="460">
        <v>30</v>
      </c>
      <c r="G19" s="461">
        <v>20</v>
      </c>
      <c r="H19" s="461">
        <v>2.032</v>
      </c>
      <c r="I19" s="461">
        <v>18.6008</v>
      </c>
      <c r="J19" s="461">
        <v>-1.3992000000000004</v>
      </c>
      <c r="K19" s="463">
        <v>0.62002666666666661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7.9999989999999999</v>
      </c>
      <c r="C20" s="461">
        <v>8.3207999999999984</v>
      </c>
      <c r="D20" s="461">
        <v>0.32080099999999856</v>
      </c>
      <c r="E20" s="462">
        <v>1.0401001300125161</v>
      </c>
      <c r="F20" s="460">
        <v>8.9999999000000006</v>
      </c>
      <c r="G20" s="461">
        <v>5.999999933333334</v>
      </c>
      <c r="H20" s="461">
        <v>0.36199999999999999</v>
      </c>
      <c r="I20" s="461">
        <v>3.637</v>
      </c>
      <c r="J20" s="461">
        <v>-2.362999933333334</v>
      </c>
      <c r="K20" s="463">
        <v>0.40411111560123458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2.9999989999999999</v>
      </c>
      <c r="C21" s="461">
        <v>2.016</v>
      </c>
      <c r="D21" s="461">
        <v>-0.98399899999999985</v>
      </c>
      <c r="E21" s="462">
        <v>0.67200022400007475</v>
      </c>
      <c r="F21" s="460">
        <v>3</v>
      </c>
      <c r="G21" s="461">
        <v>2</v>
      </c>
      <c r="H21" s="461">
        <v>1.016</v>
      </c>
      <c r="I21" s="461">
        <v>3.8620000000000001</v>
      </c>
      <c r="J21" s="461">
        <v>1.8620000000000001</v>
      </c>
      <c r="K21" s="463">
        <v>1.2873333333333334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70.391272000000001</v>
      </c>
      <c r="C22" s="461">
        <v>67.969229999999996</v>
      </c>
      <c r="D22" s="461">
        <v>-2.4220420000000047</v>
      </c>
      <c r="E22" s="462">
        <v>0.9655917284745188</v>
      </c>
      <c r="F22" s="460">
        <v>64.7117413</v>
      </c>
      <c r="G22" s="461">
        <v>43.141160866666667</v>
      </c>
      <c r="H22" s="461">
        <v>3.5604</v>
      </c>
      <c r="I22" s="461">
        <v>61.817389999999996</v>
      </c>
      <c r="J22" s="461">
        <v>18.676229133333329</v>
      </c>
      <c r="K22" s="463">
        <v>0.95527316616961433</v>
      </c>
      <c r="L22" s="150"/>
      <c r="M22" s="459" t="str">
        <f t="shared" si="0"/>
        <v>X</v>
      </c>
    </row>
    <row r="23" spans="1:13" ht="14.45" customHeight="1" x14ac:dyDescent="0.2">
      <c r="A23" s="464" t="s">
        <v>289</v>
      </c>
      <c r="B23" s="460">
        <v>0</v>
      </c>
      <c r="C23" s="461">
        <v>0.98011000000000004</v>
      </c>
      <c r="D23" s="461">
        <v>0.98011000000000004</v>
      </c>
      <c r="E23" s="462">
        <v>0</v>
      </c>
      <c r="F23" s="460">
        <v>0</v>
      </c>
      <c r="G23" s="461">
        <v>0</v>
      </c>
      <c r="H23" s="461">
        <v>0</v>
      </c>
      <c r="I23" s="461">
        <v>12.92764</v>
      </c>
      <c r="J23" s="461">
        <v>12.92764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1.0000009999999999</v>
      </c>
      <c r="C24" s="461">
        <v>0.21024999999999999</v>
      </c>
      <c r="D24" s="461">
        <v>-0.78975099999999987</v>
      </c>
      <c r="E24" s="462">
        <v>0.21024978975021025</v>
      </c>
      <c r="F24" s="460">
        <v>1</v>
      </c>
      <c r="G24" s="461">
        <v>0.66666666666666663</v>
      </c>
      <c r="H24" s="461">
        <v>0</v>
      </c>
      <c r="I24" s="461">
        <v>0.16540000000000002</v>
      </c>
      <c r="J24" s="461">
        <v>-0.50126666666666664</v>
      </c>
      <c r="K24" s="463">
        <v>0.16540000000000002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15.000001000000001</v>
      </c>
      <c r="C25" s="461">
        <v>14.553799999999999</v>
      </c>
      <c r="D25" s="461">
        <v>-0.44620100000000207</v>
      </c>
      <c r="E25" s="462">
        <v>0.97025326864978201</v>
      </c>
      <c r="F25" s="460">
        <v>15</v>
      </c>
      <c r="G25" s="461">
        <v>10</v>
      </c>
      <c r="H25" s="461">
        <v>0.38283999999999996</v>
      </c>
      <c r="I25" s="461">
        <v>16.39218</v>
      </c>
      <c r="J25" s="461">
        <v>6.3921799999999998</v>
      </c>
      <c r="K25" s="463">
        <v>1.0928119999999999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25.000001000000001</v>
      </c>
      <c r="C26" s="461">
        <v>24.59065</v>
      </c>
      <c r="D26" s="461">
        <v>-0.40935100000000091</v>
      </c>
      <c r="E26" s="462">
        <v>0.98362596065496155</v>
      </c>
      <c r="F26" s="460">
        <v>25.000000100000001</v>
      </c>
      <c r="G26" s="461">
        <v>16.666666733333333</v>
      </c>
      <c r="H26" s="461">
        <v>1.9944500000000001</v>
      </c>
      <c r="I26" s="461">
        <v>13.31676</v>
      </c>
      <c r="J26" s="461">
        <v>-3.3499067333333326</v>
      </c>
      <c r="K26" s="463">
        <v>0.53267039786931836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3.1383870000000003</v>
      </c>
      <c r="C27" s="461">
        <v>3.5751300000000001</v>
      </c>
      <c r="D27" s="461">
        <v>0.43674299999999988</v>
      </c>
      <c r="E27" s="462">
        <v>1.1391616139118597</v>
      </c>
      <c r="F27" s="460">
        <v>3.2001765999999998</v>
      </c>
      <c r="G27" s="461">
        <v>2.1334510666666664</v>
      </c>
      <c r="H27" s="461">
        <v>0.44800000000000001</v>
      </c>
      <c r="I27" s="461">
        <v>2.5590000000000002</v>
      </c>
      <c r="J27" s="461">
        <v>0.42554893333333377</v>
      </c>
      <c r="K27" s="463">
        <v>0.79964336968153582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3.16899</v>
      </c>
      <c r="D28" s="461">
        <v>3.16899</v>
      </c>
      <c r="E28" s="462">
        <v>0</v>
      </c>
      <c r="F28" s="460">
        <v>0</v>
      </c>
      <c r="G28" s="461">
        <v>0</v>
      </c>
      <c r="H28" s="461">
        <v>0.35211000000000003</v>
      </c>
      <c r="I28" s="461">
        <v>1.42001</v>
      </c>
      <c r="J28" s="461">
        <v>1.42001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16.252879999999998</v>
      </c>
      <c r="C29" s="461">
        <v>11.206280000000001</v>
      </c>
      <c r="D29" s="461">
        <v>-5.0465999999999962</v>
      </c>
      <c r="E29" s="462">
        <v>0.68949503103449994</v>
      </c>
      <c r="F29" s="460">
        <v>10.511564700000001</v>
      </c>
      <c r="G29" s="461">
        <v>7.0077098000000007</v>
      </c>
      <c r="H29" s="461">
        <v>0</v>
      </c>
      <c r="I29" s="461">
        <v>4.7165799999999996</v>
      </c>
      <c r="J29" s="461">
        <v>-2.2911298000000011</v>
      </c>
      <c r="K29" s="463">
        <v>0.44870389277059763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0.48399999999999999</v>
      </c>
      <c r="D30" s="461">
        <v>0.48399999999999999</v>
      </c>
      <c r="E30" s="462">
        <v>0</v>
      </c>
      <c r="F30" s="460">
        <v>0</v>
      </c>
      <c r="G30" s="461">
        <v>0</v>
      </c>
      <c r="H30" s="461">
        <v>0</v>
      </c>
      <c r="I30" s="461">
        <v>0</v>
      </c>
      <c r="J30" s="461">
        <v>0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10.000002</v>
      </c>
      <c r="C31" s="461">
        <v>9.2000200000000003</v>
      </c>
      <c r="D31" s="461">
        <v>-0.79998199999999997</v>
      </c>
      <c r="E31" s="462">
        <v>0.92000181599963682</v>
      </c>
      <c r="F31" s="460">
        <v>9.9999999000000006</v>
      </c>
      <c r="G31" s="461">
        <v>6.6666666000000001</v>
      </c>
      <c r="H31" s="461">
        <v>0.38300000000000001</v>
      </c>
      <c r="I31" s="461">
        <v>10.31982</v>
      </c>
      <c r="J31" s="461">
        <v>3.6531533999999999</v>
      </c>
      <c r="K31" s="463">
        <v>1.0319820103198201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10.098248</v>
      </c>
      <c r="C32" s="461">
        <v>40.159739999999999</v>
      </c>
      <c r="D32" s="461">
        <v>30.061492000000001</v>
      </c>
      <c r="E32" s="462">
        <v>3.9769017358258583</v>
      </c>
      <c r="F32" s="460">
        <v>45.291477899999997</v>
      </c>
      <c r="G32" s="461">
        <v>30.194318599999999</v>
      </c>
      <c r="H32" s="461">
        <v>0</v>
      </c>
      <c r="I32" s="461">
        <v>3.3820000000000001</v>
      </c>
      <c r="J32" s="461">
        <v>-26.812318599999998</v>
      </c>
      <c r="K32" s="463">
        <v>7.4671884354650317E-2</v>
      </c>
      <c r="L32" s="150"/>
      <c r="M32" s="459" t="str">
        <f t="shared" si="0"/>
        <v>X</v>
      </c>
    </row>
    <row r="33" spans="1:13" ht="14.45" customHeight="1" x14ac:dyDescent="0.2">
      <c r="A33" s="464" t="s">
        <v>299</v>
      </c>
      <c r="B33" s="460">
        <v>1.7891489999999999</v>
      </c>
      <c r="C33" s="461">
        <v>0</v>
      </c>
      <c r="D33" s="461">
        <v>-1.7891489999999999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3.5666280000000001</v>
      </c>
      <c r="C34" s="461">
        <v>37.970440000000004</v>
      </c>
      <c r="D34" s="461">
        <v>34.403812000000002</v>
      </c>
      <c r="E34" s="462">
        <v>10.646033171948407</v>
      </c>
      <c r="F34" s="460">
        <v>38.216596100000004</v>
      </c>
      <c r="G34" s="461">
        <v>25.477730733333335</v>
      </c>
      <c r="H34" s="461">
        <v>0</v>
      </c>
      <c r="I34" s="461">
        <v>2.1539999999999999</v>
      </c>
      <c r="J34" s="461">
        <v>-23.323730733333335</v>
      </c>
      <c r="K34" s="463">
        <v>5.6362947510126361E-2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0</v>
      </c>
      <c r="C35" s="461">
        <v>1.089</v>
      </c>
      <c r="D35" s="461">
        <v>1.089</v>
      </c>
      <c r="E35" s="462">
        <v>0</v>
      </c>
      <c r="F35" s="460">
        <v>5.0748818</v>
      </c>
      <c r="G35" s="461">
        <v>3.3832545333333335</v>
      </c>
      <c r="H35" s="461">
        <v>0</v>
      </c>
      <c r="I35" s="461">
        <v>1.089</v>
      </c>
      <c r="J35" s="461">
        <v>-2.2942545333333335</v>
      </c>
      <c r="K35" s="463">
        <v>0.21458627864002663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0.56779000000000002</v>
      </c>
      <c r="C36" s="461">
        <v>1.1003000000000001</v>
      </c>
      <c r="D36" s="461">
        <v>0.53251000000000004</v>
      </c>
      <c r="E36" s="462">
        <v>1.9378643512566267</v>
      </c>
      <c r="F36" s="460">
        <v>2</v>
      </c>
      <c r="G36" s="461">
        <v>1.3333333333333333</v>
      </c>
      <c r="H36" s="461">
        <v>0</v>
      </c>
      <c r="I36" s="461">
        <v>0.13900000000000001</v>
      </c>
      <c r="J36" s="461">
        <v>-1.1943333333333332</v>
      </c>
      <c r="K36" s="463">
        <v>6.9500000000000006E-2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4.1746809999999996</v>
      </c>
      <c r="C37" s="461">
        <v>0</v>
      </c>
      <c r="D37" s="461">
        <v>-4.1746809999999996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4.0000020000000003</v>
      </c>
      <c r="C38" s="461">
        <v>4.3370699999999998</v>
      </c>
      <c r="D38" s="461">
        <v>0.33706799999999948</v>
      </c>
      <c r="E38" s="462">
        <v>1.0842669578665209</v>
      </c>
      <c r="F38" s="460">
        <v>3.9999998999999997</v>
      </c>
      <c r="G38" s="461">
        <v>2.6666665999999997</v>
      </c>
      <c r="H38" s="461">
        <v>4.1844799999999998</v>
      </c>
      <c r="I38" s="461">
        <v>33.931290000000004</v>
      </c>
      <c r="J38" s="461">
        <v>31.264623400000005</v>
      </c>
      <c r="K38" s="463">
        <v>8.4828227120705701</v>
      </c>
      <c r="L38" s="150"/>
      <c r="M38" s="459" t="str">
        <f t="shared" si="0"/>
        <v>X</v>
      </c>
    </row>
    <row r="39" spans="1:13" ht="14.45" customHeight="1" x14ac:dyDescent="0.2">
      <c r="A39" s="464" t="s">
        <v>305</v>
      </c>
      <c r="B39" s="460">
        <v>0</v>
      </c>
      <c r="C39" s="461">
        <v>0.93653999999999993</v>
      </c>
      <c r="D39" s="461">
        <v>0.93653999999999993</v>
      </c>
      <c r="E39" s="462">
        <v>0</v>
      </c>
      <c r="F39" s="460">
        <v>0</v>
      </c>
      <c r="G39" s="461">
        <v>0</v>
      </c>
      <c r="H39" s="461">
        <v>0</v>
      </c>
      <c r="I39" s="461">
        <v>0.31218000000000001</v>
      </c>
      <c r="J39" s="461">
        <v>0.31218000000000001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0.31762999999999997</v>
      </c>
      <c r="D40" s="461">
        <v>0.31762999999999997</v>
      </c>
      <c r="E40" s="462">
        <v>0</v>
      </c>
      <c r="F40" s="460">
        <v>0</v>
      </c>
      <c r="G40" s="461">
        <v>0</v>
      </c>
      <c r="H40" s="461">
        <v>0</v>
      </c>
      <c r="I40" s="461">
        <v>1.2922799999999999</v>
      </c>
      <c r="J40" s="461">
        <v>1.2922799999999999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4.0000020000000003</v>
      </c>
      <c r="C41" s="461">
        <v>3.0829</v>
      </c>
      <c r="D41" s="461">
        <v>-0.91710200000000031</v>
      </c>
      <c r="E41" s="462">
        <v>0.7707246146376926</v>
      </c>
      <c r="F41" s="460">
        <v>3.9999998999999997</v>
      </c>
      <c r="G41" s="461">
        <v>2.6666665999999997</v>
      </c>
      <c r="H41" s="461">
        <v>0.34914999999999996</v>
      </c>
      <c r="I41" s="461">
        <v>2.3050799999999998</v>
      </c>
      <c r="J41" s="461">
        <v>-0.36158659999999987</v>
      </c>
      <c r="K41" s="463">
        <v>0.5762700144067503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3.2669999999999999</v>
      </c>
      <c r="I42" s="461">
        <v>28.967400000000001</v>
      </c>
      <c r="J42" s="461">
        <v>28.967400000000001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0.32155</v>
      </c>
      <c r="I43" s="461">
        <v>0.6430499999999999</v>
      </c>
      <c r="J43" s="461">
        <v>0.6430499999999999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0.24678</v>
      </c>
      <c r="I44" s="461">
        <v>0.4113</v>
      </c>
      <c r="J44" s="461">
        <v>0.4113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0.13200000000000001</v>
      </c>
      <c r="D45" s="461">
        <v>0.13200000000000001</v>
      </c>
      <c r="E45" s="462">
        <v>0</v>
      </c>
      <c r="F45" s="460">
        <v>0</v>
      </c>
      <c r="G45" s="461">
        <v>0</v>
      </c>
      <c r="H45" s="461">
        <v>0</v>
      </c>
      <c r="I45" s="461">
        <v>0.13200000000000001</v>
      </c>
      <c r="J45" s="461">
        <v>0.13200000000000001</v>
      </c>
      <c r="K45" s="463">
        <v>0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0.13200000000000001</v>
      </c>
      <c r="D46" s="461">
        <v>0.13200000000000001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0.13200000000000001</v>
      </c>
      <c r="J46" s="461">
        <v>0.13200000000000001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0.88600000000000001</v>
      </c>
      <c r="D47" s="461">
        <v>0.88600000000000001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>X</v>
      </c>
    </row>
    <row r="48" spans="1:13" ht="14.45" customHeight="1" x14ac:dyDescent="0.2">
      <c r="A48" s="464" t="s">
        <v>314</v>
      </c>
      <c r="B48" s="460">
        <v>0</v>
      </c>
      <c r="C48" s="461">
        <v>0.88600000000000001</v>
      </c>
      <c r="D48" s="461">
        <v>0.88600000000000001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</v>
      </c>
      <c r="J48" s="461">
        <v>0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1276.024183</v>
      </c>
      <c r="C49" s="461">
        <v>1277.5899999999999</v>
      </c>
      <c r="D49" s="461">
        <v>1.5658169999999245</v>
      </c>
      <c r="E49" s="462">
        <v>1.0012271060539923</v>
      </c>
      <c r="F49" s="460">
        <v>1254.4553742000001</v>
      </c>
      <c r="G49" s="461">
        <v>836.30358280000007</v>
      </c>
      <c r="H49" s="461">
        <v>71.647000000000006</v>
      </c>
      <c r="I49" s="461">
        <v>792.55600000000004</v>
      </c>
      <c r="J49" s="461">
        <v>-43.747582800000032</v>
      </c>
      <c r="K49" s="463">
        <v>0.63179290096742924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1276.024183</v>
      </c>
      <c r="C50" s="461">
        <v>1277.5899999999999</v>
      </c>
      <c r="D50" s="461">
        <v>1.5658169999999245</v>
      </c>
      <c r="E50" s="462">
        <v>1.0012271060539923</v>
      </c>
      <c r="F50" s="460">
        <v>1254.4553742000001</v>
      </c>
      <c r="G50" s="461">
        <v>836.30358280000007</v>
      </c>
      <c r="H50" s="461">
        <v>71.647000000000006</v>
      </c>
      <c r="I50" s="461">
        <v>792.55600000000004</v>
      </c>
      <c r="J50" s="461">
        <v>-43.747582800000032</v>
      </c>
      <c r="K50" s="463">
        <v>0.63179290096742924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456.09790899999996</v>
      </c>
      <c r="C51" s="461">
        <v>488.51799999999997</v>
      </c>
      <c r="D51" s="461">
        <v>32.420091000000014</v>
      </c>
      <c r="E51" s="462">
        <v>1.0710814287026253</v>
      </c>
      <c r="F51" s="460">
        <v>444.53888520000004</v>
      </c>
      <c r="G51" s="461">
        <v>296.35925680000003</v>
      </c>
      <c r="H51" s="461">
        <v>39.131</v>
      </c>
      <c r="I51" s="461">
        <v>286.745</v>
      </c>
      <c r="J51" s="461">
        <v>-9.614256800000021</v>
      </c>
      <c r="K51" s="463">
        <v>0.64503918452711317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105.234488</v>
      </c>
      <c r="C52" s="461">
        <v>100.955</v>
      </c>
      <c r="D52" s="461">
        <v>-4.2794880000000006</v>
      </c>
      <c r="E52" s="462">
        <v>0.95933378798783153</v>
      </c>
      <c r="F52" s="460">
        <v>109.9289122</v>
      </c>
      <c r="G52" s="461">
        <v>73.285941466666671</v>
      </c>
      <c r="H52" s="461">
        <v>7.4889999999999999</v>
      </c>
      <c r="I52" s="461">
        <v>67.099000000000004</v>
      </c>
      <c r="J52" s="461">
        <v>-6.1869414666666671</v>
      </c>
      <c r="K52" s="463">
        <v>0.61038537230244694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714.69178599999998</v>
      </c>
      <c r="C53" s="461">
        <v>688.11699999999996</v>
      </c>
      <c r="D53" s="461">
        <v>-26.574786000000017</v>
      </c>
      <c r="E53" s="462">
        <v>0.96281643846960341</v>
      </c>
      <c r="F53" s="460">
        <v>699.98757680000006</v>
      </c>
      <c r="G53" s="461">
        <v>466.65838453333339</v>
      </c>
      <c r="H53" s="461">
        <v>25.027000000000001</v>
      </c>
      <c r="I53" s="461">
        <v>438.71199999999999</v>
      </c>
      <c r="J53" s="461">
        <v>-27.946384533333401</v>
      </c>
      <c r="K53" s="463">
        <v>0.6267425516400964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255.68880799999999</v>
      </c>
      <c r="C54" s="461">
        <v>389.01115000000004</v>
      </c>
      <c r="D54" s="461">
        <v>133.32234200000005</v>
      </c>
      <c r="E54" s="462">
        <v>1.5214242384828984</v>
      </c>
      <c r="F54" s="460">
        <v>282.55810919999999</v>
      </c>
      <c r="G54" s="461">
        <v>188.37207279999998</v>
      </c>
      <c r="H54" s="461">
        <v>17.787400000000002</v>
      </c>
      <c r="I54" s="461">
        <v>218.45339999999999</v>
      </c>
      <c r="J54" s="461">
        <v>30.081327200000004</v>
      </c>
      <c r="K54" s="463">
        <v>0.77312734226068358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22.803279999999997</v>
      </c>
      <c r="C55" s="461">
        <v>139.13310000000001</v>
      </c>
      <c r="D55" s="461">
        <v>116.32982000000001</v>
      </c>
      <c r="E55" s="462">
        <v>6.1014511947404069</v>
      </c>
      <c r="F55" s="460">
        <v>19.878296800000001</v>
      </c>
      <c r="G55" s="461">
        <v>13.252197866666668</v>
      </c>
      <c r="H55" s="461">
        <v>0.79774</v>
      </c>
      <c r="I55" s="461">
        <v>32.216500000000003</v>
      </c>
      <c r="J55" s="461">
        <v>18.964302133333334</v>
      </c>
      <c r="K55" s="463">
        <v>1.6206871405602516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22.803279999999997</v>
      </c>
      <c r="C56" s="461">
        <v>139.13310000000001</v>
      </c>
      <c r="D56" s="461">
        <v>116.32982000000001</v>
      </c>
      <c r="E56" s="462">
        <v>6.1014511947404069</v>
      </c>
      <c r="F56" s="460">
        <v>19.878296800000001</v>
      </c>
      <c r="G56" s="461">
        <v>13.252197866666668</v>
      </c>
      <c r="H56" s="461">
        <v>0.79774</v>
      </c>
      <c r="I56" s="461">
        <v>32.216500000000003</v>
      </c>
      <c r="J56" s="461">
        <v>18.964302133333334</v>
      </c>
      <c r="K56" s="463">
        <v>1.6206871405602516</v>
      </c>
      <c r="L56" s="150"/>
      <c r="M56" s="459" t="str">
        <f t="shared" si="0"/>
        <v>X</v>
      </c>
    </row>
    <row r="57" spans="1:13" ht="14.45" customHeight="1" x14ac:dyDescent="0.2">
      <c r="A57" s="464" t="s">
        <v>323</v>
      </c>
      <c r="B57" s="460">
        <v>3.7407620000000001</v>
      </c>
      <c r="C57" s="461">
        <v>4.5339999999999998</v>
      </c>
      <c r="D57" s="461">
        <v>0.79323799999999967</v>
      </c>
      <c r="E57" s="462">
        <v>1.2120525176421273</v>
      </c>
      <c r="F57" s="460">
        <v>4.6417763000000001</v>
      </c>
      <c r="G57" s="461">
        <v>3.0945175333333332</v>
      </c>
      <c r="H57" s="461">
        <v>0</v>
      </c>
      <c r="I57" s="461">
        <v>5.0309399999999993</v>
      </c>
      <c r="J57" s="461">
        <v>1.9364224666666661</v>
      </c>
      <c r="K57" s="463">
        <v>1.0838393913985038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1.2035000000000001E-2</v>
      </c>
      <c r="C58" s="461">
        <v>19.940799999999999</v>
      </c>
      <c r="D58" s="461">
        <v>19.928764999999999</v>
      </c>
      <c r="E58" s="462">
        <v>1656.9007062733692</v>
      </c>
      <c r="F58" s="460">
        <v>0.85124810000000006</v>
      </c>
      <c r="G58" s="461">
        <v>0.56749873333333334</v>
      </c>
      <c r="H58" s="461">
        <v>0</v>
      </c>
      <c r="I58" s="461">
        <v>0</v>
      </c>
      <c r="J58" s="461">
        <v>-0.56749873333333334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10.169779</v>
      </c>
      <c r="C59" s="461">
        <v>106.37152</v>
      </c>
      <c r="D59" s="461">
        <v>96.201740999999998</v>
      </c>
      <c r="E59" s="462">
        <v>10.459570458709083</v>
      </c>
      <c r="F59" s="460">
        <v>7.0000001000000003</v>
      </c>
      <c r="G59" s="461">
        <v>4.6666667333333338</v>
      </c>
      <c r="H59" s="461">
        <v>0</v>
      </c>
      <c r="I59" s="461">
        <v>0.60499999999999998</v>
      </c>
      <c r="J59" s="461">
        <v>-4.0616667333333343</v>
      </c>
      <c r="K59" s="463">
        <v>8.6428570193877563E-2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8.6046579999999988</v>
      </c>
      <c r="C60" s="461">
        <v>8.2867800000000003</v>
      </c>
      <c r="D60" s="461">
        <v>-0.31787799999999855</v>
      </c>
      <c r="E60" s="462">
        <v>0.96305745097597151</v>
      </c>
      <c r="F60" s="460">
        <v>7.3852722999999996</v>
      </c>
      <c r="G60" s="461">
        <v>4.9235148666666664</v>
      </c>
      <c r="H60" s="461">
        <v>0.79774</v>
      </c>
      <c r="I60" s="461">
        <v>6.7365600000000008</v>
      </c>
      <c r="J60" s="461">
        <v>1.8130451333333344</v>
      </c>
      <c r="K60" s="463">
        <v>0.91216135659615438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</v>
      </c>
      <c r="D61" s="461">
        <v>0</v>
      </c>
      <c r="E61" s="462">
        <v>0</v>
      </c>
      <c r="F61" s="460">
        <v>0</v>
      </c>
      <c r="G61" s="461">
        <v>0</v>
      </c>
      <c r="H61" s="461">
        <v>0</v>
      </c>
      <c r="I61" s="461">
        <v>11.991100000000001</v>
      </c>
      <c r="J61" s="461">
        <v>11.991100000000001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3.9064000000000002E-2</v>
      </c>
      <c r="C62" s="461">
        <v>0</v>
      </c>
      <c r="D62" s="461">
        <v>-3.9064000000000002E-2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0.17894599999999999</v>
      </c>
      <c r="C63" s="461">
        <v>0</v>
      </c>
      <c r="D63" s="461">
        <v>-0.17894599999999999</v>
      </c>
      <c r="E63" s="462">
        <v>0</v>
      </c>
      <c r="F63" s="460">
        <v>0</v>
      </c>
      <c r="G63" s="461">
        <v>0</v>
      </c>
      <c r="H63" s="461">
        <v>0</v>
      </c>
      <c r="I63" s="461">
        <v>0</v>
      </c>
      <c r="J63" s="461">
        <v>0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330</v>
      </c>
      <c r="B64" s="460">
        <v>5.8036000000000004E-2</v>
      </c>
      <c r="C64" s="461">
        <v>0</v>
      </c>
      <c r="D64" s="461">
        <v>-5.8036000000000004E-2</v>
      </c>
      <c r="E64" s="462">
        <v>0</v>
      </c>
      <c r="F64" s="460">
        <v>0</v>
      </c>
      <c r="G64" s="461">
        <v>0</v>
      </c>
      <c r="H64" s="461">
        <v>0</v>
      </c>
      <c r="I64" s="461">
        <v>7.8529</v>
      </c>
      <c r="J64" s="461">
        <v>7.8529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7.0830000000000002</v>
      </c>
      <c r="D65" s="461">
        <v>7.0830000000000002</v>
      </c>
      <c r="E65" s="462">
        <v>0</v>
      </c>
      <c r="F65" s="460">
        <v>0</v>
      </c>
      <c r="G65" s="461">
        <v>0</v>
      </c>
      <c r="H65" s="461">
        <v>0</v>
      </c>
      <c r="I65" s="461">
        <v>0.64600000000000002</v>
      </c>
      <c r="J65" s="461">
        <v>0.64600000000000002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7.0830000000000002</v>
      </c>
      <c r="D66" s="461">
        <v>7.0830000000000002</v>
      </c>
      <c r="E66" s="462">
        <v>0</v>
      </c>
      <c r="F66" s="460">
        <v>0</v>
      </c>
      <c r="G66" s="461">
        <v>0</v>
      </c>
      <c r="H66" s="461">
        <v>0</v>
      </c>
      <c r="I66" s="461">
        <v>0.64600000000000002</v>
      </c>
      <c r="J66" s="461">
        <v>0.64600000000000002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0</v>
      </c>
      <c r="C67" s="461">
        <v>7.0830000000000002</v>
      </c>
      <c r="D67" s="461">
        <v>7.0830000000000002</v>
      </c>
      <c r="E67" s="462">
        <v>0</v>
      </c>
      <c r="F67" s="460">
        <v>0</v>
      </c>
      <c r="G67" s="461">
        <v>0</v>
      </c>
      <c r="H67" s="461">
        <v>0</v>
      </c>
      <c r="I67" s="461">
        <v>0.64600000000000002</v>
      </c>
      <c r="J67" s="461">
        <v>0.64600000000000002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232.88552799999999</v>
      </c>
      <c r="C68" s="461">
        <v>242.79504999999997</v>
      </c>
      <c r="D68" s="461">
        <v>9.9095219999999813</v>
      </c>
      <c r="E68" s="462">
        <v>1.0425510425018767</v>
      </c>
      <c r="F68" s="460">
        <v>262.6798124</v>
      </c>
      <c r="G68" s="461">
        <v>175.11987493333334</v>
      </c>
      <c r="H68" s="461">
        <v>16.989660000000001</v>
      </c>
      <c r="I68" s="461">
        <v>185.5909</v>
      </c>
      <c r="J68" s="461">
        <v>10.47102506666667</v>
      </c>
      <c r="K68" s="463">
        <v>0.70652898029860178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48.694800999999998</v>
      </c>
      <c r="C69" s="461">
        <v>41.871600000000001</v>
      </c>
      <c r="D69" s="461">
        <v>-6.8232009999999974</v>
      </c>
      <c r="E69" s="462">
        <v>0.85987824449677908</v>
      </c>
      <c r="F69" s="460">
        <v>43.058804500000001</v>
      </c>
      <c r="G69" s="461">
        <v>28.705869666666668</v>
      </c>
      <c r="H69" s="461">
        <v>2.2237199999999997</v>
      </c>
      <c r="I69" s="461">
        <v>23.701490000000003</v>
      </c>
      <c r="J69" s="461">
        <v>-5.0043796666666651</v>
      </c>
      <c r="K69" s="463">
        <v>0.55044468315417361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38.083095999999998</v>
      </c>
      <c r="C70" s="461">
        <v>33.0197</v>
      </c>
      <c r="D70" s="461">
        <v>-5.0633959999999973</v>
      </c>
      <c r="E70" s="462">
        <v>0.86704347776766899</v>
      </c>
      <c r="F70" s="460">
        <v>33.471137499999998</v>
      </c>
      <c r="G70" s="461">
        <v>22.314091666666666</v>
      </c>
      <c r="H70" s="461">
        <v>1.2081</v>
      </c>
      <c r="I70" s="461">
        <v>15.887600000000001</v>
      </c>
      <c r="J70" s="461">
        <v>-6.4264916666666654</v>
      </c>
      <c r="K70" s="463">
        <v>0.4746656727755369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10.611705000000001</v>
      </c>
      <c r="C71" s="461">
        <v>8.8518999999999988</v>
      </c>
      <c r="D71" s="461">
        <v>-1.7598050000000018</v>
      </c>
      <c r="E71" s="462">
        <v>0.83416378423636905</v>
      </c>
      <c r="F71" s="460">
        <v>9.5876669999999997</v>
      </c>
      <c r="G71" s="461">
        <v>6.3917779999999995</v>
      </c>
      <c r="H71" s="461">
        <v>1.01562</v>
      </c>
      <c r="I71" s="461">
        <v>7.8138900000000007</v>
      </c>
      <c r="J71" s="461">
        <v>1.4221120000000012</v>
      </c>
      <c r="K71" s="463">
        <v>0.81499388745979606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5.768751</v>
      </c>
      <c r="C72" s="461">
        <v>5.3078000000000003</v>
      </c>
      <c r="D72" s="461">
        <v>-0.46095099999999967</v>
      </c>
      <c r="E72" s="462">
        <v>0.92009518178198368</v>
      </c>
      <c r="F72" s="460">
        <v>5.5245898999999996</v>
      </c>
      <c r="G72" s="461">
        <v>3.6830599333333329</v>
      </c>
      <c r="H72" s="461">
        <v>0</v>
      </c>
      <c r="I72" s="461">
        <v>2.9460000000000002</v>
      </c>
      <c r="J72" s="461">
        <v>-0.73705993333333275</v>
      </c>
      <c r="K72" s="463">
        <v>0.53325225099513729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2.0000040000000001</v>
      </c>
      <c r="C73" s="461">
        <v>1.62</v>
      </c>
      <c r="D73" s="461">
        <v>-0.38000400000000001</v>
      </c>
      <c r="E73" s="462">
        <v>0.80999838000323998</v>
      </c>
      <c r="F73" s="460">
        <v>1.62</v>
      </c>
      <c r="G73" s="461">
        <v>1.08</v>
      </c>
      <c r="H73" s="461">
        <v>0</v>
      </c>
      <c r="I73" s="461">
        <v>0.40500000000000003</v>
      </c>
      <c r="J73" s="461">
        <v>-0.67500000000000004</v>
      </c>
      <c r="K73" s="463">
        <v>0.25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3.7687469999999998</v>
      </c>
      <c r="C74" s="461">
        <v>3.6878000000000002</v>
      </c>
      <c r="D74" s="461">
        <v>-8.0946999999999658E-2</v>
      </c>
      <c r="E74" s="462">
        <v>0.97852150860750275</v>
      </c>
      <c r="F74" s="460">
        <v>3.9045898999999999</v>
      </c>
      <c r="G74" s="461">
        <v>2.6030599333333333</v>
      </c>
      <c r="H74" s="461">
        <v>0</v>
      </c>
      <c r="I74" s="461">
        <v>2.5409999999999999</v>
      </c>
      <c r="J74" s="461">
        <v>-6.2059933333333372E-2</v>
      </c>
      <c r="K74" s="463">
        <v>0.65077256897068758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122.17419899999999</v>
      </c>
      <c r="C75" s="461">
        <v>141.75403</v>
      </c>
      <c r="D75" s="461">
        <v>19.579831000000013</v>
      </c>
      <c r="E75" s="462">
        <v>1.160261586818343</v>
      </c>
      <c r="F75" s="460">
        <v>173.69156479999998</v>
      </c>
      <c r="G75" s="461">
        <v>115.79437653333332</v>
      </c>
      <c r="H75" s="461">
        <v>14.765940000000001</v>
      </c>
      <c r="I75" s="461">
        <v>133.75719000000001</v>
      </c>
      <c r="J75" s="461">
        <v>17.962813466666688</v>
      </c>
      <c r="K75" s="463">
        <v>0.77008454701883156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108.57100199999999</v>
      </c>
      <c r="C76" s="461">
        <v>108.30381</v>
      </c>
      <c r="D76" s="461">
        <v>-0.26719199999999432</v>
      </c>
      <c r="E76" s="462">
        <v>0.99753901138353684</v>
      </c>
      <c r="F76" s="460">
        <v>125.0876973</v>
      </c>
      <c r="G76" s="461">
        <v>83.391798199999997</v>
      </c>
      <c r="H76" s="461">
        <v>9.8759300000000003</v>
      </c>
      <c r="I76" s="461">
        <v>82.323259999999991</v>
      </c>
      <c r="J76" s="461">
        <v>-1.0685382000000061</v>
      </c>
      <c r="K76" s="463">
        <v>0.65812435416860127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</v>
      </c>
      <c r="C77" s="461">
        <v>4.9367999999999999</v>
      </c>
      <c r="D77" s="461">
        <v>4.9367999999999999</v>
      </c>
      <c r="E77" s="462">
        <v>0</v>
      </c>
      <c r="F77" s="460">
        <v>3.0217182999999999</v>
      </c>
      <c r="G77" s="461">
        <v>2.0144788666666664</v>
      </c>
      <c r="H77" s="461">
        <v>0</v>
      </c>
      <c r="I77" s="461">
        <v>6.3835600000000001</v>
      </c>
      <c r="J77" s="461">
        <v>4.3690811333333333</v>
      </c>
      <c r="K77" s="463">
        <v>2.1125595989540127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13.603197</v>
      </c>
      <c r="C78" s="461">
        <v>5.7953299999999999</v>
      </c>
      <c r="D78" s="461">
        <v>-7.8078669999999999</v>
      </c>
      <c r="E78" s="462">
        <v>0.42602705819815739</v>
      </c>
      <c r="F78" s="460">
        <v>5.8321491999999999</v>
      </c>
      <c r="G78" s="461">
        <v>3.8880994666666666</v>
      </c>
      <c r="H78" s="461">
        <v>0.38352999999999998</v>
      </c>
      <c r="I78" s="461">
        <v>3.60242</v>
      </c>
      <c r="J78" s="461">
        <v>-0.28567946666666666</v>
      </c>
      <c r="K78" s="463">
        <v>0.61768310042548291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0</v>
      </c>
      <c r="C79" s="461">
        <v>22.71809</v>
      </c>
      <c r="D79" s="461">
        <v>22.71809</v>
      </c>
      <c r="E79" s="462">
        <v>0</v>
      </c>
      <c r="F79" s="460">
        <v>39.75</v>
      </c>
      <c r="G79" s="461">
        <v>26.5</v>
      </c>
      <c r="H79" s="461">
        <v>4.5064799999999998</v>
      </c>
      <c r="I79" s="461">
        <v>41.447949999999999</v>
      </c>
      <c r="J79" s="461">
        <v>14.947949999999999</v>
      </c>
      <c r="K79" s="463">
        <v>1.0427157232704403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56.247776999999999</v>
      </c>
      <c r="C80" s="461">
        <v>52.957620000000006</v>
      </c>
      <c r="D80" s="461">
        <v>-3.2901569999999936</v>
      </c>
      <c r="E80" s="462">
        <v>0.94150600831744879</v>
      </c>
      <c r="F80" s="460">
        <v>40.404853199999998</v>
      </c>
      <c r="G80" s="461">
        <v>26.9365688</v>
      </c>
      <c r="H80" s="461">
        <v>0</v>
      </c>
      <c r="I80" s="461">
        <v>24.836220000000001</v>
      </c>
      <c r="J80" s="461">
        <v>-2.100348799999999</v>
      </c>
      <c r="K80" s="463">
        <v>0.61468407958477622</v>
      </c>
      <c r="L80" s="150"/>
      <c r="M80" s="459" t="str">
        <f t="shared" si="1"/>
        <v>X</v>
      </c>
    </row>
    <row r="81" spans="1:13" ht="14.45" customHeight="1" x14ac:dyDescent="0.2">
      <c r="A81" s="464" t="s">
        <v>347</v>
      </c>
      <c r="B81" s="460">
        <v>40.103434</v>
      </c>
      <c r="C81" s="461">
        <v>31.701419999999999</v>
      </c>
      <c r="D81" s="461">
        <v>-8.4020140000000012</v>
      </c>
      <c r="E81" s="462">
        <v>0.79049140779315807</v>
      </c>
      <c r="F81" s="460">
        <v>28</v>
      </c>
      <c r="G81" s="461">
        <v>18.666666666666668</v>
      </c>
      <c r="H81" s="461">
        <v>0</v>
      </c>
      <c r="I81" s="461">
        <v>24.058619999999998</v>
      </c>
      <c r="J81" s="461">
        <v>5.3919533333333298</v>
      </c>
      <c r="K81" s="463">
        <v>0.85923642857142846</v>
      </c>
      <c r="L81" s="150"/>
      <c r="M81" s="459" t="str">
        <f t="shared" si="1"/>
        <v/>
      </c>
    </row>
    <row r="82" spans="1:13" ht="14.45" customHeight="1" x14ac:dyDescent="0.2">
      <c r="A82" s="464" t="s">
        <v>348</v>
      </c>
      <c r="B82" s="460">
        <v>1</v>
      </c>
      <c r="C82" s="461">
        <v>1</v>
      </c>
      <c r="D82" s="461">
        <v>0</v>
      </c>
      <c r="E82" s="462">
        <v>1</v>
      </c>
      <c r="F82" s="460">
        <v>1</v>
      </c>
      <c r="G82" s="461">
        <v>0.66666666666666663</v>
      </c>
      <c r="H82" s="461">
        <v>0</v>
      </c>
      <c r="I82" s="461">
        <v>0.77760000000000007</v>
      </c>
      <c r="J82" s="461">
        <v>0.11093333333333344</v>
      </c>
      <c r="K82" s="463">
        <v>0.77760000000000007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5.8986589999999994</v>
      </c>
      <c r="C83" s="461">
        <v>10.90287</v>
      </c>
      <c r="D83" s="461">
        <v>5.0042110000000006</v>
      </c>
      <c r="E83" s="462">
        <v>1.8483641790447627</v>
      </c>
      <c r="F83" s="460">
        <v>11.4048532</v>
      </c>
      <c r="G83" s="461">
        <v>7.6032354666666668</v>
      </c>
      <c r="H83" s="461">
        <v>0</v>
      </c>
      <c r="I83" s="461">
        <v>0</v>
      </c>
      <c r="J83" s="461">
        <v>-7.6032354666666668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350</v>
      </c>
      <c r="B84" s="460">
        <v>9.2456839999999989</v>
      </c>
      <c r="C84" s="461">
        <v>9.3533299999999997</v>
      </c>
      <c r="D84" s="461">
        <v>0.1076460000000008</v>
      </c>
      <c r="E84" s="462">
        <v>1.011642837890631</v>
      </c>
      <c r="F84" s="460">
        <v>0</v>
      </c>
      <c r="G84" s="461">
        <v>0</v>
      </c>
      <c r="H84" s="461">
        <v>0</v>
      </c>
      <c r="I84" s="461">
        <v>0</v>
      </c>
      <c r="J84" s="461">
        <v>0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0</v>
      </c>
      <c r="C85" s="461">
        <v>0.90400000000000003</v>
      </c>
      <c r="D85" s="461">
        <v>0.90400000000000003</v>
      </c>
      <c r="E85" s="462">
        <v>0</v>
      </c>
      <c r="F85" s="460">
        <v>0</v>
      </c>
      <c r="G85" s="461">
        <v>0</v>
      </c>
      <c r="H85" s="461">
        <v>0</v>
      </c>
      <c r="I85" s="461">
        <v>0.35</v>
      </c>
      <c r="J85" s="461">
        <v>0.35</v>
      </c>
      <c r="K85" s="463">
        <v>0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0</v>
      </c>
      <c r="C86" s="461">
        <v>0.90400000000000003</v>
      </c>
      <c r="D86" s="461">
        <v>0.90400000000000003</v>
      </c>
      <c r="E86" s="462">
        <v>0</v>
      </c>
      <c r="F86" s="460">
        <v>0</v>
      </c>
      <c r="G86" s="461">
        <v>0</v>
      </c>
      <c r="H86" s="461">
        <v>0</v>
      </c>
      <c r="I86" s="461">
        <v>0.35</v>
      </c>
      <c r="J86" s="461">
        <v>0.35</v>
      </c>
      <c r="K86" s="463">
        <v>0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9277.9296979999999</v>
      </c>
      <c r="C87" s="461">
        <v>10401.294089999999</v>
      </c>
      <c r="D87" s="461">
        <v>1123.3643919999995</v>
      </c>
      <c r="E87" s="462">
        <v>1.1210792093242696</v>
      </c>
      <c r="F87" s="460">
        <v>10523.2723965</v>
      </c>
      <c r="G87" s="461">
        <v>7015.5149310000006</v>
      </c>
      <c r="H87" s="461">
        <v>753.78375000000005</v>
      </c>
      <c r="I87" s="461">
        <v>6816.5271900000007</v>
      </c>
      <c r="J87" s="461">
        <v>-198.98774099999991</v>
      </c>
      <c r="K87" s="463">
        <v>0.64775736417002294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6591.09</v>
      </c>
      <c r="C88" s="461">
        <v>7656.1310000000003</v>
      </c>
      <c r="D88" s="461">
        <v>1065.0410000000002</v>
      </c>
      <c r="E88" s="462">
        <v>1.161587992274419</v>
      </c>
      <c r="F88" s="460">
        <v>7725.2885796999999</v>
      </c>
      <c r="G88" s="461">
        <v>5150.1923864666669</v>
      </c>
      <c r="H88" s="461">
        <v>555.21600000000001</v>
      </c>
      <c r="I88" s="461">
        <v>5026.8900000000003</v>
      </c>
      <c r="J88" s="461">
        <v>-123.30238646666658</v>
      </c>
      <c r="K88" s="463">
        <v>0.65070578893445197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6466.92</v>
      </c>
      <c r="C89" s="461">
        <v>7647.4250000000002</v>
      </c>
      <c r="D89" s="461">
        <v>1180.5050000000001</v>
      </c>
      <c r="E89" s="462">
        <v>1.1825451683336117</v>
      </c>
      <c r="F89" s="460">
        <v>7719.0078262999996</v>
      </c>
      <c r="G89" s="461">
        <v>5146.0052175333331</v>
      </c>
      <c r="H89" s="461">
        <v>545.21600000000001</v>
      </c>
      <c r="I89" s="461">
        <v>4987.9449999999997</v>
      </c>
      <c r="J89" s="461">
        <v>-158.06021753333334</v>
      </c>
      <c r="K89" s="463">
        <v>0.64618991355407174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6466.92</v>
      </c>
      <c r="C90" s="461">
        <v>7647.4250000000002</v>
      </c>
      <c r="D90" s="461">
        <v>1180.5050000000001</v>
      </c>
      <c r="E90" s="462">
        <v>1.1825451683336117</v>
      </c>
      <c r="F90" s="460">
        <v>7719.0078262999996</v>
      </c>
      <c r="G90" s="461">
        <v>5146.0052175333331</v>
      </c>
      <c r="H90" s="461">
        <v>545.21600000000001</v>
      </c>
      <c r="I90" s="461">
        <v>4987.9449999999997</v>
      </c>
      <c r="J90" s="461">
        <v>-158.06021753333334</v>
      </c>
      <c r="K90" s="463">
        <v>0.64618991355407174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79.2</v>
      </c>
      <c r="C91" s="461">
        <v>0</v>
      </c>
      <c r="D91" s="461">
        <v>-79.2</v>
      </c>
      <c r="E91" s="462">
        <v>0</v>
      </c>
      <c r="F91" s="460">
        <v>0</v>
      </c>
      <c r="G91" s="461">
        <v>0</v>
      </c>
      <c r="H91" s="461">
        <v>0</v>
      </c>
      <c r="I91" s="461">
        <v>0</v>
      </c>
      <c r="J91" s="461">
        <v>0</v>
      </c>
      <c r="K91" s="463">
        <v>0</v>
      </c>
      <c r="L91" s="150"/>
      <c r="M91" s="459" t="str">
        <f t="shared" si="1"/>
        <v>X</v>
      </c>
    </row>
    <row r="92" spans="1:13" ht="14.45" customHeight="1" x14ac:dyDescent="0.2">
      <c r="A92" s="464" t="s">
        <v>358</v>
      </c>
      <c r="B92" s="460">
        <v>79.2</v>
      </c>
      <c r="C92" s="461">
        <v>0</v>
      </c>
      <c r="D92" s="461">
        <v>-79.2</v>
      </c>
      <c r="E92" s="462">
        <v>0</v>
      </c>
      <c r="F92" s="460">
        <v>0</v>
      </c>
      <c r="G92" s="461">
        <v>0</v>
      </c>
      <c r="H92" s="461">
        <v>0</v>
      </c>
      <c r="I92" s="461">
        <v>0</v>
      </c>
      <c r="J92" s="461">
        <v>0</v>
      </c>
      <c r="K92" s="463">
        <v>0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27.93</v>
      </c>
      <c r="C93" s="461">
        <v>8.7059999999999995</v>
      </c>
      <c r="D93" s="461">
        <v>-19.224</v>
      </c>
      <c r="E93" s="462">
        <v>0.31170784103114929</v>
      </c>
      <c r="F93" s="460">
        <v>6.2807534</v>
      </c>
      <c r="G93" s="461">
        <v>4.1871689333333331</v>
      </c>
      <c r="H93" s="461">
        <v>0</v>
      </c>
      <c r="I93" s="461">
        <v>28.945</v>
      </c>
      <c r="J93" s="461">
        <v>24.757831066666668</v>
      </c>
      <c r="K93" s="463">
        <v>4.6085235570624379</v>
      </c>
      <c r="L93" s="150"/>
      <c r="M93" s="459" t="str">
        <f t="shared" si="1"/>
        <v>X</v>
      </c>
    </row>
    <row r="94" spans="1:13" ht="14.45" customHeight="1" x14ac:dyDescent="0.2">
      <c r="A94" s="464" t="s">
        <v>360</v>
      </c>
      <c r="B94" s="460">
        <v>27.93</v>
      </c>
      <c r="C94" s="461">
        <v>8.7059999999999995</v>
      </c>
      <c r="D94" s="461">
        <v>-19.224</v>
      </c>
      <c r="E94" s="462">
        <v>0.31170784103114929</v>
      </c>
      <c r="F94" s="460">
        <v>6.2807534</v>
      </c>
      <c r="G94" s="461">
        <v>4.1871689333333331</v>
      </c>
      <c r="H94" s="461">
        <v>0</v>
      </c>
      <c r="I94" s="461">
        <v>28.945</v>
      </c>
      <c r="J94" s="461">
        <v>24.757831066666668</v>
      </c>
      <c r="K94" s="463">
        <v>4.6085235570624379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17.04</v>
      </c>
      <c r="C95" s="461">
        <v>0</v>
      </c>
      <c r="D95" s="461">
        <v>-17.04</v>
      </c>
      <c r="E95" s="462">
        <v>0</v>
      </c>
      <c r="F95" s="460">
        <v>0</v>
      </c>
      <c r="G95" s="461">
        <v>0</v>
      </c>
      <c r="H95" s="461">
        <v>10</v>
      </c>
      <c r="I95" s="461">
        <v>10</v>
      </c>
      <c r="J95" s="461">
        <v>10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17.04</v>
      </c>
      <c r="C96" s="461">
        <v>0</v>
      </c>
      <c r="D96" s="461">
        <v>-17.04</v>
      </c>
      <c r="E96" s="462">
        <v>0</v>
      </c>
      <c r="F96" s="460">
        <v>0</v>
      </c>
      <c r="G96" s="461">
        <v>0</v>
      </c>
      <c r="H96" s="461">
        <v>10</v>
      </c>
      <c r="I96" s="461">
        <v>10</v>
      </c>
      <c r="J96" s="461">
        <v>10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2508.7800000000002</v>
      </c>
      <c r="C97" s="461">
        <v>2592.0362599999999</v>
      </c>
      <c r="D97" s="461">
        <v>83.256259999999656</v>
      </c>
      <c r="E97" s="462">
        <v>1.0331859549262987</v>
      </c>
      <c r="F97" s="460">
        <v>2611.1475397999998</v>
      </c>
      <c r="G97" s="461">
        <v>1740.7650265333332</v>
      </c>
      <c r="H97" s="461">
        <v>187.66157000000001</v>
      </c>
      <c r="I97" s="461">
        <v>1689.2973400000001</v>
      </c>
      <c r="J97" s="461">
        <v>-51.467686533333108</v>
      </c>
      <c r="K97" s="463">
        <v>0.64695591277442388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664.09</v>
      </c>
      <c r="C98" s="461">
        <v>688.26700000000005</v>
      </c>
      <c r="D98" s="461">
        <v>24.177000000000021</v>
      </c>
      <c r="E98" s="462">
        <v>1.0364062100016564</v>
      </c>
      <c r="F98" s="460">
        <v>695.27597270000001</v>
      </c>
      <c r="G98" s="461">
        <v>463.51731513333334</v>
      </c>
      <c r="H98" s="461">
        <v>49.968000000000004</v>
      </c>
      <c r="I98" s="461">
        <v>449.80700000000002</v>
      </c>
      <c r="J98" s="461">
        <v>-13.710315133333324</v>
      </c>
      <c r="K98" s="463">
        <v>0.64694742470855415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664.09</v>
      </c>
      <c r="C99" s="461">
        <v>688.26700000000005</v>
      </c>
      <c r="D99" s="461">
        <v>24.177000000000021</v>
      </c>
      <c r="E99" s="462">
        <v>1.0364062100016564</v>
      </c>
      <c r="F99" s="460">
        <v>695.27597270000001</v>
      </c>
      <c r="G99" s="461">
        <v>463.51731513333334</v>
      </c>
      <c r="H99" s="461">
        <v>49.968000000000004</v>
      </c>
      <c r="I99" s="461">
        <v>449.80700000000002</v>
      </c>
      <c r="J99" s="461">
        <v>-13.710315133333324</v>
      </c>
      <c r="K99" s="463">
        <v>0.64694742470855415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1844.69</v>
      </c>
      <c r="C100" s="461">
        <v>1903.76926</v>
      </c>
      <c r="D100" s="461">
        <v>59.079259999999977</v>
      </c>
      <c r="E100" s="462">
        <v>1.0320266603060677</v>
      </c>
      <c r="F100" s="460">
        <v>1915.8715671</v>
      </c>
      <c r="G100" s="461">
        <v>1277.2477114000001</v>
      </c>
      <c r="H100" s="461">
        <v>137.69356999999999</v>
      </c>
      <c r="I100" s="461">
        <v>1239.4903400000001</v>
      </c>
      <c r="J100" s="461">
        <v>-37.757371400000011</v>
      </c>
      <c r="K100" s="463">
        <v>0.6469589931209121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1844.69</v>
      </c>
      <c r="C101" s="461">
        <v>1903.76926</v>
      </c>
      <c r="D101" s="461">
        <v>59.079259999999977</v>
      </c>
      <c r="E101" s="462">
        <v>1.0320266603060677</v>
      </c>
      <c r="F101" s="460">
        <v>1915.8715671</v>
      </c>
      <c r="G101" s="461">
        <v>1277.2477114000001</v>
      </c>
      <c r="H101" s="461">
        <v>137.69356999999999</v>
      </c>
      <c r="I101" s="461">
        <v>1239.4903400000001</v>
      </c>
      <c r="J101" s="461">
        <v>-37.757371400000011</v>
      </c>
      <c r="K101" s="463">
        <v>0.6469589931209121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30.469698000000001</v>
      </c>
      <c r="C102" s="461">
        <v>0</v>
      </c>
      <c r="D102" s="461">
        <v>-30.469698000000001</v>
      </c>
      <c r="E102" s="462">
        <v>0</v>
      </c>
      <c r="F102" s="460">
        <v>32.330505299999999</v>
      </c>
      <c r="G102" s="461">
        <v>21.553670199999999</v>
      </c>
      <c r="H102" s="461">
        <v>0</v>
      </c>
      <c r="I102" s="461">
        <v>0</v>
      </c>
      <c r="J102" s="461">
        <v>-21.553670199999999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30.469698000000001</v>
      </c>
      <c r="C103" s="461">
        <v>0</v>
      </c>
      <c r="D103" s="461">
        <v>-30.469698000000001</v>
      </c>
      <c r="E103" s="462">
        <v>0</v>
      </c>
      <c r="F103" s="460">
        <v>32.330505299999999</v>
      </c>
      <c r="G103" s="461">
        <v>21.553670199999999</v>
      </c>
      <c r="H103" s="461">
        <v>0</v>
      </c>
      <c r="I103" s="461">
        <v>0</v>
      </c>
      <c r="J103" s="461">
        <v>-21.553670199999999</v>
      </c>
      <c r="K103" s="463">
        <v>0</v>
      </c>
      <c r="L103" s="150"/>
      <c r="M103" s="459" t="str">
        <f t="shared" si="1"/>
        <v>X</v>
      </c>
    </row>
    <row r="104" spans="1:13" ht="14.45" customHeight="1" x14ac:dyDescent="0.2">
      <c r="A104" s="464" t="s">
        <v>370</v>
      </c>
      <c r="B104" s="460">
        <v>30.469698000000001</v>
      </c>
      <c r="C104" s="461">
        <v>0</v>
      </c>
      <c r="D104" s="461">
        <v>-30.469698000000001</v>
      </c>
      <c r="E104" s="462">
        <v>0</v>
      </c>
      <c r="F104" s="460">
        <v>32.330505299999999</v>
      </c>
      <c r="G104" s="461">
        <v>21.553670199999999</v>
      </c>
      <c r="H104" s="461">
        <v>0</v>
      </c>
      <c r="I104" s="461">
        <v>0</v>
      </c>
      <c r="J104" s="461">
        <v>-21.553670199999999</v>
      </c>
      <c r="K104" s="463">
        <v>0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147.59</v>
      </c>
      <c r="C105" s="461">
        <v>153.12682999999998</v>
      </c>
      <c r="D105" s="461">
        <v>5.5368299999999806</v>
      </c>
      <c r="E105" s="462">
        <v>1.0375149400365877</v>
      </c>
      <c r="F105" s="460">
        <v>154.50577170000003</v>
      </c>
      <c r="G105" s="461">
        <v>103.00384780000002</v>
      </c>
      <c r="H105" s="461">
        <v>10.906180000000001</v>
      </c>
      <c r="I105" s="461">
        <v>100.33985000000001</v>
      </c>
      <c r="J105" s="461">
        <v>-2.6639978000000042</v>
      </c>
      <c r="K105" s="463">
        <v>0.64942460657604029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147.59</v>
      </c>
      <c r="C106" s="461">
        <v>153.12682999999998</v>
      </c>
      <c r="D106" s="461">
        <v>5.5368299999999806</v>
      </c>
      <c r="E106" s="462">
        <v>1.0375149400365877</v>
      </c>
      <c r="F106" s="460">
        <v>154.50577170000003</v>
      </c>
      <c r="G106" s="461">
        <v>103.00384780000002</v>
      </c>
      <c r="H106" s="461">
        <v>10.906180000000001</v>
      </c>
      <c r="I106" s="461">
        <v>100.33985000000001</v>
      </c>
      <c r="J106" s="461">
        <v>-2.6639978000000042</v>
      </c>
      <c r="K106" s="463">
        <v>0.64942460657604029</v>
      </c>
      <c r="L106" s="150"/>
      <c r="M106" s="459" t="str">
        <f t="shared" si="1"/>
        <v>X</v>
      </c>
    </row>
    <row r="107" spans="1:13" ht="14.45" customHeight="1" x14ac:dyDescent="0.2">
      <c r="A107" s="464" t="s">
        <v>373</v>
      </c>
      <c r="B107" s="460">
        <v>147.59</v>
      </c>
      <c r="C107" s="461">
        <v>153.12682999999998</v>
      </c>
      <c r="D107" s="461">
        <v>5.5368299999999806</v>
      </c>
      <c r="E107" s="462">
        <v>1.0375149400365877</v>
      </c>
      <c r="F107" s="460">
        <v>154.50577170000003</v>
      </c>
      <c r="G107" s="461">
        <v>103.00384780000002</v>
      </c>
      <c r="H107" s="461">
        <v>10.906180000000001</v>
      </c>
      <c r="I107" s="461">
        <v>100.33985000000001</v>
      </c>
      <c r="J107" s="461">
        <v>-2.6639978000000042</v>
      </c>
      <c r="K107" s="463">
        <v>0.64942460657604029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0</v>
      </c>
      <c r="C108" s="461">
        <v>4.9469500000000002</v>
      </c>
      <c r="D108" s="461">
        <v>4.9469500000000002</v>
      </c>
      <c r="E108" s="462">
        <v>0</v>
      </c>
      <c r="F108" s="460">
        <v>4.2969612000000001</v>
      </c>
      <c r="G108" s="461">
        <v>2.8646408000000001</v>
      </c>
      <c r="H108" s="461">
        <v>0.1105</v>
      </c>
      <c r="I108" s="461">
        <v>0.26350000000000001</v>
      </c>
      <c r="J108" s="461">
        <v>-2.6011408</v>
      </c>
      <c r="K108" s="463">
        <v>6.132240616927144E-2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4.9469500000000002</v>
      </c>
      <c r="D109" s="461">
        <v>4.9469500000000002</v>
      </c>
      <c r="E109" s="462">
        <v>0</v>
      </c>
      <c r="F109" s="460">
        <v>4.2969612000000001</v>
      </c>
      <c r="G109" s="461">
        <v>2.8646408000000001</v>
      </c>
      <c r="H109" s="461">
        <v>0.1105</v>
      </c>
      <c r="I109" s="461">
        <v>0.26350000000000001</v>
      </c>
      <c r="J109" s="461">
        <v>-2.6011408</v>
      </c>
      <c r="K109" s="463">
        <v>6.132240616927144E-2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0</v>
      </c>
      <c r="C110" s="461">
        <v>1.44695</v>
      </c>
      <c r="D110" s="461">
        <v>1.44695</v>
      </c>
      <c r="E110" s="462">
        <v>0</v>
      </c>
      <c r="F110" s="460">
        <v>1.5432336</v>
      </c>
      <c r="G110" s="461">
        <v>1.0288223999999999</v>
      </c>
      <c r="H110" s="461">
        <v>0.1105</v>
      </c>
      <c r="I110" s="461">
        <v>0.26350000000000001</v>
      </c>
      <c r="J110" s="461">
        <v>-0.76532239999999985</v>
      </c>
      <c r="K110" s="463">
        <v>0.17074537516549668</v>
      </c>
      <c r="L110" s="150"/>
      <c r="M110" s="459" t="str">
        <f t="shared" si="1"/>
        <v>X</v>
      </c>
    </row>
    <row r="111" spans="1:13" ht="14.45" customHeight="1" x14ac:dyDescent="0.2">
      <c r="A111" s="464" t="s">
        <v>377</v>
      </c>
      <c r="B111" s="460">
        <v>0</v>
      </c>
      <c r="C111" s="461">
        <v>1.44695</v>
      </c>
      <c r="D111" s="461">
        <v>1.44695</v>
      </c>
      <c r="E111" s="462">
        <v>0</v>
      </c>
      <c r="F111" s="460">
        <v>1.5432336</v>
      </c>
      <c r="G111" s="461">
        <v>1.0288223999999999</v>
      </c>
      <c r="H111" s="461">
        <v>0.1105</v>
      </c>
      <c r="I111" s="461">
        <v>0.26350000000000001</v>
      </c>
      <c r="J111" s="461">
        <v>-0.76532239999999985</v>
      </c>
      <c r="K111" s="463">
        <v>0.17074537516549668</v>
      </c>
      <c r="L111" s="150"/>
      <c r="M111" s="459" t="str">
        <f t="shared" si="1"/>
        <v/>
      </c>
    </row>
    <row r="112" spans="1:13" ht="14.45" customHeight="1" x14ac:dyDescent="0.2">
      <c r="A112" s="464" t="s">
        <v>378</v>
      </c>
      <c r="B112" s="460">
        <v>0</v>
      </c>
      <c r="C112" s="461">
        <v>3.5</v>
      </c>
      <c r="D112" s="461">
        <v>3.5</v>
      </c>
      <c r="E112" s="462">
        <v>0</v>
      </c>
      <c r="F112" s="460">
        <v>2.7537276000000004</v>
      </c>
      <c r="G112" s="461">
        <v>1.8358184000000002</v>
      </c>
      <c r="H112" s="461">
        <v>0</v>
      </c>
      <c r="I112" s="461">
        <v>0</v>
      </c>
      <c r="J112" s="461">
        <v>-1.8358184000000002</v>
      </c>
      <c r="K112" s="463">
        <v>0</v>
      </c>
      <c r="L112" s="150"/>
      <c r="M112" s="459" t="str">
        <f t="shared" si="1"/>
        <v>X</v>
      </c>
    </row>
    <row r="113" spans="1:13" ht="14.45" customHeight="1" x14ac:dyDescent="0.2">
      <c r="A113" s="464" t="s">
        <v>379</v>
      </c>
      <c r="B113" s="460">
        <v>0</v>
      </c>
      <c r="C113" s="461">
        <v>3.5</v>
      </c>
      <c r="D113" s="461">
        <v>3.5</v>
      </c>
      <c r="E113" s="462">
        <v>0</v>
      </c>
      <c r="F113" s="460">
        <v>2.7537276000000004</v>
      </c>
      <c r="G113" s="461">
        <v>1.8358184000000002</v>
      </c>
      <c r="H113" s="461">
        <v>0</v>
      </c>
      <c r="I113" s="461">
        <v>0</v>
      </c>
      <c r="J113" s="461">
        <v>-1.8358184000000002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471.99999600000001</v>
      </c>
      <c r="C114" s="461">
        <v>491.35563999999999</v>
      </c>
      <c r="D114" s="461">
        <v>19.355643999999984</v>
      </c>
      <c r="E114" s="462">
        <v>1.041007720686506</v>
      </c>
      <c r="F114" s="460">
        <v>523.78133310000101</v>
      </c>
      <c r="G114" s="461">
        <v>349.18755540000069</v>
      </c>
      <c r="H114" s="461">
        <v>55.004419999999996</v>
      </c>
      <c r="I114" s="461">
        <v>346.22785999999996</v>
      </c>
      <c r="J114" s="461">
        <v>-2.9596954000007258</v>
      </c>
      <c r="K114" s="463">
        <v>0.66101603497560635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471.99999600000001</v>
      </c>
      <c r="C115" s="461">
        <v>473.01177000000001</v>
      </c>
      <c r="D115" s="461">
        <v>1.0117740000000026</v>
      </c>
      <c r="E115" s="462">
        <v>1.0021435890012169</v>
      </c>
      <c r="F115" s="460">
        <v>513.28591890000098</v>
      </c>
      <c r="G115" s="461">
        <v>342.19061260000063</v>
      </c>
      <c r="H115" s="461">
        <v>33.188220000000001</v>
      </c>
      <c r="I115" s="461">
        <v>307.39906000000002</v>
      </c>
      <c r="J115" s="461">
        <v>-34.791552600000614</v>
      </c>
      <c r="K115" s="463">
        <v>0.59888465411007685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471.99999600000001</v>
      </c>
      <c r="C116" s="461">
        <v>473.01177000000001</v>
      </c>
      <c r="D116" s="461">
        <v>1.0117740000000026</v>
      </c>
      <c r="E116" s="462">
        <v>1.0021435890012169</v>
      </c>
      <c r="F116" s="460">
        <v>513.28591890000098</v>
      </c>
      <c r="G116" s="461">
        <v>342.19061260000063</v>
      </c>
      <c r="H116" s="461">
        <v>33.188220000000001</v>
      </c>
      <c r="I116" s="461">
        <v>307.39906000000002</v>
      </c>
      <c r="J116" s="461">
        <v>-34.791552600000614</v>
      </c>
      <c r="K116" s="463">
        <v>0.59888465411007685</v>
      </c>
      <c r="L116" s="150"/>
      <c r="M116" s="459" t="str">
        <f t="shared" si="1"/>
        <v>X</v>
      </c>
    </row>
    <row r="117" spans="1:13" ht="14.45" customHeight="1" x14ac:dyDescent="0.2">
      <c r="A117" s="464" t="s">
        <v>383</v>
      </c>
      <c r="B117" s="460">
        <v>273</v>
      </c>
      <c r="C117" s="461">
        <v>273.57355999999999</v>
      </c>
      <c r="D117" s="461">
        <v>0.5735599999999863</v>
      </c>
      <c r="E117" s="462">
        <v>1.0021009523809523</v>
      </c>
      <c r="F117" s="460">
        <v>354.07940159999998</v>
      </c>
      <c r="G117" s="461">
        <v>236.0529344</v>
      </c>
      <c r="H117" s="461">
        <v>22.24802</v>
      </c>
      <c r="I117" s="461">
        <v>180.70376000000002</v>
      </c>
      <c r="J117" s="461">
        <v>-55.349174399999981</v>
      </c>
      <c r="K117" s="463">
        <v>0.51034812864979728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171.99999600000001</v>
      </c>
      <c r="C118" s="461">
        <v>171.68899999999999</v>
      </c>
      <c r="D118" s="461">
        <v>-0.31099600000001715</v>
      </c>
      <c r="E118" s="462">
        <v>0.9981918836788809</v>
      </c>
      <c r="F118" s="460">
        <v>131.4389769</v>
      </c>
      <c r="G118" s="461">
        <v>87.625984599999995</v>
      </c>
      <c r="H118" s="461">
        <v>8.6620000000000008</v>
      </c>
      <c r="I118" s="461">
        <v>108.252</v>
      </c>
      <c r="J118" s="461">
        <v>20.6260154</v>
      </c>
      <c r="K118" s="463">
        <v>0.82359131631372273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27</v>
      </c>
      <c r="C119" s="461">
        <v>27.749209999999998</v>
      </c>
      <c r="D119" s="461">
        <v>0.74920999999999793</v>
      </c>
      <c r="E119" s="462">
        <v>1.0277485185185185</v>
      </c>
      <c r="F119" s="460">
        <v>27.767540400000001</v>
      </c>
      <c r="G119" s="461">
        <v>18.511693600000001</v>
      </c>
      <c r="H119" s="461">
        <v>2.2782</v>
      </c>
      <c r="I119" s="461">
        <v>18.443300000000001</v>
      </c>
      <c r="J119" s="461">
        <v>-6.8393600000000276E-2</v>
      </c>
      <c r="K119" s="463">
        <v>0.66420358931034451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18.343869999999999</v>
      </c>
      <c r="D120" s="461">
        <v>18.343869999999999</v>
      </c>
      <c r="E120" s="462">
        <v>0</v>
      </c>
      <c r="F120" s="460">
        <v>10.495414199999999</v>
      </c>
      <c r="G120" s="461">
        <v>6.9969427999999994</v>
      </c>
      <c r="H120" s="461">
        <v>21.816200000000002</v>
      </c>
      <c r="I120" s="461">
        <v>38.828800000000001</v>
      </c>
      <c r="J120" s="461">
        <v>31.831857200000002</v>
      </c>
      <c r="K120" s="463">
        <v>3.6995967248248292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0</v>
      </c>
      <c r="C121" s="461">
        <v>10.138870000000001</v>
      </c>
      <c r="D121" s="461">
        <v>10.138870000000001</v>
      </c>
      <c r="E121" s="462">
        <v>0</v>
      </c>
      <c r="F121" s="460">
        <v>0</v>
      </c>
      <c r="G121" s="461">
        <v>0</v>
      </c>
      <c r="H121" s="461">
        <v>0</v>
      </c>
      <c r="I121" s="461">
        <v>0</v>
      </c>
      <c r="J121" s="461">
        <v>0</v>
      </c>
      <c r="K121" s="463">
        <v>0</v>
      </c>
      <c r="L121" s="150"/>
      <c r="M121" s="459" t="str">
        <f t="shared" si="1"/>
        <v>X</v>
      </c>
    </row>
    <row r="122" spans="1:13" ht="14.45" customHeight="1" x14ac:dyDescent="0.2">
      <c r="A122" s="464" t="s">
        <v>388</v>
      </c>
      <c r="B122" s="460">
        <v>0</v>
      </c>
      <c r="C122" s="461">
        <v>3.0588800000000003</v>
      </c>
      <c r="D122" s="461">
        <v>3.0588800000000003</v>
      </c>
      <c r="E122" s="462">
        <v>0</v>
      </c>
      <c r="F122" s="460">
        <v>0</v>
      </c>
      <c r="G122" s="461">
        <v>0</v>
      </c>
      <c r="H122" s="461">
        <v>0</v>
      </c>
      <c r="I122" s="461">
        <v>0</v>
      </c>
      <c r="J122" s="461">
        <v>0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7.0799899999999996</v>
      </c>
      <c r="D123" s="461">
        <v>7.0799899999999996</v>
      </c>
      <c r="E123" s="462">
        <v>0</v>
      </c>
      <c r="F123" s="460">
        <v>0</v>
      </c>
      <c r="G123" s="461">
        <v>0</v>
      </c>
      <c r="H123" s="461">
        <v>0</v>
      </c>
      <c r="I123" s="461">
        <v>0</v>
      </c>
      <c r="J123" s="461">
        <v>0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4.4770000000000003</v>
      </c>
      <c r="D124" s="461">
        <v>4.4770000000000003</v>
      </c>
      <c r="E124" s="462">
        <v>0</v>
      </c>
      <c r="F124" s="460">
        <v>10.495414199999999</v>
      </c>
      <c r="G124" s="461">
        <v>6.9969427999999994</v>
      </c>
      <c r="H124" s="461">
        <v>0</v>
      </c>
      <c r="I124" s="461">
        <v>4.4165000000000001</v>
      </c>
      <c r="J124" s="461">
        <v>-2.5804427999999993</v>
      </c>
      <c r="K124" s="463">
        <v>0.42080283024942461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4.4770000000000003</v>
      </c>
      <c r="D125" s="461">
        <v>4.4770000000000003</v>
      </c>
      <c r="E125" s="462">
        <v>0</v>
      </c>
      <c r="F125" s="460">
        <v>10.495414199999999</v>
      </c>
      <c r="G125" s="461">
        <v>6.9969427999999994</v>
      </c>
      <c r="H125" s="461">
        <v>0</v>
      </c>
      <c r="I125" s="461">
        <v>4.4165000000000001</v>
      </c>
      <c r="J125" s="461">
        <v>-2.5804427999999993</v>
      </c>
      <c r="K125" s="463">
        <v>0.42080283024942461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21.816200000000002</v>
      </c>
      <c r="I126" s="461">
        <v>34.412300000000002</v>
      </c>
      <c r="J126" s="461">
        <v>34.412300000000002</v>
      </c>
      <c r="K126" s="463">
        <v>0</v>
      </c>
      <c r="L126" s="150"/>
      <c r="M126" s="459" t="str">
        <f t="shared" si="1"/>
        <v>X</v>
      </c>
    </row>
    <row r="127" spans="1:13" ht="14.45" customHeight="1" x14ac:dyDescent="0.2">
      <c r="A127" s="464" t="s">
        <v>393</v>
      </c>
      <c r="B127" s="460">
        <v>0</v>
      </c>
      <c r="C127" s="461">
        <v>0</v>
      </c>
      <c r="D127" s="461">
        <v>0</v>
      </c>
      <c r="E127" s="462">
        <v>0</v>
      </c>
      <c r="F127" s="460">
        <v>0</v>
      </c>
      <c r="G127" s="461">
        <v>0</v>
      </c>
      <c r="H127" s="461">
        <v>21.816200000000002</v>
      </c>
      <c r="I127" s="461">
        <v>34.412300000000002</v>
      </c>
      <c r="J127" s="461">
        <v>34.412300000000002</v>
      </c>
      <c r="K127" s="463">
        <v>0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3.7280000000000002</v>
      </c>
      <c r="D128" s="461">
        <v>3.7280000000000002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0</v>
      </c>
      <c r="C129" s="461">
        <v>3.7280000000000002</v>
      </c>
      <c r="D129" s="461">
        <v>3.7280000000000002</v>
      </c>
      <c r="E129" s="462">
        <v>0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9703.2305489999999</v>
      </c>
      <c r="C130" s="461">
        <v>8940.669460000001</v>
      </c>
      <c r="D130" s="461">
        <v>-762.5610889999989</v>
      </c>
      <c r="E130" s="462">
        <v>0.92141162830779211</v>
      </c>
      <c r="F130" s="460">
        <v>5267.0837640999998</v>
      </c>
      <c r="G130" s="461">
        <v>3511.3891760666666</v>
      </c>
      <c r="H130" s="461">
        <v>665.68443000000002</v>
      </c>
      <c r="I130" s="461">
        <v>6173.9919</v>
      </c>
      <c r="J130" s="461">
        <v>2662.6027239333334</v>
      </c>
      <c r="K130" s="463">
        <v>1.1721841110789637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9703.2305489999999</v>
      </c>
      <c r="C131" s="461">
        <v>8928.1999600000017</v>
      </c>
      <c r="D131" s="461">
        <v>-775.03058899999814</v>
      </c>
      <c r="E131" s="462">
        <v>0.92012654083748724</v>
      </c>
      <c r="F131" s="460">
        <v>5263.5263193000001</v>
      </c>
      <c r="G131" s="461">
        <v>3509.0175462000002</v>
      </c>
      <c r="H131" s="461">
        <v>655.67944</v>
      </c>
      <c r="I131" s="461">
        <v>6163.9771100000007</v>
      </c>
      <c r="J131" s="461">
        <v>2654.9595638000005</v>
      </c>
      <c r="K131" s="463">
        <v>1.1710736749616466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9703.2305489999999</v>
      </c>
      <c r="C132" s="461">
        <v>8928.1999600000017</v>
      </c>
      <c r="D132" s="461">
        <v>-775.03058899999814</v>
      </c>
      <c r="E132" s="462">
        <v>0.92012654083748724</v>
      </c>
      <c r="F132" s="460">
        <v>5263.5263193000001</v>
      </c>
      <c r="G132" s="461">
        <v>3509.0175462000002</v>
      </c>
      <c r="H132" s="461">
        <v>655.67944</v>
      </c>
      <c r="I132" s="461">
        <v>6163.9771100000007</v>
      </c>
      <c r="J132" s="461">
        <v>2654.9595638000005</v>
      </c>
      <c r="K132" s="463">
        <v>1.1710736749616466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5354.2250000000004</v>
      </c>
      <c r="C133" s="461">
        <v>5307.4011900000005</v>
      </c>
      <c r="D133" s="461">
        <v>-46.823809999999867</v>
      </c>
      <c r="E133" s="462">
        <v>0.99125479224350865</v>
      </c>
      <c r="F133" s="460">
        <v>5263.5263193000001</v>
      </c>
      <c r="G133" s="461">
        <v>3509.0175462000002</v>
      </c>
      <c r="H133" s="461">
        <v>435.77683000000002</v>
      </c>
      <c r="I133" s="461">
        <v>3611.9257799999996</v>
      </c>
      <c r="J133" s="461">
        <v>102.90823379999938</v>
      </c>
      <c r="K133" s="463">
        <v>0.68621786249191818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4027.9550429999999</v>
      </c>
      <c r="C134" s="461">
        <v>3986.8905600000003</v>
      </c>
      <c r="D134" s="461">
        <v>-41.064482999999655</v>
      </c>
      <c r="E134" s="462">
        <v>0.98980512876593207</v>
      </c>
      <c r="F134" s="460">
        <v>3914.0439032999998</v>
      </c>
      <c r="G134" s="461">
        <v>2609.3626021999999</v>
      </c>
      <c r="H134" s="461">
        <v>367.08173999999997</v>
      </c>
      <c r="I134" s="461">
        <v>2984.7083299999999</v>
      </c>
      <c r="J134" s="461">
        <v>375.34572780000008</v>
      </c>
      <c r="K134" s="463">
        <v>0.76256383518936499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0.63482799999999995</v>
      </c>
      <c r="C135" s="461">
        <v>0</v>
      </c>
      <c r="D135" s="461">
        <v>-0.63482799999999995</v>
      </c>
      <c r="E135" s="462">
        <v>0</v>
      </c>
      <c r="F135" s="460">
        <v>0</v>
      </c>
      <c r="G135" s="461">
        <v>0</v>
      </c>
      <c r="H135" s="461">
        <v>0</v>
      </c>
      <c r="I135" s="461">
        <v>0</v>
      </c>
      <c r="J135" s="461">
        <v>0</v>
      </c>
      <c r="K135" s="463">
        <v>0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0</v>
      </c>
      <c r="C136" s="461">
        <v>0</v>
      </c>
      <c r="D136" s="461">
        <v>0</v>
      </c>
      <c r="E136" s="462">
        <v>0</v>
      </c>
      <c r="F136" s="460">
        <v>0</v>
      </c>
      <c r="G136" s="461">
        <v>0</v>
      </c>
      <c r="H136" s="461">
        <v>2.2480000000000002</v>
      </c>
      <c r="I136" s="461">
        <v>2.2480000000000002</v>
      </c>
      <c r="J136" s="461">
        <v>2.2480000000000002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131.63512800000001</v>
      </c>
      <c r="C137" s="461">
        <v>56.912500000000001</v>
      </c>
      <c r="D137" s="461">
        <v>-74.722628000000014</v>
      </c>
      <c r="E137" s="462">
        <v>0.43235039813992504</v>
      </c>
      <c r="F137" s="460">
        <v>54.967237999999995</v>
      </c>
      <c r="G137" s="461">
        <v>36.64482533333333</v>
      </c>
      <c r="H137" s="461">
        <v>1.4150399999999999</v>
      </c>
      <c r="I137" s="461">
        <v>20.23002</v>
      </c>
      <c r="J137" s="461">
        <v>-16.41480533333333</v>
      </c>
      <c r="K137" s="463">
        <v>0.36803777552002886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1194.0000009999999</v>
      </c>
      <c r="C138" s="461">
        <v>1263.5981299999999</v>
      </c>
      <c r="D138" s="461">
        <v>69.598128999999972</v>
      </c>
      <c r="E138" s="462">
        <v>1.0582898902359381</v>
      </c>
      <c r="F138" s="460">
        <v>1294.5151780000001</v>
      </c>
      <c r="G138" s="461">
        <v>863.0101186666667</v>
      </c>
      <c r="H138" s="461">
        <v>65.032049999999998</v>
      </c>
      <c r="I138" s="461">
        <v>604.73943000000008</v>
      </c>
      <c r="J138" s="461">
        <v>-258.27068866666662</v>
      </c>
      <c r="K138" s="463">
        <v>0.46715514833461463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0</v>
      </c>
      <c r="C139" s="461">
        <v>2.1906300000000001</v>
      </c>
      <c r="D139" s="461">
        <v>2.1906300000000001</v>
      </c>
      <c r="E139" s="462">
        <v>0</v>
      </c>
      <c r="F139" s="460">
        <v>0</v>
      </c>
      <c r="G139" s="461">
        <v>0</v>
      </c>
      <c r="H139" s="461">
        <v>0</v>
      </c>
      <c r="I139" s="461">
        <v>2.9133499999999999</v>
      </c>
      <c r="J139" s="461">
        <v>2.9133499999999999</v>
      </c>
      <c r="K139" s="463">
        <v>0</v>
      </c>
      <c r="L139" s="150"/>
      <c r="M139" s="459" t="str">
        <f t="shared" si="2"/>
        <v>X</v>
      </c>
    </row>
    <row r="140" spans="1:13" ht="14.45" customHeight="1" x14ac:dyDescent="0.2">
      <c r="A140" s="464" t="s">
        <v>406</v>
      </c>
      <c r="B140" s="460">
        <v>0</v>
      </c>
      <c r="C140" s="461">
        <v>2.1906300000000001</v>
      </c>
      <c r="D140" s="461">
        <v>2.1906300000000001</v>
      </c>
      <c r="E140" s="462">
        <v>0</v>
      </c>
      <c r="F140" s="460">
        <v>0</v>
      </c>
      <c r="G140" s="461">
        <v>0</v>
      </c>
      <c r="H140" s="461">
        <v>0</v>
      </c>
      <c r="I140" s="461">
        <v>2.9133499999999999</v>
      </c>
      <c r="J140" s="461">
        <v>2.9133499999999999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4349.0055489999995</v>
      </c>
      <c r="C141" s="461">
        <v>3431.5500099999999</v>
      </c>
      <c r="D141" s="461">
        <v>-917.45553899999959</v>
      </c>
      <c r="E141" s="462">
        <v>0.78904245380625981</v>
      </c>
      <c r="F141" s="460">
        <v>0</v>
      </c>
      <c r="G141" s="461">
        <v>0</v>
      </c>
      <c r="H141" s="461">
        <v>217.00667999999999</v>
      </c>
      <c r="I141" s="461">
        <v>2455.9468099999999</v>
      </c>
      <c r="J141" s="461">
        <v>2455.9468099999999</v>
      </c>
      <c r="K141" s="463">
        <v>0</v>
      </c>
      <c r="L141" s="150"/>
      <c r="M141" s="459" t="str">
        <f t="shared" si="2"/>
        <v>X</v>
      </c>
    </row>
    <row r="142" spans="1:13" ht="14.45" customHeight="1" x14ac:dyDescent="0.2">
      <c r="A142" s="464" t="s">
        <v>408</v>
      </c>
      <c r="B142" s="460">
        <v>4349.0055489999995</v>
      </c>
      <c r="C142" s="461">
        <v>3431.5500099999999</v>
      </c>
      <c r="D142" s="461">
        <v>-917.45553899999959</v>
      </c>
      <c r="E142" s="462">
        <v>0.78904245380625981</v>
      </c>
      <c r="F142" s="460">
        <v>0</v>
      </c>
      <c r="G142" s="461">
        <v>0</v>
      </c>
      <c r="H142" s="461">
        <v>217.00667999999999</v>
      </c>
      <c r="I142" s="461">
        <v>2455.9468099999999</v>
      </c>
      <c r="J142" s="461">
        <v>2455.9468099999999</v>
      </c>
      <c r="K142" s="463">
        <v>0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0</v>
      </c>
      <c r="C143" s="461">
        <v>187.05813000000001</v>
      </c>
      <c r="D143" s="461">
        <v>187.05813000000001</v>
      </c>
      <c r="E143" s="462">
        <v>0</v>
      </c>
      <c r="F143" s="460">
        <v>0</v>
      </c>
      <c r="G143" s="461">
        <v>0</v>
      </c>
      <c r="H143" s="461">
        <v>2.8959299999999999</v>
      </c>
      <c r="I143" s="461">
        <v>93.19117</v>
      </c>
      <c r="J143" s="461">
        <v>93.19117</v>
      </c>
      <c r="K143" s="463">
        <v>0</v>
      </c>
      <c r="L143" s="150"/>
      <c r="M143" s="459" t="str">
        <f t="shared" si="2"/>
        <v>X</v>
      </c>
    </row>
    <row r="144" spans="1:13" ht="14.45" customHeight="1" x14ac:dyDescent="0.2">
      <c r="A144" s="464" t="s">
        <v>410</v>
      </c>
      <c r="B144" s="460">
        <v>0</v>
      </c>
      <c r="C144" s="461">
        <v>187.05813000000001</v>
      </c>
      <c r="D144" s="461">
        <v>187.05813000000001</v>
      </c>
      <c r="E144" s="462">
        <v>0</v>
      </c>
      <c r="F144" s="460">
        <v>0</v>
      </c>
      <c r="G144" s="461">
        <v>0</v>
      </c>
      <c r="H144" s="461">
        <v>2.8959299999999999</v>
      </c>
      <c r="I144" s="461">
        <v>93.19117</v>
      </c>
      <c r="J144" s="461">
        <v>93.19117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</v>
      </c>
      <c r="C145" s="461">
        <v>12.4695</v>
      </c>
      <c r="D145" s="461">
        <v>12.4695</v>
      </c>
      <c r="E145" s="462">
        <v>0</v>
      </c>
      <c r="F145" s="460">
        <v>3.5574448000000003</v>
      </c>
      <c r="G145" s="461">
        <v>2.3716298666666669</v>
      </c>
      <c r="H145" s="461">
        <v>10.004989999999999</v>
      </c>
      <c r="I145" s="461">
        <v>10.014790000000001</v>
      </c>
      <c r="J145" s="461">
        <v>7.6431601333333345</v>
      </c>
      <c r="K145" s="463">
        <v>2.8151638501882026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7.9659899999999997</v>
      </c>
      <c r="D146" s="461">
        <v>7.9659899999999997</v>
      </c>
      <c r="E146" s="462">
        <v>0</v>
      </c>
      <c r="F146" s="460">
        <v>0</v>
      </c>
      <c r="G146" s="461">
        <v>0</v>
      </c>
      <c r="H146" s="461">
        <v>10</v>
      </c>
      <c r="I146" s="461">
        <v>10</v>
      </c>
      <c r="J146" s="461">
        <v>10</v>
      </c>
      <c r="K146" s="463">
        <v>0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7.9659899999999997</v>
      </c>
      <c r="D147" s="461">
        <v>7.9659899999999997</v>
      </c>
      <c r="E147" s="462">
        <v>0</v>
      </c>
      <c r="F147" s="460">
        <v>0</v>
      </c>
      <c r="G147" s="461">
        <v>0</v>
      </c>
      <c r="H147" s="461">
        <v>0</v>
      </c>
      <c r="I147" s="461">
        <v>0</v>
      </c>
      <c r="J147" s="461">
        <v>0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7.9659899999999997</v>
      </c>
      <c r="D148" s="461">
        <v>7.9659899999999997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0</v>
      </c>
      <c r="D149" s="461">
        <v>0</v>
      </c>
      <c r="E149" s="462">
        <v>0</v>
      </c>
      <c r="F149" s="460">
        <v>0</v>
      </c>
      <c r="G149" s="461">
        <v>0</v>
      </c>
      <c r="H149" s="461">
        <v>10</v>
      </c>
      <c r="I149" s="461">
        <v>10</v>
      </c>
      <c r="J149" s="461">
        <v>10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10</v>
      </c>
      <c r="I150" s="461">
        <v>10</v>
      </c>
      <c r="J150" s="461">
        <v>10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4.5035100000000003</v>
      </c>
      <c r="D151" s="461">
        <v>4.5035100000000003</v>
      </c>
      <c r="E151" s="462">
        <v>0</v>
      </c>
      <c r="F151" s="460">
        <v>3.5574448000000003</v>
      </c>
      <c r="G151" s="461">
        <v>2.3716298666666669</v>
      </c>
      <c r="H151" s="461">
        <v>4.9900000000000005E-3</v>
      </c>
      <c r="I151" s="461">
        <v>1.4789999999999999E-2</v>
      </c>
      <c r="J151" s="461">
        <v>-2.3568398666666668</v>
      </c>
      <c r="K151" s="463">
        <v>4.1574784238394922E-3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7.5100000000000002E-3</v>
      </c>
      <c r="D152" s="461">
        <v>7.5100000000000002E-3</v>
      </c>
      <c r="E152" s="462">
        <v>0</v>
      </c>
      <c r="F152" s="460">
        <v>0</v>
      </c>
      <c r="G152" s="461">
        <v>0</v>
      </c>
      <c r="H152" s="461">
        <v>4.9900000000000005E-3</v>
      </c>
      <c r="I152" s="461">
        <v>1.4789999999999999E-2</v>
      </c>
      <c r="J152" s="461">
        <v>1.4789999999999999E-2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7.5100000000000002E-3</v>
      </c>
      <c r="D153" s="461">
        <v>7.5100000000000002E-3</v>
      </c>
      <c r="E153" s="462">
        <v>0</v>
      </c>
      <c r="F153" s="460">
        <v>0</v>
      </c>
      <c r="G153" s="461">
        <v>0</v>
      </c>
      <c r="H153" s="461">
        <v>4.9900000000000005E-3</v>
      </c>
      <c r="I153" s="461">
        <v>1.4789999999999999E-2</v>
      </c>
      <c r="J153" s="461">
        <v>1.4789999999999999E-2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4.4960000000000004</v>
      </c>
      <c r="D154" s="461">
        <v>4.4960000000000004</v>
      </c>
      <c r="E154" s="462">
        <v>0</v>
      </c>
      <c r="F154" s="460">
        <v>3.5574448000000003</v>
      </c>
      <c r="G154" s="461">
        <v>2.3716298666666669</v>
      </c>
      <c r="H154" s="461">
        <v>0</v>
      </c>
      <c r="I154" s="461">
        <v>0</v>
      </c>
      <c r="J154" s="461">
        <v>-2.3716298666666669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4.4960000000000004</v>
      </c>
      <c r="D155" s="461">
        <v>4.4960000000000004</v>
      </c>
      <c r="E155" s="462">
        <v>0</v>
      </c>
      <c r="F155" s="460">
        <v>3.5574448000000003</v>
      </c>
      <c r="G155" s="461">
        <v>2.3716298666666669</v>
      </c>
      <c r="H155" s="461">
        <v>0</v>
      </c>
      <c r="I155" s="461">
        <v>0</v>
      </c>
      <c r="J155" s="461">
        <v>-2.3716298666666669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1706.69084</v>
      </c>
      <c r="D156" s="461">
        <v>1706.69084</v>
      </c>
      <c r="E156" s="462">
        <v>0</v>
      </c>
      <c r="F156" s="460">
        <v>0</v>
      </c>
      <c r="G156" s="461">
        <v>0</v>
      </c>
      <c r="H156" s="461">
        <v>123.42981</v>
      </c>
      <c r="I156" s="461">
        <v>942.10640999999998</v>
      </c>
      <c r="J156" s="461">
        <v>942.10640999999998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1706.69084</v>
      </c>
      <c r="D157" s="461">
        <v>1706.69084</v>
      </c>
      <c r="E157" s="462">
        <v>0</v>
      </c>
      <c r="F157" s="460">
        <v>0</v>
      </c>
      <c r="G157" s="461">
        <v>0</v>
      </c>
      <c r="H157" s="461">
        <v>123.42981</v>
      </c>
      <c r="I157" s="461">
        <v>942.10640999999998</v>
      </c>
      <c r="J157" s="461">
        <v>942.10640999999998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1706.69084</v>
      </c>
      <c r="D158" s="461">
        <v>1706.69084</v>
      </c>
      <c r="E158" s="462">
        <v>0</v>
      </c>
      <c r="F158" s="460">
        <v>0</v>
      </c>
      <c r="G158" s="461">
        <v>0</v>
      </c>
      <c r="H158" s="461">
        <v>123.42981</v>
      </c>
      <c r="I158" s="461">
        <v>942.10640999999998</v>
      </c>
      <c r="J158" s="461">
        <v>942.10640999999998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0</v>
      </c>
      <c r="C159" s="461">
        <v>42.896430000000002</v>
      </c>
      <c r="D159" s="461">
        <v>42.896430000000002</v>
      </c>
      <c r="E159" s="462">
        <v>0</v>
      </c>
      <c r="F159" s="460">
        <v>0</v>
      </c>
      <c r="G159" s="461">
        <v>0</v>
      </c>
      <c r="H159" s="461">
        <v>0.35968</v>
      </c>
      <c r="I159" s="461">
        <v>10.475440000000001</v>
      </c>
      <c r="J159" s="461">
        <v>10.475440000000001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426</v>
      </c>
      <c r="B160" s="460">
        <v>0</v>
      </c>
      <c r="C160" s="461">
        <v>42.896430000000002</v>
      </c>
      <c r="D160" s="461">
        <v>42.896430000000002</v>
      </c>
      <c r="E160" s="462">
        <v>0</v>
      </c>
      <c r="F160" s="460">
        <v>0</v>
      </c>
      <c r="G160" s="461">
        <v>0</v>
      </c>
      <c r="H160" s="461">
        <v>0.35968</v>
      </c>
      <c r="I160" s="461">
        <v>10.475440000000001</v>
      </c>
      <c r="J160" s="461">
        <v>10.475440000000001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9.375</v>
      </c>
      <c r="D161" s="461">
        <v>9.375</v>
      </c>
      <c r="E161" s="462">
        <v>0</v>
      </c>
      <c r="F161" s="460">
        <v>0</v>
      </c>
      <c r="G161" s="461">
        <v>0</v>
      </c>
      <c r="H161" s="461">
        <v>0</v>
      </c>
      <c r="I161" s="461">
        <v>6.42</v>
      </c>
      <c r="J161" s="461">
        <v>6.42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9.375</v>
      </c>
      <c r="D162" s="461">
        <v>9.375</v>
      </c>
      <c r="E162" s="462">
        <v>0</v>
      </c>
      <c r="F162" s="460">
        <v>0</v>
      </c>
      <c r="G162" s="461">
        <v>0</v>
      </c>
      <c r="H162" s="461">
        <v>0</v>
      </c>
      <c r="I162" s="461">
        <v>6.42</v>
      </c>
      <c r="J162" s="461">
        <v>6.42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12.439</v>
      </c>
      <c r="D163" s="461">
        <v>12.439</v>
      </c>
      <c r="E163" s="462">
        <v>0</v>
      </c>
      <c r="F163" s="460">
        <v>0</v>
      </c>
      <c r="G163" s="461">
        <v>0</v>
      </c>
      <c r="H163" s="461">
        <v>2.3570000000000002</v>
      </c>
      <c r="I163" s="461">
        <v>8.5310000000000006</v>
      </c>
      <c r="J163" s="461">
        <v>8.5310000000000006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2.59</v>
      </c>
      <c r="D164" s="461">
        <v>2.59</v>
      </c>
      <c r="E164" s="462">
        <v>0</v>
      </c>
      <c r="F164" s="460">
        <v>0</v>
      </c>
      <c r="G164" s="461">
        <v>0</v>
      </c>
      <c r="H164" s="461">
        <v>0.74</v>
      </c>
      <c r="I164" s="461">
        <v>0.74</v>
      </c>
      <c r="J164" s="461">
        <v>0.74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9.8490000000000002</v>
      </c>
      <c r="D165" s="461">
        <v>9.8490000000000002</v>
      </c>
      <c r="E165" s="462">
        <v>0</v>
      </c>
      <c r="F165" s="460">
        <v>0</v>
      </c>
      <c r="G165" s="461">
        <v>0</v>
      </c>
      <c r="H165" s="461">
        <v>1.617</v>
      </c>
      <c r="I165" s="461">
        <v>7.7910000000000004</v>
      </c>
      <c r="J165" s="461">
        <v>7.7910000000000004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1.2467000000000001</v>
      </c>
      <c r="D166" s="461">
        <v>1.2467000000000001</v>
      </c>
      <c r="E166" s="462">
        <v>0</v>
      </c>
      <c r="F166" s="460">
        <v>0</v>
      </c>
      <c r="G166" s="461">
        <v>0</v>
      </c>
      <c r="H166" s="461">
        <v>0.19456000000000001</v>
      </c>
      <c r="I166" s="461">
        <v>2.2548499999999998</v>
      </c>
      <c r="J166" s="461">
        <v>2.2548499999999998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1.2467000000000001</v>
      </c>
      <c r="D167" s="461">
        <v>1.2467000000000001</v>
      </c>
      <c r="E167" s="462">
        <v>0</v>
      </c>
      <c r="F167" s="460">
        <v>0</v>
      </c>
      <c r="G167" s="461">
        <v>0</v>
      </c>
      <c r="H167" s="461">
        <v>0.19456000000000001</v>
      </c>
      <c r="I167" s="461">
        <v>2.2548499999999998</v>
      </c>
      <c r="J167" s="461">
        <v>2.2548499999999998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8.1081900000000005</v>
      </c>
      <c r="D168" s="461">
        <v>8.1081900000000005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8.1081900000000005</v>
      </c>
      <c r="D169" s="461">
        <v>8.1081900000000005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0.59199999999999997</v>
      </c>
      <c r="D170" s="461">
        <v>0.59199999999999997</v>
      </c>
      <c r="E170" s="462">
        <v>0</v>
      </c>
      <c r="F170" s="460">
        <v>0</v>
      </c>
      <c r="G170" s="461">
        <v>0</v>
      </c>
      <c r="H170" s="461">
        <v>2.8000000000000001E-2</v>
      </c>
      <c r="I170" s="461">
        <v>0.22600000000000001</v>
      </c>
      <c r="J170" s="461">
        <v>0.22600000000000001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0.59199999999999997</v>
      </c>
      <c r="D171" s="461">
        <v>0.59199999999999997</v>
      </c>
      <c r="E171" s="462">
        <v>0</v>
      </c>
      <c r="F171" s="460">
        <v>0</v>
      </c>
      <c r="G171" s="461">
        <v>0</v>
      </c>
      <c r="H171" s="461">
        <v>2.8000000000000001E-2</v>
      </c>
      <c r="I171" s="461">
        <v>0.22600000000000001</v>
      </c>
      <c r="J171" s="461">
        <v>0.22600000000000001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579.37036999999998</v>
      </c>
      <c r="D172" s="461">
        <v>579.37036999999998</v>
      </c>
      <c r="E172" s="462">
        <v>0</v>
      </c>
      <c r="F172" s="460">
        <v>0</v>
      </c>
      <c r="G172" s="461">
        <v>0</v>
      </c>
      <c r="H172" s="461">
        <v>13.84876</v>
      </c>
      <c r="I172" s="461">
        <v>208.36976000000001</v>
      </c>
      <c r="J172" s="461">
        <v>208.36976000000001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579.37036999999998</v>
      </c>
      <c r="D173" s="461">
        <v>579.37036999999998</v>
      </c>
      <c r="E173" s="462">
        <v>0</v>
      </c>
      <c r="F173" s="460">
        <v>0</v>
      </c>
      <c r="G173" s="461">
        <v>0</v>
      </c>
      <c r="H173" s="461">
        <v>13.84876</v>
      </c>
      <c r="I173" s="461">
        <v>208.36976000000001</v>
      </c>
      <c r="J173" s="461">
        <v>208.36976000000001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1052.6631499999999</v>
      </c>
      <c r="D174" s="461">
        <v>1052.6631499999999</v>
      </c>
      <c r="E174" s="462">
        <v>0</v>
      </c>
      <c r="F174" s="460">
        <v>0</v>
      </c>
      <c r="G174" s="461">
        <v>0</v>
      </c>
      <c r="H174" s="461">
        <v>106.64180999999999</v>
      </c>
      <c r="I174" s="461">
        <v>705.82935999999995</v>
      </c>
      <c r="J174" s="461">
        <v>705.82935999999995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0</v>
      </c>
      <c r="C175" s="461">
        <v>1052.6631499999999</v>
      </c>
      <c r="D175" s="461">
        <v>1052.6631499999999</v>
      </c>
      <c r="E175" s="462">
        <v>0</v>
      </c>
      <c r="F175" s="460">
        <v>0</v>
      </c>
      <c r="G175" s="461">
        <v>0</v>
      </c>
      <c r="H175" s="461">
        <v>106.64180999999999</v>
      </c>
      <c r="I175" s="461">
        <v>705.82935999999995</v>
      </c>
      <c r="J175" s="461">
        <v>705.82935999999995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/>
      <c r="B176" s="460"/>
      <c r="C176" s="461"/>
      <c r="D176" s="461"/>
      <c r="E176" s="462"/>
      <c r="F176" s="460"/>
      <c r="G176" s="461"/>
      <c r="H176" s="461"/>
      <c r="I176" s="461"/>
      <c r="J176" s="461"/>
      <c r="K176" s="463"/>
      <c r="L176" s="150"/>
      <c r="M176" s="459" t="str">
        <f t="shared" si="2"/>
        <v/>
      </c>
    </row>
    <row r="177" spans="1:13" ht="14.45" customHeight="1" x14ac:dyDescent="0.2">
      <c r="A177" s="464"/>
      <c r="B177" s="460"/>
      <c r="C177" s="461"/>
      <c r="D177" s="461"/>
      <c r="E177" s="462"/>
      <c r="F177" s="460"/>
      <c r="G177" s="461"/>
      <c r="H177" s="461"/>
      <c r="I177" s="461"/>
      <c r="J177" s="461"/>
      <c r="K177" s="463"/>
      <c r="L177" s="150"/>
      <c r="M177" s="459" t="str">
        <f t="shared" si="2"/>
        <v/>
      </c>
    </row>
    <row r="178" spans="1:13" ht="14.45" customHeight="1" x14ac:dyDescent="0.2">
      <c r="A178" s="464"/>
      <c r="B178" s="460"/>
      <c r="C178" s="461"/>
      <c r="D178" s="461"/>
      <c r="E178" s="462"/>
      <c r="F178" s="460"/>
      <c r="G178" s="461"/>
      <c r="H178" s="461"/>
      <c r="I178" s="461"/>
      <c r="J178" s="461"/>
      <c r="K178" s="463"/>
      <c r="L178" s="150"/>
      <c r="M178" s="459" t="str">
        <f t="shared" si="2"/>
        <v/>
      </c>
    </row>
    <row r="179" spans="1:13" ht="14.45" customHeight="1" x14ac:dyDescent="0.2">
      <c r="A179" s="464"/>
      <c r="B179" s="460"/>
      <c r="C179" s="461"/>
      <c r="D179" s="461"/>
      <c r="E179" s="462"/>
      <c r="F179" s="460"/>
      <c r="G179" s="461"/>
      <c r="H179" s="461"/>
      <c r="I179" s="461"/>
      <c r="J179" s="461"/>
      <c r="K179" s="463"/>
      <c r="L179" s="150"/>
      <c r="M179" s="459" t="str">
        <f t="shared" si="2"/>
        <v/>
      </c>
    </row>
    <row r="180" spans="1:13" ht="14.45" customHeight="1" x14ac:dyDescent="0.2">
      <c r="A180" s="464"/>
      <c r="B180" s="460"/>
      <c r="C180" s="461"/>
      <c r="D180" s="461"/>
      <c r="E180" s="462"/>
      <c r="F180" s="460"/>
      <c r="G180" s="461"/>
      <c r="H180" s="461"/>
      <c r="I180" s="461"/>
      <c r="J180" s="461"/>
      <c r="K180" s="463"/>
      <c r="L180" s="150"/>
      <c r="M180" s="459" t="str">
        <f t="shared" si="2"/>
        <v/>
      </c>
    </row>
    <row r="181" spans="1:13" ht="14.45" customHeight="1" x14ac:dyDescent="0.2">
      <c r="A181" s="464"/>
      <c r="B181" s="460"/>
      <c r="C181" s="461"/>
      <c r="D181" s="461"/>
      <c r="E181" s="462"/>
      <c r="F181" s="460"/>
      <c r="G181" s="461"/>
      <c r="H181" s="461"/>
      <c r="I181" s="461"/>
      <c r="J181" s="461"/>
      <c r="K181" s="463"/>
      <c r="L181" s="150"/>
      <c r="M181" s="459" t="str">
        <f t="shared" si="2"/>
        <v/>
      </c>
    </row>
    <row r="182" spans="1:13" ht="14.45" customHeight="1" x14ac:dyDescent="0.2">
      <c r="A182" s="464"/>
      <c r="B182" s="460"/>
      <c r="C182" s="461"/>
      <c r="D182" s="461"/>
      <c r="E182" s="462"/>
      <c r="F182" s="460"/>
      <c r="G182" s="461"/>
      <c r="H182" s="461"/>
      <c r="I182" s="461"/>
      <c r="J182" s="461"/>
      <c r="K182" s="463"/>
      <c r="L182" s="150"/>
      <c r="M182" s="459" t="str">
        <f t="shared" si="2"/>
        <v/>
      </c>
    </row>
    <row r="183" spans="1:13" ht="14.45" customHeight="1" x14ac:dyDescent="0.2">
      <c r="A183" s="464"/>
      <c r="B183" s="460"/>
      <c r="C183" s="461"/>
      <c r="D183" s="461"/>
      <c r="E183" s="462"/>
      <c r="F183" s="460"/>
      <c r="G183" s="461"/>
      <c r="H183" s="461"/>
      <c r="I183" s="461"/>
      <c r="J183" s="461"/>
      <c r="K183" s="463"/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71B4EFD7-510D-4C21-A13E-D86B30F99674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442</v>
      </c>
      <c r="B5" s="466" t="s">
        <v>443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442</v>
      </c>
      <c r="B6" s="466" t="s">
        <v>444</v>
      </c>
      <c r="C6" s="467">
        <v>350.7462000000001</v>
      </c>
      <c r="D6" s="467">
        <v>888.31665999999996</v>
      </c>
      <c r="E6" s="467"/>
      <c r="F6" s="467">
        <v>273.94261</v>
      </c>
      <c r="G6" s="467">
        <v>0</v>
      </c>
      <c r="H6" s="467">
        <v>273.94261</v>
      </c>
      <c r="I6" s="468" t="s">
        <v>271</v>
      </c>
      <c r="J6" s="469" t="s">
        <v>1</v>
      </c>
    </row>
    <row r="7" spans="1:10" ht="14.45" customHeight="1" x14ac:dyDescent="0.2">
      <c r="A7" s="465" t="s">
        <v>442</v>
      </c>
      <c r="B7" s="466" t="s">
        <v>445</v>
      </c>
      <c r="C7" s="467">
        <v>1.02925</v>
      </c>
      <c r="D7" s="467">
        <v>0</v>
      </c>
      <c r="E7" s="467"/>
      <c r="F7" s="467">
        <v>0</v>
      </c>
      <c r="G7" s="467">
        <v>0</v>
      </c>
      <c r="H7" s="467">
        <v>0</v>
      </c>
      <c r="I7" s="468" t="s">
        <v>271</v>
      </c>
      <c r="J7" s="469" t="s">
        <v>1</v>
      </c>
    </row>
    <row r="8" spans="1:10" ht="14.45" customHeight="1" x14ac:dyDescent="0.2">
      <c r="A8" s="465" t="s">
        <v>442</v>
      </c>
      <c r="B8" s="466" t="s">
        <v>446</v>
      </c>
      <c r="C8" s="467">
        <v>351.77545000000009</v>
      </c>
      <c r="D8" s="467">
        <v>888.31665999999996</v>
      </c>
      <c r="E8" s="467"/>
      <c r="F8" s="467">
        <v>273.94261</v>
      </c>
      <c r="G8" s="467">
        <v>0</v>
      </c>
      <c r="H8" s="467">
        <v>273.94261</v>
      </c>
      <c r="I8" s="468" t="s">
        <v>271</v>
      </c>
      <c r="J8" s="469" t="s">
        <v>447</v>
      </c>
    </row>
    <row r="10" spans="1:10" ht="14.45" customHeight="1" x14ac:dyDescent="0.2">
      <c r="A10" s="465" t="s">
        <v>442</v>
      </c>
      <c r="B10" s="466" t="s">
        <v>443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68</v>
      </c>
    </row>
    <row r="11" spans="1:10" ht="14.45" customHeight="1" x14ac:dyDescent="0.2">
      <c r="A11" s="465" t="s">
        <v>448</v>
      </c>
      <c r="B11" s="466" t="s">
        <v>449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0</v>
      </c>
    </row>
    <row r="12" spans="1:10" ht="14.45" customHeight="1" x14ac:dyDescent="0.2">
      <c r="A12" s="465" t="s">
        <v>448</v>
      </c>
      <c r="B12" s="466" t="s">
        <v>444</v>
      </c>
      <c r="C12" s="467">
        <v>68.736960000000025</v>
      </c>
      <c r="D12" s="467">
        <v>68.489420000000024</v>
      </c>
      <c r="E12" s="467"/>
      <c r="F12" s="467">
        <v>63.903650000000013</v>
      </c>
      <c r="G12" s="467">
        <v>0</v>
      </c>
      <c r="H12" s="467">
        <v>63.903650000000013</v>
      </c>
      <c r="I12" s="468" t="s">
        <v>271</v>
      </c>
      <c r="J12" s="469" t="s">
        <v>1</v>
      </c>
    </row>
    <row r="13" spans="1:10" ht="14.45" customHeight="1" x14ac:dyDescent="0.2">
      <c r="A13" s="465" t="s">
        <v>448</v>
      </c>
      <c r="B13" s="466" t="s">
        <v>445</v>
      </c>
      <c r="C13" s="467">
        <v>1.02925</v>
      </c>
      <c r="D13" s="467">
        <v>0</v>
      </c>
      <c r="E13" s="467"/>
      <c r="F13" s="467">
        <v>0</v>
      </c>
      <c r="G13" s="467">
        <v>0</v>
      </c>
      <c r="H13" s="467">
        <v>0</v>
      </c>
      <c r="I13" s="468" t="s">
        <v>271</v>
      </c>
      <c r="J13" s="469" t="s">
        <v>1</v>
      </c>
    </row>
    <row r="14" spans="1:10" ht="14.45" customHeight="1" x14ac:dyDescent="0.2">
      <c r="A14" s="465" t="s">
        <v>448</v>
      </c>
      <c r="B14" s="466" t="s">
        <v>450</v>
      </c>
      <c r="C14" s="467">
        <v>69.766210000000029</v>
      </c>
      <c r="D14" s="467">
        <v>68.489420000000024</v>
      </c>
      <c r="E14" s="467"/>
      <c r="F14" s="467">
        <v>63.903650000000013</v>
      </c>
      <c r="G14" s="467">
        <v>0</v>
      </c>
      <c r="H14" s="467">
        <v>63.903650000000013</v>
      </c>
      <c r="I14" s="468" t="s">
        <v>271</v>
      </c>
      <c r="J14" s="469" t="s">
        <v>451</v>
      </c>
    </row>
    <row r="15" spans="1:10" ht="14.45" customHeight="1" x14ac:dyDescent="0.2">
      <c r="A15" s="465" t="s">
        <v>271</v>
      </c>
      <c r="B15" s="466" t="s">
        <v>271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452</v>
      </c>
    </row>
    <row r="16" spans="1:10" ht="14.45" customHeight="1" x14ac:dyDescent="0.2">
      <c r="A16" s="465" t="s">
        <v>453</v>
      </c>
      <c r="B16" s="466" t="s">
        <v>454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453</v>
      </c>
      <c r="B17" s="466" t="s">
        <v>444</v>
      </c>
      <c r="C17" s="467">
        <v>282.00924000000009</v>
      </c>
      <c r="D17" s="467">
        <v>293.39839000000001</v>
      </c>
      <c r="E17" s="467"/>
      <c r="F17" s="467">
        <v>210.03895999999997</v>
      </c>
      <c r="G17" s="467">
        <v>0</v>
      </c>
      <c r="H17" s="467">
        <v>210.03895999999997</v>
      </c>
      <c r="I17" s="468" t="s">
        <v>271</v>
      </c>
      <c r="J17" s="469" t="s">
        <v>1</v>
      </c>
    </row>
    <row r="18" spans="1:10" ht="14.45" customHeight="1" x14ac:dyDescent="0.2">
      <c r="A18" s="465" t="s">
        <v>453</v>
      </c>
      <c r="B18" s="466" t="s">
        <v>455</v>
      </c>
      <c r="C18" s="467">
        <v>282.00924000000009</v>
      </c>
      <c r="D18" s="467">
        <v>293.39839000000001</v>
      </c>
      <c r="E18" s="467"/>
      <c r="F18" s="467">
        <v>210.03895999999997</v>
      </c>
      <c r="G18" s="467">
        <v>0</v>
      </c>
      <c r="H18" s="467">
        <v>210.03895999999997</v>
      </c>
      <c r="I18" s="468" t="s">
        <v>271</v>
      </c>
      <c r="J18" s="469" t="s">
        <v>451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452</v>
      </c>
    </row>
    <row r="20" spans="1:10" ht="14.45" customHeight="1" x14ac:dyDescent="0.2">
      <c r="A20" s="465" t="s">
        <v>456</v>
      </c>
      <c r="B20" s="466" t="s">
        <v>457</v>
      </c>
      <c r="C20" s="467" t="s">
        <v>271</v>
      </c>
      <c r="D20" s="467" t="s">
        <v>271</v>
      </c>
      <c r="E20" s="467"/>
      <c r="F20" s="467" t="s">
        <v>271</v>
      </c>
      <c r="G20" s="467" t="s">
        <v>271</v>
      </c>
      <c r="H20" s="467" t="s">
        <v>271</v>
      </c>
      <c r="I20" s="468" t="s">
        <v>271</v>
      </c>
      <c r="J20" s="469" t="s">
        <v>0</v>
      </c>
    </row>
    <row r="21" spans="1:10" ht="14.45" customHeight="1" x14ac:dyDescent="0.2">
      <c r="A21" s="465" t="s">
        <v>456</v>
      </c>
      <c r="B21" s="466" t="s">
        <v>444</v>
      </c>
      <c r="C21" s="467">
        <v>0</v>
      </c>
      <c r="D21" s="467">
        <v>526.42885000000001</v>
      </c>
      <c r="E21" s="467"/>
      <c r="F21" s="467">
        <v>0</v>
      </c>
      <c r="G21" s="467">
        <v>0</v>
      </c>
      <c r="H21" s="467">
        <v>0</v>
      </c>
      <c r="I21" s="468" t="s">
        <v>271</v>
      </c>
      <c r="J21" s="469" t="s">
        <v>1</v>
      </c>
    </row>
    <row r="22" spans="1:10" ht="14.45" customHeight="1" x14ac:dyDescent="0.2">
      <c r="A22" s="465" t="s">
        <v>456</v>
      </c>
      <c r="B22" s="466" t="s">
        <v>458</v>
      </c>
      <c r="C22" s="467">
        <v>0</v>
      </c>
      <c r="D22" s="467">
        <v>526.42885000000001</v>
      </c>
      <c r="E22" s="467"/>
      <c r="F22" s="467">
        <v>0</v>
      </c>
      <c r="G22" s="467">
        <v>0</v>
      </c>
      <c r="H22" s="467">
        <v>0</v>
      </c>
      <c r="I22" s="468" t="s">
        <v>271</v>
      </c>
      <c r="J22" s="469" t="s">
        <v>451</v>
      </c>
    </row>
    <row r="23" spans="1:10" ht="14.45" customHeight="1" x14ac:dyDescent="0.2">
      <c r="A23" s="465" t="s">
        <v>271</v>
      </c>
      <c r="B23" s="466" t="s">
        <v>271</v>
      </c>
      <c r="C23" s="467" t="s">
        <v>271</v>
      </c>
      <c r="D23" s="467" t="s">
        <v>271</v>
      </c>
      <c r="E23" s="467"/>
      <c r="F23" s="467" t="s">
        <v>271</v>
      </c>
      <c r="G23" s="467" t="s">
        <v>271</v>
      </c>
      <c r="H23" s="467" t="s">
        <v>271</v>
      </c>
      <c r="I23" s="468" t="s">
        <v>271</v>
      </c>
      <c r="J23" s="469" t="s">
        <v>452</v>
      </c>
    </row>
    <row r="24" spans="1:10" ht="14.45" customHeight="1" x14ac:dyDescent="0.2">
      <c r="A24" s="465" t="s">
        <v>442</v>
      </c>
      <c r="B24" s="466" t="s">
        <v>446</v>
      </c>
      <c r="C24" s="467">
        <v>351.77545000000009</v>
      </c>
      <c r="D24" s="467">
        <v>888.31666000000007</v>
      </c>
      <c r="E24" s="467"/>
      <c r="F24" s="467">
        <v>273.94261</v>
      </c>
      <c r="G24" s="467">
        <v>0</v>
      </c>
      <c r="H24" s="467">
        <v>273.94261</v>
      </c>
      <c r="I24" s="468" t="s">
        <v>271</v>
      </c>
      <c r="J24" s="469" t="s">
        <v>447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05DAF0AC-7113-46B8-BF66-A43167C4E4DB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383.05323509294129</v>
      </c>
      <c r="M3" s="98">
        <f>SUBTOTAL(9,M5:M1048576)</f>
        <v>715.1</v>
      </c>
      <c r="N3" s="99">
        <f>SUBTOTAL(9,N5:N1048576)</f>
        <v>273921.36841496232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442</v>
      </c>
      <c r="B5" s="479" t="s">
        <v>443</v>
      </c>
      <c r="C5" s="480" t="s">
        <v>448</v>
      </c>
      <c r="D5" s="481" t="s">
        <v>449</v>
      </c>
      <c r="E5" s="482">
        <v>50113001</v>
      </c>
      <c r="F5" s="481" t="s">
        <v>459</v>
      </c>
      <c r="G5" s="480" t="s">
        <v>460</v>
      </c>
      <c r="H5" s="480">
        <v>100362</v>
      </c>
      <c r="I5" s="480">
        <v>362</v>
      </c>
      <c r="J5" s="480" t="s">
        <v>461</v>
      </c>
      <c r="K5" s="480" t="s">
        <v>462</v>
      </c>
      <c r="L5" s="483">
        <v>72.569999999999965</v>
      </c>
      <c r="M5" s="483">
        <v>3</v>
      </c>
      <c r="N5" s="484">
        <v>217.70999999999989</v>
      </c>
    </row>
    <row r="6" spans="1:14" ht="14.45" customHeight="1" x14ac:dyDescent="0.2">
      <c r="A6" s="485" t="s">
        <v>442</v>
      </c>
      <c r="B6" s="486" t="s">
        <v>443</v>
      </c>
      <c r="C6" s="487" t="s">
        <v>448</v>
      </c>
      <c r="D6" s="488" t="s">
        <v>449</v>
      </c>
      <c r="E6" s="489">
        <v>50113001</v>
      </c>
      <c r="F6" s="488" t="s">
        <v>459</v>
      </c>
      <c r="G6" s="487" t="s">
        <v>460</v>
      </c>
      <c r="H6" s="487">
        <v>208456</v>
      </c>
      <c r="I6" s="487">
        <v>208456</v>
      </c>
      <c r="J6" s="487" t="s">
        <v>463</v>
      </c>
      <c r="K6" s="487" t="s">
        <v>464</v>
      </c>
      <c r="L6" s="490">
        <v>738.54000000000008</v>
      </c>
      <c r="M6" s="490">
        <v>0.1</v>
      </c>
      <c r="N6" s="491">
        <v>73.854000000000013</v>
      </c>
    </row>
    <row r="7" spans="1:14" ht="14.45" customHeight="1" x14ac:dyDescent="0.2">
      <c r="A7" s="485" t="s">
        <v>442</v>
      </c>
      <c r="B7" s="486" t="s">
        <v>443</v>
      </c>
      <c r="C7" s="487" t="s">
        <v>448</v>
      </c>
      <c r="D7" s="488" t="s">
        <v>449</v>
      </c>
      <c r="E7" s="489">
        <v>50113001</v>
      </c>
      <c r="F7" s="488" t="s">
        <v>459</v>
      </c>
      <c r="G7" s="487" t="s">
        <v>460</v>
      </c>
      <c r="H7" s="487">
        <v>100394</v>
      </c>
      <c r="I7" s="487">
        <v>394</v>
      </c>
      <c r="J7" s="487" t="s">
        <v>465</v>
      </c>
      <c r="K7" s="487" t="s">
        <v>466</v>
      </c>
      <c r="L7" s="490">
        <v>63</v>
      </c>
      <c r="M7" s="490">
        <v>2</v>
      </c>
      <c r="N7" s="491">
        <v>126</v>
      </c>
    </row>
    <row r="8" spans="1:14" ht="14.45" customHeight="1" x14ac:dyDescent="0.2">
      <c r="A8" s="485" t="s">
        <v>442</v>
      </c>
      <c r="B8" s="486" t="s">
        <v>443</v>
      </c>
      <c r="C8" s="487" t="s">
        <v>448</v>
      </c>
      <c r="D8" s="488" t="s">
        <v>449</v>
      </c>
      <c r="E8" s="489">
        <v>50113001</v>
      </c>
      <c r="F8" s="488" t="s">
        <v>459</v>
      </c>
      <c r="G8" s="487" t="s">
        <v>460</v>
      </c>
      <c r="H8" s="487">
        <v>176496</v>
      </c>
      <c r="I8" s="487">
        <v>76496</v>
      </c>
      <c r="J8" s="487" t="s">
        <v>467</v>
      </c>
      <c r="K8" s="487" t="s">
        <v>468</v>
      </c>
      <c r="L8" s="490">
        <v>125.43</v>
      </c>
      <c r="M8" s="490">
        <v>1</v>
      </c>
      <c r="N8" s="491">
        <v>125.43</v>
      </c>
    </row>
    <row r="9" spans="1:14" ht="14.45" customHeight="1" x14ac:dyDescent="0.2">
      <c r="A9" s="485" t="s">
        <v>442</v>
      </c>
      <c r="B9" s="486" t="s">
        <v>443</v>
      </c>
      <c r="C9" s="487" t="s">
        <v>448</v>
      </c>
      <c r="D9" s="488" t="s">
        <v>449</v>
      </c>
      <c r="E9" s="489">
        <v>50113001</v>
      </c>
      <c r="F9" s="488" t="s">
        <v>459</v>
      </c>
      <c r="G9" s="487" t="s">
        <v>460</v>
      </c>
      <c r="H9" s="487">
        <v>158249</v>
      </c>
      <c r="I9" s="487">
        <v>58249</v>
      </c>
      <c r="J9" s="487" t="s">
        <v>469</v>
      </c>
      <c r="K9" s="487" t="s">
        <v>271</v>
      </c>
      <c r="L9" s="490">
        <v>248.41500000000005</v>
      </c>
      <c r="M9" s="490">
        <v>6</v>
      </c>
      <c r="N9" s="491">
        <v>1490.4900000000002</v>
      </c>
    </row>
    <row r="10" spans="1:14" ht="14.45" customHeight="1" x14ac:dyDescent="0.2">
      <c r="A10" s="485" t="s">
        <v>442</v>
      </c>
      <c r="B10" s="486" t="s">
        <v>443</v>
      </c>
      <c r="C10" s="487" t="s">
        <v>448</v>
      </c>
      <c r="D10" s="488" t="s">
        <v>449</v>
      </c>
      <c r="E10" s="489">
        <v>50113001</v>
      </c>
      <c r="F10" s="488" t="s">
        <v>459</v>
      </c>
      <c r="G10" s="487" t="s">
        <v>460</v>
      </c>
      <c r="H10" s="487">
        <v>51366</v>
      </c>
      <c r="I10" s="487">
        <v>51366</v>
      </c>
      <c r="J10" s="487" t="s">
        <v>470</v>
      </c>
      <c r="K10" s="487" t="s">
        <v>471</v>
      </c>
      <c r="L10" s="490">
        <v>171.6</v>
      </c>
      <c r="M10" s="490">
        <v>68</v>
      </c>
      <c r="N10" s="491">
        <v>11668.8</v>
      </c>
    </row>
    <row r="11" spans="1:14" ht="14.45" customHeight="1" x14ac:dyDescent="0.2">
      <c r="A11" s="485" t="s">
        <v>442</v>
      </c>
      <c r="B11" s="486" t="s">
        <v>443</v>
      </c>
      <c r="C11" s="487" t="s">
        <v>448</v>
      </c>
      <c r="D11" s="488" t="s">
        <v>449</v>
      </c>
      <c r="E11" s="489">
        <v>50113001</v>
      </c>
      <c r="F11" s="488" t="s">
        <v>459</v>
      </c>
      <c r="G11" s="487" t="s">
        <v>460</v>
      </c>
      <c r="H11" s="487">
        <v>51367</v>
      </c>
      <c r="I11" s="487">
        <v>51367</v>
      </c>
      <c r="J11" s="487" t="s">
        <v>470</v>
      </c>
      <c r="K11" s="487" t="s">
        <v>472</v>
      </c>
      <c r="L11" s="490">
        <v>92.95</v>
      </c>
      <c r="M11" s="490">
        <v>10</v>
      </c>
      <c r="N11" s="491">
        <v>929.5</v>
      </c>
    </row>
    <row r="12" spans="1:14" ht="14.45" customHeight="1" x14ac:dyDescent="0.2">
      <c r="A12" s="485" t="s">
        <v>442</v>
      </c>
      <c r="B12" s="486" t="s">
        <v>443</v>
      </c>
      <c r="C12" s="487" t="s">
        <v>448</v>
      </c>
      <c r="D12" s="488" t="s">
        <v>449</v>
      </c>
      <c r="E12" s="489">
        <v>50113001</v>
      </c>
      <c r="F12" s="488" t="s">
        <v>459</v>
      </c>
      <c r="G12" s="487" t="s">
        <v>460</v>
      </c>
      <c r="H12" s="487">
        <v>208466</v>
      </c>
      <c r="I12" s="487">
        <v>208466</v>
      </c>
      <c r="J12" s="487" t="s">
        <v>473</v>
      </c>
      <c r="K12" s="487" t="s">
        <v>474</v>
      </c>
      <c r="L12" s="490">
        <v>792.77000040880671</v>
      </c>
      <c r="M12" s="490">
        <v>11</v>
      </c>
      <c r="N12" s="491">
        <v>8720.470004496874</v>
      </c>
    </row>
    <row r="13" spans="1:14" ht="14.45" customHeight="1" x14ac:dyDescent="0.2">
      <c r="A13" s="485" t="s">
        <v>442</v>
      </c>
      <c r="B13" s="486" t="s">
        <v>443</v>
      </c>
      <c r="C13" s="487" t="s">
        <v>448</v>
      </c>
      <c r="D13" s="488" t="s">
        <v>449</v>
      </c>
      <c r="E13" s="489">
        <v>50113001</v>
      </c>
      <c r="F13" s="488" t="s">
        <v>459</v>
      </c>
      <c r="G13" s="487" t="s">
        <v>460</v>
      </c>
      <c r="H13" s="487">
        <v>920304</v>
      </c>
      <c r="I13" s="487">
        <v>0</v>
      </c>
      <c r="J13" s="487" t="s">
        <v>475</v>
      </c>
      <c r="K13" s="487" t="s">
        <v>271</v>
      </c>
      <c r="L13" s="490">
        <v>273.40252751951266</v>
      </c>
      <c r="M13" s="490">
        <v>5</v>
      </c>
      <c r="N13" s="491">
        <v>1367.0126375975633</v>
      </c>
    </row>
    <row r="14" spans="1:14" ht="14.45" customHeight="1" x14ac:dyDescent="0.2">
      <c r="A14" s="485" t="s">
        <v>442</v>
      </c>
      <c r="B14" s="486" t="s">
        <v>443</v>
      </c>
      <c r="C14" s="487" t="s">
        <v>448</v>
      </c>
      <c r="D14" s="488" t="s">
        <v>449</v>
      </c>
      <c r="E14" s="489">
        <v>50113001</v>
      </c>
      <c r="F14" s="488" t="s">
        <v>459</v>
      </c>
      <c r="G14" s="487" t="s">
        <v>460</v>
      </c>
      <c r="H14" s="487">
        <v>930035</v>
      </c>
      <c r="I14" s="487">
        <v>0</v>
      </c>
      <c r="J14" s="487" t="s">
        <v>476</v>
      </c>
      <c r="K14" s="487" t="s">
        <v>271</v>
      </c>
      <c r="L14" s="490">
        <v>62.329990779935542</v>
      </c>
      <c r="M14" s="490">
        <v>1</v>
      </c>
      <c r="N14" s="491">
        <v>62.329990779935542</v>
      </c>
    </row>
    <row r="15" spans="1:14" ht="14.45" customHeight="1" x14ac:dyDescent="0.2">
      <c r="A15" s="485" t="s">
        <v>442</v>
      </c>
      <c r="B15" s="486" t="s">
        <v>443</v>
      </c>
      <c r="C15" s="487" t="s">
        <v>448</v>
      </c>
      <c r="D15" s="488" t="s">
        <v>449</v>
      </c>
      <c r="E15" s="489">
        <v>50113001</v>
      </c>
      <c r="F15" s="488" t="s">
        <v>459</v>
      </c>
      <c r="G15" s="487" t="s">
        <v>460</v>
      </c>
      <c r="H15" s="487">
        <v>900321</v>
      </c>
      <c r="I15" s="487">
        <v>0</v>
      </c>
      <c r="J15" s="487" t="s">
        <v>477</v>
      </c>
      <c r="K15" s="487" t="s">
        <v>271</v>
      </c>
      <c r="L15" s="490">
        <v>91.635483529022338</v>
      </c>
      <c r="M15" s="490">
        <v>1</v>
      </c>
      <c r="N15" s="491">
        <v>91.635483529022338</v>
      </c>
    </row>
    <row r="16" spans="1:14" ht="14.45" customHeight="1" x14ac:dyDescent="0.2">
      <c r="A16" s="485" t="s">
        <v>442</v>
      </c>
      <c r="B16" s="486" t="s">
        <v>443</v>
      </c>
      <c r="C16" s="487" t="s">
        <v>448</v>
      </c>
      <c r="D16" s="488" t="s">
        <v>449</v>
      </c>
      <c r="E16" s="489">
        <v>50113001</v>
      </c>
      <c r="F16" s="488" t="s">
        <v>459</v>
      </c>
      <c r="G16" s="487" t="s">
        <v>460</v>
      </c>
      <c r="H16" s="487">
        <v>501990</v>
      </c>
      <c r="I16" s="487">
        <v>0</v>
      </c>
      <c r="J16" s="487" t="s">
        <v>478</v>
      </c>
      <c r="K16" s="487" t="s">
        <v>271</v>
      </c>
      <c r="L16" s="490">
        <v>174.15847836017517</v>
      </c>
      <c r="M16" s="490">
        <v>3</v>
      </c>
      <c r="N16" s="491">
        <v>522.47543508052547</v>
      </c>
    </row>
    <row r="17" spans="1:14" ht="14.45" customHeight="1" x14ac:dyDescent="0.2">
      <c r="A17" s="485" t="s">
        <v>442</v>
      </c>
      <c r="B17" s="486" t="s">
        <v>443</v>
      </c>
      <c r="C17" s="487" t="s">
        <v>448</v>
      </c>
      <c r="D17" s="488" t="s">
        <v>449</v>
      </c>
      <c r="E17" s="489">
        <v>50113001</v>
      </c>
      <c r="F17" s="488" t="s">
        <v>459</v>
      </c>
      <c r="G17" s="487" t="s">
        <v>460</v>
      </c>
      <c r="H17" s="487">
        <v>841560</v>
      </c>
      <c r="I17" s="487">
        <v>0</v>
      </c>
      <c r="J17" s="487" t="s">
        <v>479</v>
      </c>
      <c r="K17" s="487" t="s">
        <v>271</v>
      </c>
      <c r="L17" s="490">
        <v>191.41193095254025</v>
      </c>
      <c r="M17" s="490">
        <v>43</v>
      </c>
      <c r="N17" s="491">
        <v>8230.7130309592303</v>
      </c>
    </row>
    <row r="18" spans="1:14" ht="14.45" customHeight="1" x14ac:dyDescent="0.2">
      <c r="A18" s="485" t="s">
        <v>442</v>
      </c>
      <c r="B18" s="486" t="s">
        <v>443</v>
      </c>
      <c r="C18" s="487" t="s">
        <v>448</v>
      </c>
      <c r="D18" s="488" t="s">
        <v>449</v>
      </c>
      <c r="E18" s="489">
        <v>50113001</v>
      </c>
      <c r="F18" s="488" t="s">
        <v>459</v>
      </c>
      <c r="G18" s="487" t="s">
        <v>460</v>
      </c>
      <c r="H18" s="487">
        <v>231541</v>
      </c>
      <c r="I18" s="487">
        <v>231541</v>
      </c>
      <c r="J18" s="487" t="s">
        <v>480</v>
      </c>
      <c r="K18" s="487" t="s">
        <v>481</v>
      </c>
      <c r="L18" s="490">
        <v>82.19</v>
      </c>
      <c r="M18" s="490">
        <v>60</v>
      </c>
      <c r="N18" s="491">
        <v>4931.3999999999996</v>
      </c>
    </row>
    <row r="19" spans="1:14" ht="14.45" customHeight="1" x14ac:dyDescent="0.2">
      <c r="A19" s="485" t="s">
        <v>442</v>
      </c>
      <c r="B19" s="486" t="s">
        <v>443</v>
      </c>
      <c r="C19" s="487" t="s">
        <v>448</v>
      </c>
      <c r="D19" s="488" t="s">
        <v>449</v>
      </c>
      <c r="E19" s="489">
        <v>50113001</v>
      </c>
      <c r="F19" s="488" t="s">
        <v>459</v>
      </c>
      <c r="G19" s="487" t="s">
        <v>460</v>
      </c>
      <c r="H19" s="487">
        <v>237329</v>
      </c>
      <c r="I19" s="487">
        <v>237329</v>
      </c>
      <c r="J19" s="487" t="s">
        <v>482</v>
      </c>
      <c r="K19" s="487" t="s">
        <v>483</v>
      </c>
      <c r="L19" s="490">
        <v>109.07181818181817</v>
      </c>
      <c r="M19" s="490">
        <v>220</v>
      </c>
      <c r="N19" s="491">
        <v>23995.8</v>
      </c>
    </row>
    <row r="20" spans="1:14" ht="14.45" customHeight="1" x14ac:dyDescent="0.2">
      <c r="A20" s="485" t="s">
        <v>442</v>
      </c>
      <c r="B20" s="486" t="s">
        <v>443</v>
      </c>
      <c r="C20" s="487" t="s">
        <v>448</v>
      </c>
      <c r="D20" s="488" t="s">
        <v>449</v>
      </c>
      <c r="E20" s="489">
        <v>50113001</v>
      </c>
      <c r="F20" s="488" t="s">
        <v>459</v>
      </c>
      <c r="G20" s="487" t="s">
        <v>460</v>
      </c>
      <c r="H20" s="487">
        <v>244747</v>
      </c>
      <c r="I20" s="487">
        <v>244747</v>
      </c>
      <c r="J20" s="487" t="s">
        <v>484</v>
      </c>
      <c r="K20" s="487" t="s">
        <v>485</v>
      </c>
      <c r="L20" s="490">
        <v>137.59</v>
      </c>
      <c r="M20" s="490">
        <v>1</v>
      </c>
      <c r="N20" s="491">
        <v>137.59</v>
      </c>
    </row>
    <row r="21" spans="1:14" ht="14.45" customHeight="1" x14ac:dyDescent="0.2">
      <c r="A21" s="485" t="s">
        <v>442</v>
      </c>
      <c r="B21" s="486" t="s">
        <v>443</v>
      </c>
      <c r="C21" s="487" t="s">
        <v>448</v>
      </c>
      <c r="D21" s="488" t="s">
        <v>449</v>
      </c>
      <c r="E21" s="489">
        <v>50113001</v>
      </c>
      <c r="F21" s="488" t="s">
        <v>459</v>
      </c>
      <c r="G21" s="487" t="s">
        <v>460</v>
      </c>
      <c r="H21" s="487">
        <v>100527</v>
      </c>
      <c r="I21" s="487">
        <v>527</v>
      </c>
      <c r="J21" s="487" t="s">
        <v>486</v>
      </c>
      <c r="K21" s="487" t="s">
        <v>487</v>
      </c>
      <c r="L21" s="490">
        <v>136.41499999999999</v>
      </c>
      <c r="M21" s="490">
        <v>2</v>
      </c>
      <c r="N21" s="491">
        <v>272.83</v>
      </c>
    </row>
    <row r="22" spans="1:14" ht="14.45" customHeight="1" x14ac:dyDescent="0.2">
      <c r="A22" s="485" t="s">
        <v>442</v>
      </c>
      <c r="B22" s="486" t="s">
        <v>443</v>
      </c>
      <c r="C22" s="487" t="s">
        <v>448</v>
      </c>
      <c r="D22" s="488" t="s">
        <v>449</v>
      </c>
      <c r="E22" s="489">
        <v>50113001</v>
      </c>
      <c r="F22" s="488" t="s">
        <v>459</v>
      </c>
      <c r="G22" s="487" t="s">
        <v>460</v>
      </c>
      <c r="H22" s="487">
        <v>207962</v>
      </c>
      <c r="I22" s="487">
        <v>207962</v>
      </c>
      <c r="J22" s="487" t="s">
        <v>488</v>
      </c>
      <c r="K22" s="487" t="s">
        <v>489</v>
      </c>
      <c r="L22" s="490">
        <v>32.864999999999995</v>
      </c>
      <c r="M22" s="490">
        <v>2</v>
      </c>
      <c r="N22" s="491">
        <v>65.72999999999999</v>
      </c>
    </row>
    <row r="23" spans="1:14" ht="14.45" customHeight="1" x14ac:dyDescent="0.2">
      <c r="A23" s="485" t="s">
        <v>442</v>
      </c>
      <c r="B23" s="486" t="s">
        <v>443</v>
      </c>
      <c r="C23" s="487" t="s">
        <v>448</v>
      </c>
      <c r="D23" s="488" t="s">
        <v>449</v>
      </c>
      <c r="E23" s="489">
        <v>50113001</v>
      </c>
      <c r="F23" s="488" t="s">
        <v>459</v>
      </c>
      <c r="G23" s="487" t="s">
        <v>490</v>
      </c>
      <c r="H23" s="487">
        <v>107981</v>
      </c>
      <c r="I23" s="487">
        <v>7981</v>
      </c>
      <c r="J23" s="487" t="s">
        <v>491</v>
      </c>
      <c r="K23" s="487" t="s">
        <v>492</v>
      </c>
      <c r="L23" s="490">
        <v>42.256315789473682</v>
      </c>
      <c r="M23" s="490">
        <v>19</v>
      </c>
      <c r="N23" s="491">
        <v>802.87</v>
      </c>
    </row>
    <row r="24" spans="1:14" ht="14.45" customHeight="1" x14ac:dyDescent="0.2">
      <c r="A24" s="485" t="s">
        <v>442</v>
      </c>
      <c r="B24" s="486" t="s">
        <v>443</v>
      </c>
      <c r="C24" s="487" t="s">
        <v>448</v>
      </c>
      <c r="D24" s="488" t="s">
        <v>449</v>
      </c>
      <c r="E24" s="489">
        <v>50113001</v>
      </c>
      <c r="F24" s="488" t="s">
        <v>459</v>
      </c>
      <c r="G24" s="487" t="s">
        <v>490</v>
      </c>
      <c r="H24" s="487">
        <v>131934</v>
      </c>
      <c r="I24" s="487">
        <v>31934</v>
      </c>
      <c r="J24" s="487" t="s">
        <v>493</v>
      </c>
      <c r="K24" s="487" t="s">
        <v>494</v>
      </c>
      <c r="L24" s="490">
        <v>49.759999999999991</v>
      </c>
      <c r="M24" s="490">
        <v>1</v>
      </c>
      <c r="N24" s="491">
        <v>49.759999999999991</v>
      </c>
    </row>
    <row r="25" spans="1:14" ht="14.45" customHeight="1" x14ac:dyDescent="0.2">
      <c r="A25" s="485" t="s">
        <v>442</v>
      </c>
      <c r="B25" s="486" t="s">
        <v>443</v>
      </c>
      <c r="C25" s="487" t="s">
        <v>453</v>
      </c>
      <c r="D25" s="488" t="s">
        <v>454</v>
      </c>
      <c r="E25" s="489">
        <v>50113001</v>
      </c>
      <c r="F25" s="488" t="s">
        <v>459</v>
      </c>
      <c r="G25" s="487" t="s">
        <v>460</v>
      </c>
      <c r="H25" s="487">
        <v>845282</v>
      </c>
      <c r="I25" s="487">
        <v>107133</v>
      </c>
      <c r="J25" s="487" t="s">
        <v>495</v>
      </c>
      <c r="K25" s="487" t="s">
        <v>496</v>
      </c>
      <c r="L25" s="490">
        <v>882.38727586343612</v>
      </c>
      <c r="M25" s="490">
        <v>57</v>
      </c>
      <c r="N25" s="491">
        <v>50296.074724215861</v>
      </c>
    </row>
    <row r="26" spans="1:14" ht="14.45" customHeight="1" x14ac:dyDescent="0.2">
      <c r="A26" s="485" t="s">
        <v>442</v>
      </c>
      <c r="B26" s="486" t="s">
        <v>443</v>
      </c>
      <c r="C26" s="487" t="s">
        <v>453</v>
      </c>
      <c r="D26" s="488" t="s">
        <v>454</v>
      </c>
      <c r="E26" s="489">
        <v>50113001</v>
      </c>
      <c r="F26" s="488" t="s">
        <v>459</v>
      </c>
      <c r="G26" s="487" t="s">
        <v>460</v>
      </c>
      <c r="H26" s="487">
        <v>120102</v>
      </c>
      <c r="I26" s="487">
        <v>120102</v>
      </c>
      <c r="J26" s="487" t="s">
        <v>497</v>
      </c>
      <c r="K26" s="487" t="s">
        <v>498</v>
      </c>
      <c r="L26" s="490">
        <v>555.5</v>
      </c>
      <c r="M26" s="490">
        <v>2</v>
      </c>
      <c r="N26" s="491">
        <v>1111</v>
      </c>
    </row>
    <row r="27" spans="1:14" ht="14.45" customHeight="1" x14ac:dyDescent="0.2">
      <c r="A27" s="485" t="s">
        <v>442</v>
      </c>
      <c r="B27" s="486" t="s">
        <v>443</v>
      </c>
      <c r="C27" s="487" t="s">
        <v>453</v>
      </c>
      <c r="D27" s="488" t="s">
        <v>454</v>
      </c>
      <c r="E27" s="489">
        <v>50113001</v>
      </c>
      <c r="F27" s="488" t="s">
        <v>459</v>
      </c>
      <c r="G27" s="487" t="s">
        <v>460</v>
      </c>
      <c r="H27" s="487">
        <v>120112</v>
      </c>
      <c r="I27" s="487">
        <v>120112</v>
      </c>
      <c r="J27" s="487" t="s">
        <v>499</v>
      </c>
      <c r="K27" s="487" t="s">
        <v>500</v>
      </c>
      <c r="L27" s="490">
        <v>877.69</v>
      </c>
      <c r="M27" s="490">
        <v>1</v>
      </c>
      <c r="N27" s="491">
        <v>877.69</v>
      </c>
    </row>
    <row r="28" spans="1:14" ht="14.45" customHeight="1" x14ac:dyDescent="0.2">
      <c r="A28" s="485" t="s">
        <v>442</v>
      </c>
      <c r="B28" s="486" t="s">
        <v>443</v>
      </c>
      <c r="C28" s="487" t="s">
        <v>453</v>
      </c>
      <c r="D28" s="488" t="s">
        <v>454</v>
      </c>
      <c r="E28" s="489">
        <v>50113001</v>
      </c>
      <c r="F28" s="488" t="s">
        <v>459</v>
      </c>
      <c r="G28" s="487" t="s">
        <v>460</v>
      </c>
      <c r="H28" s="487">
        <v>132827</v>
      </c>
      <c r="I28" s="487">
        <v>32827</v>
      </c>
      <c r="J28" s="487" t="s">
        <v>501</v>
      </c>
      <c r="K28" s="487" t="s">
        <v>502</v>
      </c>
      <c r="L28" s="490">
        <v>671.22</v>
      </c>
      <c r="M28" s="490">
        <v>1</v>
      </c>
      <c r="N28" s="491">
        <v>671.22</v>
      </c>
    </row>
    <row r="29" spans="1:14" ht="14.45" customHeight="1" x14ac:dyDescent="0.2">
      <c r="A29" s="485" t="s">
        <v>442</v>
      </c>
      <c r="B29" s="486" t="s">
        <v>443</v>
      </c>
      <c r="C29" s="487" t="s">
        <v>453</v>
      </c>
      <c r="D29" s="488" t="s">
        <v>454</v>
      </c>
      <c r="E29" s="489">
        <v>50113001</v>
      </c>
      <c r="F29" s="488" t="s">
        <v>459</v>
      </c>
      <c r="G29" s="487" t="s">
        <v>460</v>
      </c>
      <c r="H29" s="487">
        <v>215956</v>
      </c>
      <c r="I29" s="487">
        <v>215956</v>
      </c>
      <c r="J29" s="487" t="s">
        <v>503</v>
      </c>
      <c r="K29" s="487" t="s">
        <v>504</v>
      </c>
      <c r="L29" s="490">
        <v>640.72822373102326</v>
      </c>
      <c r="M29" s="490">
        <v>101</v>
      </c>
      <c r="N29" s="491">
        <v>64713.550596833345</v>
      </c>
    </row>
    <row r="30" spans="1:14" ht="14.45" customHeight="1" x14ac:dyDescent="0.2">
      <c r="A30" s="485" t="s">
        <v>442</v>
      </c>
      <c r="B30" s="486" t="s">
        <v>443</v>
      </c>
      <c r="C30" s="487" t="s">
        <v>453</v>
      </c>
      <c r="D30" s="488" t="s">
        <v>454</v>
      </c>
      <c r="E30" s="489">
        <v>50113001</v>
      </c>
      <c r="F30" s="488" t="s">
        <v>459</v>
      </c>
      <c r="G30" s="487" t="s">
        <v>460</v>
      </c>
      <c r="H30" s="487">
        <v>210636</v>
      </c>
      <c r="I30" s="487">
        <v>210636</v>
      </c>
      <c r="J30" s="487" t="s">
        <v>505</v>
      </c>
      <c r="K30" s="487" t="s">
        <v>506</v>
      </c>
      <c r="L30" s="490">
        <v>3363.4251419103311</v>
      </c>
      <c r="M30" s="490">
        <v>5</v>
      </c>
      <c r="N30" s="491">
        <v>16817.125709551656</v>
      </c>
    </row>
    <row r="31" spans="1:14" ht="14.45" customHeight="1" x14ac:dyDescent="0.2">
      <c r="A31" s="485" t="s">
        <v>442</v>
      </c>
      <c r="B31" s="486" t="s">
        <v>443</v>
      </c>
      <c r="C31" s="487" t="s">
        <v>453</v>
      </c>
      <c r="D31" s="488" t="s">
        <v>454</v>
      </c>
      <c r="E31" s="489">
        <v>50113001</v>
      </c>
      <c r="F31" s="488" t="s">
        <v>459</v>
      </c>
      <c r="G31" s="487" t="s">
        <v>460</v>
      </c>
      <c r="H31" s="487">
        <v>156571</v>
      </c>
      <c r="I31" s="487">
        <v>56571</v>
      </c>
      <c r="J31" s="487" t="s">
        <v>507</v>
      </c>
      <c r="K31" s="487" t="s">
        <v>508</v>
      </c>
      <c r="L31" s="490">
        <v>757.72000000000025</v>
      </c>
      <c r="M31" s="490">
        <v>2</v>
      </c>
      <c r="N31" s="491">
        <v>1515.4400000000005</v>
      </c>
    </row>
    <row r="32" spans="1:14" ht="14.45" customHeight="1" x14ac:dyDescent="0.2">
      <c r="A32" s="485" t="s">
        <v>442</v>
      </c>
      <c r="B32" s="486" t="s">
        <v>443</v>
      </c>
      <c r="C32" s="487" t="s">
        <v>453</v>
      </c>
      <c r="D32" s="488" t="s">
        <v>454</v>
      </c>
      <c r="E32" s="489">
        <v>50113001</v>
      </c>
      <c r="F32" s="488" t="s">
        <v>459</v>
      </c>
      <c r="G32" s="487" t="s">
        <v>460</v>
      </c>
      <c r="H32" s="487">
        <v>193236</v>
      </c>
      <c r="I32" s="487">
        <v>193236</v>
      </c>
      <c r="J32" s="487" t="s">
        <v>509</v>
      </c>
      <c r="K32" s="487" t="s">
        <v>510</v>
      </c>
      <c r="L32" s="490">
        <v>967.57122382984903</v>
      </c>
      <c r="M32" s="490">
        <v>1</v>
      </c>
      <c r="N32" s="491">
        <v>967.57122382984903</v>
      </c>
    </row>
    <row r="33" spans="1:14" ht="14.45" customHeight="1" x14ac:dyDescent="0.2">
      <c r="A33" s="485" t="s">
        <v>442</v>
      </c>
      <c r="B33" s="486" t="s">
        <v>443</v>
      </c>
      <c r="C33" s="487" t="s">
        <v>453</v>
      </c>
      <c r="D33" s="488" t="s">
        <v>454</v>
      </c>
      <c r="E33" s="489">
        <v>50113001</v>
      </c>
      <c r="F33" s="488" t="s">
        <v>459</v>
      </c>
      <c r="G33" s="487" t="s">
        <v>460</v>
      </c>
      <c r="H33" s="487">
        <v>103543</v>
      </c>
      <c r="I33" s="487">
        <v>103543</v>
      </c>
      <c r="J33" s="487" t="s">
        <v>511</v>
      </c>
      <c r="K33" s="487" t="s">
        <v>512</v>
      </c>
      <c r="L33" s="490">
        <v>974.12602922123551</v>
      </c>
      <c r="M33" s="490">
        <v>12</v>
      </c>
      <c r="N33" s="491">
        <v>11689.512350654826</v>
      </c>
    </row>
    <row r="34" spans="1:14" ht="14.45" customHeight="1" x14ac:dyDescent="0.2">
      <c r="A34" s="485" t="s">
        <v>442</v>
      </c>
      <c r="B34" s="486" t="s">
        <v>443</v>
      </c>
      <c r="C34" s="487" t="s">
        <v>453</v>
      </c>
      <c r="D34" s="488" t="s">
        <v>454</v>
      </c>
      <c r="E34" s="489">
        <v>50113001</v>
      </c>
      <c r="F34" s="488" t="s">
        <v>459</v>
      </c>
      <c r="G34" s="487" t="s">
        <v>460</v>
      </c>
      <c r="H34" s="487">
        <v>126816</v>
      </c>
      <c r="I34" s="487">
        <v>26816</v>
      </c>
      <c r="J34" s="487" t="s">
        <v>513</v>
      </c>
      <c r="K34" s="487" t="s">
        <v>514</v>
      </c>
      <c r="L34" s="490">
        <v>1434.6517433161644</v>
      </c>
      <c r="M34" s="490">
        <v>13</v>
      </c>
      <c r="N34" s="491">
        <v>18650.472663110137</v>
      </c>
    </row>
    <row r="35" spans="1:14" ht="14.45" customHeight="1" x14ac:dyDescent="0.2">
      <c r="A35" s="485" t="s">
        <v>442</v>
      </c>
      <c r="B35" s="486" t="s">
        <v>443</v>
      </c>
      <c r="C35" s="487" t="s">
        <v>453</v>
      </c>
      <c r="D35" s="488" t="s">
        <v>454</v>
      </c>
      <c r="E35" s="489">
        <v>50113001</v>
      </c>
      <c r="F35" s="488" t="s">
        <v>459</v>
      </c>
      <c r="G35" s="487" t="s">
        <v>460</v>
      </c>
      <c r="H35" s="487">
        <v>186403</v>
      </c>
      <c r="I35" s="487">
        <v>85170</v>
      </c>
      <c r="J35" s="487" t="s">
        <v>515</v>
      </c>
      <c r="K35" s="487" t="s">
        <v>516</v>
      </c>
      <c r="L35" s="490">
        <v>678.97181677988215</v>
      </c>
      <c r="M35" s="490">
        <v>43</v>
      </c>
      <c r="N35" s="491">
        <v>29195.788121534933</v>
      </c>
    </row>
    <row r="36" spans="1:14" ht="14.45" customHeight="1" x14ac:dyDescent="0.2">
      <c r="A36" s="485" t="s">
        <v>442</v>
      </c>
      <c r="B36" s="486" t="s">
        <v>443</v>
      </c>
      <c r="C36" s="487" t="s">
        <v>453</v>
      </c>
      <c r="D36" s="488" t="s">
        <v>454</v>
      </c>
      <c r="E36" s="489">
        <v>50113001</v>
      </c>
      <c r="F36" s="488" t="s">
        <v>459</v>
      </c>
      <c r="G36" s="487" t="s">
        <v>460</v>
      </c>
      <c r="H36" s="487">
        <v>10277</v>
      </c>
      <c r="I36" s="487">
        <v>10277</v>
      </c>
      <c r="J36" s="487" t="s">
        <v>517</v>
      </c>
      <c r="K36" s="487" t="s">
        <v>518</v>
      </c>
      <c r="L36" s="490">
        <v>1231.3536437116065</v>
      </c>
      <c r="M36" s="490">
        <v>3</v>
      </c>
      <c r="N36" s="491">
        <v>3694.0609311348194</v>
      </c>
    </row>
    <row r="37" spans="1:14" ht="14.45" customHeight="1" thickBot="1" x14ac:dyDescent="0.25">
      <c r="A37" s="492" t="s">
        <v>442</v>
      </c>
      <c r="B37" s="493" t="s">
        <v>443</v>
      </c>
      <c r="C37" s="494" t="s">
        <v>453</v>
      </c>
      <c r="D37" s="495" t="s">
        <v>454</v>
      </c>
      <c r="E37" s="496">
        <v>50113001</v>
      </c>
      <c r="F37" s="495" t="s">
        <v>459</v>
      </c>
      <c r="G37" s="494" t="s">
        <v>460</v>
      </c>
      <c r="H37" s="494">
        <v>847178</v>
      </c>
      <c r="I37" s="494">
        <v>107496</v>
      </c>
      <c r="J37" s="494" t="s">
        <v>519</v>
      </c>
      <c r="K37" s="494" t="s">
        <v>520</v>
      </c>
      <c r="L37" s="497">
        <v>655.96410077691996</v>
      </c>
      <c r="M37" s="497">
        <v>15</v>
      </c>
      <c r="N37" s="498">
        <v>9839.4615116537989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A68D97D-3598-4FCB-850A-AA5278BB60B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0" t="s">
        <v>521</v>
      </c>
      <c r="B5" s="476"/>
      <c r="C5" s="503">
        <v>0</v>
      </c>
      <c r="D5" s="476">
        <v>852.63</v>
      </c>
      <c r="E5" s="503">
        <v>1</v>
      </c>
      <c r="F5" s="477">
        <v>852.63</v>
      </c>
    </row>
    <row r="6" spans="1:6" ht="14.45" customHeight="1" thickBot="1" x14ac:dyDescent="0.25">
      <c r="A6" s="506" t="s">
        <v>3</v>
      </c>
      <c r="B6" s="507"/>
      <c r="C6" s="508">
        <v>0</v>
      </c>
      <c r="D6" s="507">
        <v>852.63</v>
      </c>
      <c r="E6" s="508">
        <v>1</v>
      </c>
      <c r="F6" s="509">
        <v>852.63</v>
      </c>
    </row>
    <row r="7" spans="1:6" ht="14.45" customHeight="1" thickBot="1" x14ac:dyDescent="0.25"/>
    <row r="8" spans="1:6" ht="14.45" customHeight="1" x14ac:dyDescent="0.2">
      <c r="A8" s="516" t="s">
        <v>522</v>
      </c>
      <c r="B8" s="483"/>
      <c r="C8" s="504">
        <v>0</v>
      </c>
      <c r="D8" s="483">
        <v>802.87</v>
      </c>
      <c r="E8" s="504">
        <v>1</v>
      </c>
      <c r="F8" s="484">
        <v>802.87</v>
      </c>
    </row>
    <row r="9" spans="1:6" ht="14.45" customHeight="1" thickBot="1" x14ac:dyDescent="0.25">
      <c r="A9" s="517" t="s">
        <v>523</v>
      </c>
      <c r="B9" s="513"/>
      <c r="C9" s="514">
        <v>0</v>
      </c>
      <c r="D9" s="513">
        <v>49.759999999999991</v>
      </c>
      <c r="E9" s="514">
        <v>1</v>
      </c>
      <c r="F9" s="515">
        <v>49.759999999999991</v>
      </c>
    </row>
    <row r="10" spans="1:6" ht="14.45" customHeight="1" thickBot="1" x14ac:dyDescent="0.25">
      <c r="A10" s="506" t="s">
        <v>3</v>
      </c>
      <c r="B10" s="507"/>
      <c r="C10" s="508">
        <v>0</v>
      </c>
      <c r="D10" s="507">
        <v>852.63</v>
      </c>
      <c r="E10" s="508">
        <v>1</v>
      </c>
      <c r="F10" s="509">
        <v>852.63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26778AAA-F8D8-4B37-84E2-5724EC0D52D5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2020-09-24T09:21:42Z</dcterms:modified>
</cp:coreProperties>
</file>