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75DC93A-6F0B-4CD8-916A-68BB69359A89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1" i="431"/>
  <c r="I19" i="431"/>
  <c r="J10" i="431"/>
  <c r="J18" i="431"/>
  <c r="K9" i="431"/>
  <c r="K17" i="431"/>
  <c r="K25" i="431"/>
  <c r="L16" i="431"/>
  <c r="L24" i="431"/>
  <c r="M15" i="431"/>
  <c r="M23" i="431"/>
  <c r="N14" i="431"/>
  <c r="N22" i="431"/>
  <c r="O21" i="431"/>
  <c r="P12" i="431"/>
  <c r="P20" i="431"/>
  <c r="Q11" i="431"/>
  <c r="K10" i="431"/>
  <c r="N15" i="431"/>
  <c r="P13" i="431"/>
  <c r="Q20" i="431"/>
  <c r="Q13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H21" i="431"/>
  <c r="I20" i="431"/>
  <c r="J11" i="431"/>
  <c r="J19" i="431"/>
  <c r="K18" i="431"/>
  <c r="L17" i="431"/>
  <c r="M16" i="431"/>
  <c r="N23" i="431"/>
  <c r="O22" i="431"/>
  <c r="Q12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N16" i="431"/>
  <c r="N24" i="431"/>
  <c r="O15" i="431"/>
  <c r="O23" i="431"/>
  <c r="P14" i="431"/>
  <c r="Q21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Q14" i="431"/>
  <c r="Q22" i="431"/>
  <c r="O9" i="431"/>
  <c r="Q15" i="431"/>
  <c r="H25" i="431"/>
  <c r="K22" i="431"/>
  <c r="L21" i="431"/>
  <c r="M20" i="431"/>
  <c r="O10" i="431"/>
  <c r="P17" i="431"/>
  <c r="Q24" i="431"/>
  <c r="Q9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H24" i="431"/>
  <c r="I15" i="431"/>
  <c r="I23" i="431"/>
  <c r="J14" i="431"/>
  <c r="J22" i="431"/>
  <c r="K13" i="431"/>
  <c r="K21" i="431"/>
  <c r="L12" i="431"/>
  <c r="L20" i="431"/>
  <c r="M11" i="431"/>
  <c r="M19" i="431"/>
  <c r="N10" i="431"/>
  <c r="N18" i="431"/>
  <c r="O17" i="431"/>
  <c r="O25" i="431"/>
  <c r="P16" i="431"/>
  <c r="P24" i="431"/>
  <c r="Q23" i="431"/>
  <c r="J23" i="431"/>
  <c r="N11" i="431"/>
  <c r="P9" i="431"/>
  <c r="Q16" i="431"/>
  <c r="Q17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I16" i="431"/>
  <c r="I24" i="431"/>
  <c r="J15" i="431"/>
  <c r="K14" i="431"/>
  <c r="L13" i="431"/>
  <c r="M12" i="431"/>
  <c r="N19" i="431"/>
  <c r="O18" i="431"/>
  <c r="P25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N12" i="431"/>
  <c r="N20" i="431"/>
  <c r="O11" i="431"/>
  <c r="O19" i="431"/>
  <c r="P10" i="431"/>
  <c r="P18" i="431"/>
  <c r="Q25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O13" i="431"/>
  <c r="Q19" i="431"/>
  <c r="I12" i="431"/>
  <c r="L9" i="431"/>
  <c r="L25" i="431"/>
  <c r="M24" i="431"/>
  <c r="O14" i="431"/>
  <c r="P21" i="431"/>
  <c r="P22" i="431"/>
  <c r="R19" i="431" l="1"/>
  <c r="S19" i="431"/>
  <c r="R18" i="431"/>
  <c r="S18" i="431"/>
  <c r="R10" i="431"/>
  <c r="S10" i="431"/>
  <c r="S25" i="431"/>
  <c r="R25" i="431"/>
  <c r="R17" i="431"/>
  <c r="S17" i="431"/>
  <c r="R16" i="431"/>
  <c r="S16" i="431"/>
  <c r="S23" i="431"/>
  <c r="R23" i="431"/>
  <c r="S9" i="431"/>
  <c r="R9" i="431"/>
  <c r="R24" i="431"/>
  <c r="S24" i="431"/>
  <c r="R15" i="431"/>
  <c r="S15" i="431"/>
  <c r="R22" i="431"/>
  <c r="S22" i="431"/>
  <c r="R14" i="431"/>
  <c r="S14" i="431"/>
  <c r="R21" i="431"/>
  <c r="S21" i="431"/>
  <c r="R12" i="431"/>
  <c r="S12" i="431"/>
  <c r="R13" i="431"/>
  <c r="S13" i="431"/>
  <c r="R20" i="431"/>
  <c r="S20" i="431"/>
  <c r="S11" i="431"/>
  <c r="R11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23" i="414"/>
  <c r="A15" i="414"/>
  <c r="A16" i="414"/>
  <c r="A4" i="414"/>
  <c r="A6" i="339" l="1"/>
  <c r="A5" i="339"/>
  <c r="C16" i="414"/>
  <c r="D19" i="414"/>
  <c r="D4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F3" i="387"/>
  <c r="N3" i="220"/>
  <c r="L3" i="220" s="1"/>
  <c r="D24" i="414"/>
  <c r="C24" i="414"/>
  <c r="Q3" i="345" l="1"/>
  <c r="S3" i="347"/>
  <c r="U3" i="347"/>
  <c r="H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<sst xmlns="http://schemas.openxmlformats.org/spreadsheetml/2006/main" count="9264" uniqueCount="1441">
  <si>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</si>
  <si>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</si>
  <si>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</si>
  <si>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</si>
  <si>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</si>
  <si>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</si>
  <si>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</si>
  <si>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</si>
  <si>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</si>
  <si>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</si>
  <si>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</si>
  <si>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</si>
  <si>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</si>
  <si>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</si>
  <si>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</si>
  <si>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</si>
  <si>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</si>
  <si>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</si>
  <si>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</si>
  <si>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</si>
  <si>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</si>
  <si>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</si>
  <si>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</si>
  <si>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</si>
  <si>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</si>
  <si>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</si>
  <si>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</si>
  <si>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</si>
  <si>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</si>
  <si>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</si>
  <si>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</si>
  <si>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</si>
  <si>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</si>
  <si>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</si>
  <si>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</si>
  <si>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</si>
  <si>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</si>
  <si>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</si>
  <si>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</si>
  <si>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</si>
  <si>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</si>
  <si>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</si>
  <si>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</si>
  <si>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</si>
  <si>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</si>
  <si>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</si>
  <si>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</si>
  <si>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</si>
  <si>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</si>
  <si>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</si>
  <si>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</si>
  <si>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</si>
  <si>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</si>
  <si>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</si>
  <si>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</si>
  <si>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</si>
  <si>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</si>
  <si>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</si>
  <si>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</si>
  <si>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</si>
  <si>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</si>
  <si>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</si>
  <si>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</si>
  <si>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</si>
  <si>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</si>
  <si>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</si>
  <si>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</si>
  <si>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</si>
  <si>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</si>
  <si>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</si>
  <si>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</si>
  <si>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</si>
  <si>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</si>
  <si>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</si>
  <si>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</si>
  <si>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</si>
  <si>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</si>
  <si>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</si>
  <si>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</si>
  <si>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</si>
  <si>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</si>
  <si>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</si>
  <si>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</si>
  <si>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</si>
  <si>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</si>
  <si>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</si>
  <si>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</si>
  <si>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</si>
  <si>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</si>
  <si>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</si>
  <si>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</si>
  <si>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</si>
  <si>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</si>
  <si>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</si>
  <si>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</si>
  <si>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</si>
  <si>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</si>
  <si>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</si>
  <si>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</si>
  <si>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</si>
  <si>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</si>
  <si>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</si>
  <si>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</si>
  <si>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</si>
  <si>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</si>
  <si>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</si>
  <si>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</si>
  <si>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</si>
  <si>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</si>
  <si>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</si>
  <si>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</si>
  <si>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</si>
  <si>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</si>
  <si>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</si>
  <si>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</si>
  <si>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</si>
  <si>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</si>
  <si>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</si>
  <si>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</si>
  <si>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</si>
  <si>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</si>
  <si>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</si>
  <si>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</si>
  <si>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</si>
  <si>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</si>
  <si>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</si>
  <si>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</si>
  <si>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</si>
  <si>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</si>
  <si>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</si>
  <si>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</si>
  <si>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</si>
  <si>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</si>
  <si>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</si>
  <si>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</si>
  <si>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</si>
  <si>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</si>
  <si>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</si>
  <si>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</si>
  <si>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</si>
  <si>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</si>
  <si>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</si>
  <si>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</si>
  <si>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</si>
  <si>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</si>
  <si>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</si>
  <si>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</si>
  <si>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</si>
  <si>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</si>
  <si>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</si>
  <si>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</si>
  <si>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</si>
  <si>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</si>
  <si>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</si>
  <si>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</si>
  <si>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</si>
  <si>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</si>
  <si>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</si>
  <si>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</si>
  <si>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</si>
  <si>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</si>
  <si>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</si>
  <si>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</si>
  <si>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</si>
  <si>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</si>
  <si>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</si>
  <si>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</si>
  <si>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</si>
  <si>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</si>
  <si>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</si>
  <si>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</si>
  <si>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</si>
  <si>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</si>
  <si>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</si>
  <si>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</si>
  <si>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</si>
  <si>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</si>
  <si>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</si>
  <si>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</si>
  <si>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</si>
  <si>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</si>
  <si>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</si>
  <si>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</si>
  <si>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</si>
  <si>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</si>
  <si>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</si>
  <si>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</si>
  <si>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</si>
  <si>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</si>
  <si>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</si>
  <si>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</si>
  <si>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</si>
  <si>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</si>
  <si>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</si>
  <si>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</si>
  <si>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</si>
  <si>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</si>
  <si>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</si>
  <si>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</si>
  <si>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</si>
  <si>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</si>
  <si>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</si>
  <si>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</si>
  <si>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</si>
  <si>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</si>
  <si>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</si>
  <si>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</si>
  <si>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</si>
  <si>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</si>
  <si>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</si>
  <si>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</si>
  <si>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</si>
  <si>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</si>
  <si>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</si>
  <si>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</si>
  <si>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</si>
  <si>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</si>
  <si>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</si>
  <si>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</si>
  <si>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</si>
  <si>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</si>
  <si>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</si>
  <si>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</si>
  <si>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</si>
  <si>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</si>
  <si>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</si>
  <si>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</si>
  <si>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</si>
  <si>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</si>
  <si>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</si>
  <si>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</si>
  <si>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</si>
  <si>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</si>
  <si>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</si>
  <si>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</si>
  <si>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</si>
  <si>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</si>
  <si>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</si>
  <si>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</si>
  <si>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</si>
  <si>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</si>
  <si>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</si>
  <si>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</si>
  <si>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</si>
  <si>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</si>
  <si>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</si>
  <si>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</si>
  <si>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</si>
  <si>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</si>
  <si>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</si>
  <si>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</si>
  <si>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</si>
  <si>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</si>
  <si>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</si>
  <si>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</si>
  <si>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</si>
  <si>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</si>
  <si>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</si>
  <si>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</si>
  <si>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</si>
  <si>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</si>
  <si>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</si>
  <si>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</si>
  <si>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</si>
  <si>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</si>
  <si>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</si>
  <si>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</si>
  <si>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</si>
  <si>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</si>
  <si>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</si>
  <si>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pracovního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</si>
  <si>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</si>
  <si>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</si>
  <si>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</si>
  <si>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</si>
  <si>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</si>
  <si>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</si>
  <si>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</si>
  <si>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</si>
  <si>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</si>
  <si>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</si>
  <si>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</si>
  <si>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</si>
  <si>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</si>
  <si>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</si>
  <si>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</si>
  <si>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</si>
  <si>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</si>
  <si>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</si>
  <si>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</si>
  <si>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</si>
  <si>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     50115100     ZPr - jehly COVID 19 (Z557)</t>
  </si>
  <si>
    <t xml:space="preserve">                    50115101     ZPr - ostatní COVID 19 (Z558)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</si>
  <si>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</si>
  <si>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</si>
  <si>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</si>
  <si>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</si>
  <si>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</si>
  <si>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</si>
  <si>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</si>
  <si>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</si>
  <si>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</si>
  <si>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</si>
  <si>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</si>
  <si>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</si>
  <si>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</si>
  <si>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</si>
  <si>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</si>
  <si>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</si>
  <si>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</si>
  <si>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</si>
  <si>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</si>
  <si>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</si>
  <si>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</si>
  <si>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</si>
  <si>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</si>
  <si>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</si>
  <si>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</si>
  <si>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</si>
  <si>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</si>
  <si>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</si>
  <si>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</si>
  <si>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</si>
  <si>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</si>
  <si>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</si>
  <si>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</si>
  <si>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</si>
  <si>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</si>
  <si>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</si>
  <si>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</si>
  <si>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</si>
  <si>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</si>
  <si>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</si>
  <si>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</si>
  <si>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</si>
  <si>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</si>
  <si>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</si>
  <si>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</si>
  <si>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513     Náklady na reprezentaci (nedaň.)</t>
  </si>
  <si>
    <t xml:space="preserve">               51399     Náklady na reprezentaci (daň.neúč.)</t>
  </si>
  <si>
    <t xml:space="preserve">                    51399001     Dodavatelsky</t>
  </si>
  <si>
    <t xml:space="preserve">                    51399002     Ve vlastní režii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</si>
  <si>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</si>
  <si>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</si>
  <si>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</si>
  <si>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</si>
  <si>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</si>
  <si>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51804002     Náj. nebytových prostor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</si>
  <si>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</si>
  <si>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</si>
  <si>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</si>
  <si>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</si>
  <si>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</si>
  <si>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</si>
  <si>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</si>
  <si>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</si>
  <si>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</si>
  <si>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</si>
  <si>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</si>
  <si>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</si>
  <si>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</si>
  <si>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</si>
  <si>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</si>
  <si>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</si>
  <si>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</si>
  <si>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</si>
  <si>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</si>
  <si>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</si>
  <si>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</si>
  <si>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</si>
  <si>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</si>
  <si>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</si>
  <si>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</si>
  <si>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</si>
  <si>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</si>
  <si>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</si>
  <si>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</si>
  <si>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</si>
  <si>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</si>
  <si>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</si>
  <si>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</si>
  <si>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</si>
  <si>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</si>
  <si>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</si>
  <si>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</si>
  <si>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</si>
  <si>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</si>
  <si>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</si>
  <si>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</si>
  <si>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</si>
  <si>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</si>
  <si>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</si>
  <si>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</si>
  <si>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</si>
  <si>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</si>
  <si>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</si>
  <si>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</si>
  <si>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</si>
  <si>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</si>
  <si>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</si>
  <si>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</si>
  <si>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</si>
  <si>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</si>
  <si>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</si>
  <si>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</si>
  <si>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</si>
  <si>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</si>
  <si>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</si>
  <si>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</si>
  <si>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</si>
  <si>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</si>
  <si>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</si>
  <si>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</si>
  <si>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</si>
  <si>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</si>
  <si>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</si>
  <si>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</si>
  <si>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</si>
  <si>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</si>
  <si>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</si>
  <si>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</si>
  <si>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</si>
  <si>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</si>
  <si>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</si>
  <si>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</si>
  <si>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</si>
  <si>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</si>
  <si>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</si>
  <si>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</si>
  <si>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</si>
  <si>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</si>
  <si>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</si>
  <si>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</si>
  <si>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</si>
  <si>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</si>
  <si>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</si>
  <si>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</si>
  <si>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</si>
  <si>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</si>
  <si>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</si>
  <si>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</si>
  <si>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</si>
  <si>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          64824046     Čerpání FKSP - rehab. a prev. péče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</si>
  <si>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</si>
  <si>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</si>
  <si>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</si>
  <si>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</si>
  <si>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</si>
  <si>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</si>
  <si>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</si>
  <si>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</si>
  <si>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</si>
  <si>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</si>
  <si>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</si>
  <si>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</si>
  <si>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</si>
  <si>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</si>
  <si>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</si>
  <si>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</si>
  <si>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</si>
  <si>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</si>
  <si>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</si>
  <si>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</si>
  <si>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</si>
  <si>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79904     VPN - PDS</t>
  </si>
  <si>
    <t xml:space="preserve">                    79904000     Potrubní dopravníkový systém (PDS)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</si>
  <si>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</si>
  <si>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</si>
  <si>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</si>
  <si>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</si>
  <si>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</si>
  <si>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</si>
  <si>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</si>
  <si>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</si>
  <si>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</si>
  <si>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</si>
  <si>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</si>
  <si>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</si>
  <si>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</si>
  <si>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19</t>
  </si>
  <si>
    <t>PRAC: Klinika pracovního lékařství</t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</si>
  <si>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</si>
  <si>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</si>
  <si>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</si>
  <si>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</si>
  <si>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</si>
  <si>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</si>
  <si>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</si>
  <si>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</si>
  <si>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</si>
  <si>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</si>
  <si>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</si>
  <si>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</si>
  <si>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</si>
  <si>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</si>
  <si>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</si>
  <si>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1924</t>
  </si>
  <si>
    <t>PRAC: ambulance - COVID-19 vakcinační centrum</t>
  </si>
  <si>
    <t>PRAC: ambulance - COVID-19 vakcinační centrum Celkem</t>
  </si>
  <si>
    <t>1901</t>
  </si>
  <si>
    <t>PRAC: vedení klinického pracoviště</t>
  </si>
  <si>
    <t>PRAC: vedení klinického pracoviště Celkem</t>
  </si>
  <si>
    <t>1925</t>
  </si>
  <si>
    <t>PRAC: ambulance - COVID-19 mobilní očkovací teamy</t>
  </si>
  <si>
    <t>PRAC: ambulance - COVID-19 mobilní očkovací teamy Celkem</t>
  </si>
  <si>
    <t>léky - paušál (LEK)</t>
  </si>
  <si>
    <t>O</t>
  </si>
  <si>
    <t>SINUPRET</t>
  </si>
  <si>
    <t>GTT 1X100ML</t>
  </si>
  <si>
    <t>SUFENTANIL TORREX 5MCG/ML</t>
  </si>
  <si>
    <t>INJ SOL 5X10ML (50rg)</t>
  </si>
  <si>
    <t>ADRENALIN LECIVA</t>
  </si>
  <si>
    <t>INJ 5X1ML/1MG</t>
  </si>
  <si>
    <t>APAURIN</t>
  </si>
  <si>
    <t>INJ 10X2ML/10MG</t>
  </si>
  <si>
    <t>ATROPIN BBP</t>
  </si>
  <si>
    <t>1MG/ML INJ SOL 10X1ML</t>
  </si>
  <si>
    <t>ECOLAV Výplach očí 100ml</t>
  </si>
  <si>
    <t>100 ml</t>
  </si>
  <si>
    <t>ENDIARON</t>
  </si>
  <si>
    <t>250MG TBL FLM 20</t>
  </si>
  <si>
    <t>KL EKG GEL 100G</t>
  </si>
  <si>
    <t>KL ETHANOLUM 96%</t>
  </si>
  <si>
    <t>KL Síra k likvidaci rtuti</t>
  </si>
  <si>
    <t>25g</t>
  </si>
  <si>
    <t>KL SOL.AC.ACETICI 2% 1000g</t>
  </si>
  <si>
    <t>MESOCAIN</t>
  </si>
  <si>
    <t>GEL 1X20GM</t>
  </si>
  <si>
    <t>NITROGLYCERIN-SLOVAKOFARMA</t>
  </si>
  <si>
    <t>0,5MG TBL SLG 20</t>
  </si>
  <si>
    <t>P</t>
  </si>
  <si>
    <t>VENTOLIN INHALER N</t>
  </si>
  <si>
    <t>100MCG/DÁV INH SUS PSS 200DÁV</t>
  </si>
  <si>
    <t>INFLUVAC TETRA</t>
  </si>
  <si>
    <t>INJ SUS ISP 1X0,5ML+J</t>
  </si>
  <si>
    <t>AVAXIM</t>
  </si>
  <si>
    <t>INJ SUS 1X0.5ML-STŘ</t>
  </si>
  <si>
    <t>Cervarix inj.0,5ml</t>
  </si>
  <si>
    <t>ENGERIX-B 20 MCG</t>
  </si>
  <si>
    <t>INJ SUS 1X1ML/20RG</t>
  </si>
  <si>
    <t>FSME-IMMUN 0,5 ML</t>
  </si>
  <si>
    <t>INJ SUS ISP 1X0,5ML+JX0,5ML</t>
  </si>
  <si>
    <t>GARDASIL 9</t>
  </si>
  <si>
    <t>INJ SUS ISP 1X0,5ML+2J</t>
  </si>
  <si>
    <t>NIMENRIX 5 MCG</t>
  </si>
  <si>
    <t>INJ PSO LQF 1+1X1.25ML</t>
  </si>
  <si>
    <t>Prevenar 13 inj.sus.1x0.5 ml+SJ</t>
  </si>
  <si>
    <t>PRIORIX</t>
  </si>
  <si>
    <t>INJ PSO LQF 1X1DÁV</t>
  </si>
  <si>
    <t>STAMARIL</t>
  </si>
  <si>
    <t>INJ PLQ SUS ISP 1+0,5ML ISP+PJ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</si>
  <si>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</si>
  <si>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</si>
  <si>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</si>
  <si>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</si>
  <si>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</si>
  <si>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</si>
  <si>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VERORAB</t>
  </si>
  <si>
    <t>INJ PSU LQF 1DAV.+0.5ML ST</t>
  </si>
  <si>
    <t>0.9% W/V SODIUM CHLORIDE I.V.</t>
  </si>
  <si>
    <t>INJ 20X10ML</t>
  </si>
  <si>
    <t>AQUA PRO INJECTIONE BRAUN</t>
  </si>
  <si>
    <t>INJ SOL 20X10ML-PLA</t>
  </si>
  <si>
    <t>ARDEANUTRISOL G 40</t>
  </si>
  <si>
    <t>400G/L INF SOL 20X80ML</t>
  </si>
  <si>
    <t>COMIRNATY</t>
  </si>
  <si>
    <t>30MCG/DÁV INJ CNC DIS (1 amp)</t>
  </si>
  <si>
    <t>COMIRNATY - samoplátci</t>
  </si>
  <si>
    <t>1 dávka</t>
  </si>
  <si>
    <t>COVID-19 VACCINE ASTRAZENECA</t>
  </si>
  <si>
    <t>2,5x10 8INF.U/0,5ML INJ SUS 10x5ML</t>
  </si>
  <si>
    <t>COVID-19 VACCINE ASTRAZENECA - samoplátci</t>
  </si>
  <si>
    <t xml:space="preserve"> 1 dávka</t>
  </si>
  <si>
    <t>COVID-19 VACCINE JANSSEN</t>
  </si>
  <si>
    <t>8,92LOG10INF.U/0,5ML INJ SUS 10X2,5ML</t>
  </si>
  <si>
    <t>COVID-19 VACCINE MODERNA</t>
  </si>
  <si>
    <t>0,2MG/ML INJ DIS 10X5ML</t>
  </si>
  <si>
    <t>DITHIADEN</t>
  </si>
  <si>
    <t>TBL 20X2MG</t>
  </si>
  <si>
    <t>INJ 10X2ML</t>
  </si>
  <si>
    <t>EPIPEN</t>
  </si>
  <si>
    <t>300MCG INJ SOL PEP 2X0,3ML</t>
  </si>
  <si>
    <t>300MCG INJ SOL PEP 1X0,3ML</t>
  </si>
  <si>
    <t>EPIPEN JR.</t>
  </si>
  <si>
    <t>150MCG INJ SOL PEP 1X0,3ML</t>
  </si>
  <si>
    <t>HYDROCORTISON VUAB 100 MG</t>
  </si>
  <si>
    <t>INJ PLV SOL 1X100MG</t>
  </si>
  <si>
    <t>CHLORID SODNÝ 0,9% BRAUN</t>
  </si>
  <si>
    <t>INJ SOL 100X20ML II</t>
  </si>
  <si>
    <t>INF SOL 10X250MLPELAH</t>
  </si>
  <si>
    <t>INJ SOL 100X10ML II</t>
  </si>
  <si>
    <t>INF SOL 20X100MLPELAH</t>
  </si>
  <si>
    <t>INF SOL 10X1000MLPLAH</t>
  </si>
  <si>
    <t>INF SOL 10X500MLPELAH</t>
  </si>
  <si>
    <t>ISOLYTE</t>
  </si>
  <si>
    <t>INF SOL 10X500ML</t>
  </si>
  <si>
    <t>MAGNOSOLV</t>
  </si>
  <si>
    <t>365MG POR GRA SOL SCC 30</t>
  </si>
  <si>
    <t>PLASMALYTE ROZTOK</t>
  </si>
  <si>
    <t>INF SOL 20X500ML</t>
  </si>
  <si>
    <t>PREDNISON 20 LECIVA</t>
  </si>
  <si>
    <t>TBL 20X20MG(BLISTR)</t>
  </si>
  <si>
    <t>SYNTOPHYLLIN</t>
  </si>
  <si>
    <t>INJ 5X10ML/240MG</t>
  </si>
  <si>
    <t>1926</t>
  </si>
  <si>
    <t>PRAC: ambulance - externí očkovací pracoviště</t>
  </si>
  <si>
    <t>1921 - PRAC: ambulance</t>
  </si>
  <si>
    <t>1924 - PRAC: ambulance - COVID-19 vakcinační centrum</t>
  </si>
  <si>
    <t>1925 - PRAC: ambulance - COVID-19 mobilní očkovací teamy</t>
  </si>
  <si>
    <t>H02AB07 - PREDNISON</t>
  </si>
  <si>
    <t>R03AC02 - SALBUTAMOL</t>
  </si>
  <si>
    <t>R03AC02</t>
  </si>
  <si>
    <t>231956</t>
  </si>
  <si>
    <t>H02AB07</t>
  </si>
  <si>
    <t>2963</t>
  </si>
  <si>
    <t>PREDNISON LÉČIVA</t>
  </si>
  <si>
    <t>20MG TBL NOB 20</t>
  </si>
  <si>
    <t>Přehled plnění pozitivního listu - spotřeba léčivých přípravků - orientační přehled</t>
  </si>
  <si>
    <t>19 - PRAC: Klinika pracovního lékařství</t>
  </si>
  <si>
    <t>1922 - PRAC: ambulance - péče o zaměstnance FNO</t>
  </si>
  <si>
    <t>1923 - PRAC: ambulance - Centrum očkování</t>
  </si>
  <si>
    <t>Klinika pracovního lékařství</t>
  </si>
  <si>
    <t>HVLP</t>
  </si>
  <si>
    <t>IPLP</t>
  </si>
  <si>
    <t>PZT</t>
  </si>
  <si>
    <t>89301192</t>
  </si>
  <si>
    <t>Všeobecná ambulance Celkem</t>
  </si>
  <si>
    <t>89301193</t>
  </si>
  <si>
    <t>Vakcinační centrum - COVID-19 I.typu Celkem</t>
  </si>
  <si>
    <t>Klinika pracovního lékařství Celkem</t>
  </si>
  <si>
    <t>* Legenda</t>
  </si>
  <si>
    <t>DIAPZT = Pomůcky pro diabetiky, jejichž název začíná slovem "Pumpa"</t>
  </si>
  <si>
    <t>Boriková Alena</t>
  </si>
  <si>
    <t>Bundárová Lucie</t>
  </si>
  <si>
    <t>Janošíková Magdaléna</t>
  </si>
  <si>
    <t>Krystyník Ondřej</t>
  </si>
  <si>
    <t>Melecký David</t>
  </si>
  <si>
    <t>Nakládalová Marie</t>
  </si>
  <si>
    <t>Ošťádal Marek</t>
  </si>
  <si>
    <t>Vildová Helena</t>
  </si>
  <si>
    <t>CETIRIZIN</t>
  </si>
  <si>
    <t>99600</t>
  </si>
  <si>
    <t>ZODAC</t>
  </si>
  <si>
    <t>10MG TBL FLM 90</t>
  </si>
  <si>
    <t>DESLORATADIN</t>
  </si>
  <si>
    <t>28839</t>
  </si>
  <si>
    <t>AERIUS</t>
  </si>
  <si>
    <t>0,5MG/ML POR SOL 120ML+LŽ</t>
  </si>
  <si>
    <t>ERDOSTEIN</t>
  </si>
  <si>
    <t>87076</t>
  </si>
  <si>
    <t>ERDOMED</t>
  </si>
  <si>
    <t>300MG CPS DUR 20</t>
  </si>
  <si>
    <t>FAMOTIDIN</t>
  </si>
  <si>
    <t>96193</t>
  </si>
  <si>
    <t>FAMOSAN</t>
  </si>
  <si>
    <t>20MG TBL FLM 20</t>
  </si>
  <si>
    <t>INOSIN PRANOBEX</t>
  </si>
  <si>
    <t>162748</t>
  </si>
  <si>
    <t>ISOPRINOSINE</t>
  </si>
  <si>
    <t>500MG TBL NOB 100</t>
  </si>
  <si>
    <t>JINÁ ANTIHISTAMINIKA PRO SYSTÉMOVOU APLIKACI</t>
  </si>
  <si>
    <t>2479</t>
  </si>
  <si>
    <t>2MG TBL NOB 20</t>
  </si>
  <si>
    <t>KLARITHROMYCIN</t>
  </si>
  <si>
    <t>216199</t>
  </si>
  <si>
    <t>KLACID</t>
  </si>
  <si>
    <t>500MG TBL FLM 14</t>
  </si>
  <si>
    <t>MEFENOXALON</t>
  </si>
  <si>
    <t>85656</t>
  </si>
  <si>
    <t>DORSIFLEX</t>
  </si>
  <si>
    <t>200MG TBL NOB 30</t>
  </si>
  <si>
    <t>NIMESULID</t>
  </si>
  <si>
    <t>17187</t>
  </si>
  <si>
    <t>NIMESIL</t>
  </si>
  <si>
    <t>100MG POR GRA SUS 30</t>
  </si>
  <si>
    <t>AMOXICILIN A  INHIBITOR BETA-LAKTAMASY</t>
  </si>
  <si>
    <t>5951</t>
  </si>
  <si>
    <t>AMOKSIKLAV 1 G</t>
  </si>
  <si>
    <t>875MG/125MG TBL FLM 14</t>
  </si>
  <si>
    <t>Jiná</t>
  </si>
  <si>
    <t>*2003</t>
  </si>
  <si>
    <t>Jiný</t>
  </si>
  <si>
    <t>*2055</t>
  </si>
  <si>
    <t>Ortopedicko protetické pomůcky individuálně zhotovené</t>
  </si>
  <si>
    <t>5007465</t>
  </si>
  <si>
    <t>ONE TOUCH VERIO TESTOVACÍ PROUŽKY</t>
  </si>
  <si>
    <t>50 KS</t>
  </si>
  <si>
    <t>ATORVASTATIN</t>
  </si>
  <si>
    <t>50318</t>
  </si>
  <si>
    <t>TULIP</t>
  </si>
  <si>
    <t>20MG TBL FLM 90X1</t>
  </si>
  <si>
    <t>5496</t>
  </si>
  <si>
    <t>10MG TBL FLM 60</t>
  </si>
  <si>
    <t>DIOSMIN, KOMBINACE</t>
  </si>
  <si>
    <t>225549</t>
  </si>
  <si>
    <t>DETRALEX</t>
  </si>
  <si>
    <t>500MG TBL FLM 180(2X90)</t>
  </si>
  <si>
    <t>47862</t>
  </si>
  <si>
    <t>20MG TBL FLM 100</t>
  </si>
  <si>
    <t>KLOPIDOGREL</t>
  </si>
  <si>
    <t>149483</t>
  </si>
  <si>
    <t>ZYLLT</t>
  </si>
  <si>
    <t>75MG TBL FLM 56</t>
  </si>
  <si>
    <t>KOMBINACE RŮZNÝCH ANTIBIOTIK</t>
  </si>
  <si>
    <t>1076</t>
  </si>
  <si>
    <t>OPHTHALMO-FRAMYKOIN</t>
  </si>
  <si>
    <t>OPH UNG 5G</t>
  </si>
  <si>
    <t>OMEPRAZOL</t>
  </si>
  <si>
    <t>25366</t>
  </si>
  <si>
    <t>HELICID</t>
  </si>
  <si>
    <t>20MG CPS ETD 90 I</t>
  </si>
  <si>
    <t>ROSUVASTATIN</t>
  </si>
  <si>
    <t>145558</t>
  </si>
  <si>
    <t>ROSUMOP</t>
  </si>
  <si>
    <t>10MG TBL FLM 100</t>
  </si>
  <si>
    <t>TELMISARTAN</t>
  </si>
  <si>
    <t>152957</t>
  </si>
  <si>
    <t>TEZEO</t>
  </si>
  <si>
    <t>40MG TBL NOB 90</t>
  </si>
  <si>
    <t>SODNÁ SŮL LEVOTHYROXINU</t>
  </si>
  <si>
    <t>184245</t>
  </si>
  <si>
    <t>LETROX</t>
  </si>
  <si>
    <t>75MCG TBL NOB 100</t>
  </si>
  <si>
    <t>DEXAMETHASON A ANTIINFEKTIVA</t>
  </si>
  <si>
    <t>2547</t>
  </si>
  <si>
    <t>MAXITROL</t>
  </si>
  <si>
    <t>OPH UNG 3,5G</t>
  </si>
  <si>
    <t>225168</t>
  </si>
  <si>
    <t>OPH GTT SUS 1X5ML</t>
  </si>
  <si>
    <t>47033</t>
  </si>
  <si>
    <t>35MG/ML POR PLV SUS 100ML</t>
  </si>
  <si>
    <t>FLUTRIMAZOL</t>
  </si>
  <si>
    <t>53457</t>
  </si>
  <si>
    <t>MICETAL</t>
  </si>
  <si>
    <t>10MG/G CRM 1X15G</t>
  </si>
  <si>
    <t>235808</t>
  </si>
  <si>
    <t>NADROPARIN</t>
  </si>
  <si>
    <t>213494</t>
  </si>
  <si>
    <t>FRAXIPARINE</t>
  </si>
  <si>
    <t>9500IU/ML INJ SOL ISP 10X0,4ML</t>
  </si>
  <si>
    <t>PROGVANIL, KOMBINACE</t>
  </si>
  <si>
    <t>231965</t>
  </si>
  <si>
    <t>MALARONE</t>
  </si>
  <si>
    <t>250MG/100MG TBL FLM 12</t>
  </si>
  <si>
    <t>PERINDOPRIL A BISOPROLOL</t>
  </si>
  <si>
    <t>213255</t>
  </si>
  <si>
    <t>COSYREL</t>
  </si>
  <si>
    <t>5MG/5MG TBL FLM 30</t>
  </si>
  <si>
    <t>CHOLEKALCIFEROL</t>
  </si>
  <si>
    <t>12023</t>
  </si>
  <si>
    <t>VIGANTOL</t>
  </si>
  <si>
    <t>0,5MG/ML POR GTT SOL 1X10ML</t>
  </si>
  <si>
    <t>JINÁ ANTIBIOTIKA PRO LOKÁLNÍ APLIKACI</t>
  </si>
  <si>
    <t>1066</t>
  </si>
  <si>
    <t>FRAMYKOIN</t>
  </si>
  <si>
    <t>250IU/G+5,2MG/G UNG 10G</t>
  </si>
  <si>
    <t>KYSELINA FUSIDOVÁ</t>
  </si>
  <si>
    <t>84492</t>
  </si>
  <si>
    <t>FUCIDIN</t>
  </si>
  <si>
    <t>20MG/G CRM 1X15G</t>
  </si>
  <si>
    <t>ZOLPIDEM</t>
  </si>
  <si>
    <t>233360</t>
  </si>
  <si>
    <t>ZOLPIDEM MYLAN</t>
  </si>
  <si>
    <t>10MG TBL FLM 20</t>
  </si>
  <si>
    <t>12892</t>
  </si>
  <si>
    <t>AULIN</t>
  </si>
  <si>
    <t>100MG TBL NOB 30</t>
  </si>
  <si>
    <t>HOŘČÍK (KOMBINACE RŮZNÝCH SOLÍ)</t>
  </si>
  <si>
    <t>215978</t>
  </si>
  <si>
    <t>Všeobecná ambulance</t>
  </si>
  <si>
    <t>Vakcinační centrum - COVID-19 I.typu</t>
  </si>
  <si>
    <t>Preskripce a záchyt receptů a poukazů - orientační přehled</t>
  </si>
  <si>
    <t>Přehled plnění pozitivního listu (PL) - 
   preskripce léčivých přípravků dle objemu Kč mimo PL</t>
  </si>
  <si>
    <t>H03AA01 - SODNÁ SŮL LEVOTHYROXINU</t>
  </si>
  <si>
    <t>R06AE07 - CETIRIZIN</t>
  </si>
  <si>
    <t>N05CF02 - ZOLPIDEM</t>
  </si>
  <si>
    <t>B01AC04 - KLOPIDOGREL</t>
  </si>
  <si>
    <t>J01CR02 - AMOXICILIN A  INHIBITOR BETA-LAKTAMASY</t>
  </si>
  <si>
    <t>C10AA05 - ATORVASTATIN</t>
  </si>
  <si>
    <t>B01AB06 - NADROPARIN</t>
  </si>
  <si>
    <t>J05AX05 - INOSIN PRANOBEX</t>
  </si>
  <si>
    <t>J01CR02</t>
  </si>
  <si>
    <t>J05AX05</t>
  </si>
  <si>
    <t>R06AE07</t>
  </si>
  <si>
    <t>N05CF02</t>
  </si>
  <si>
    <t>B01AC04</t>
  </si>
  <si>
    <t>C10AA05</t>
  </si>
  <si>
    <t>H03AA01</t>
  </si>
  <si>
    <t>B01AB06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</si>
  <si>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</si>
  <si>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</si>
  <si>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</si>
  <si>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</si>
  <si>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</si>
  <si>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</si>
  <si>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</si>
  <si>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</si>
  <si>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</si>
  <si>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</si>
  <si>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50115100 - ZPr - jehly COVID 19 (Z557)</t>
  </si>
  <si>
    <t>50115101 - ZPr - ostatní COVID 19 (Z558)</t>
  </si>
  <si>
    <t>50115022</t>
  </si>
  <si>
    <t>antigenní testy zaměstnanců FNOL</t>
  </si>
  <si>
    <t>DE537</t>
  </si>
  <si>
    <t>LITUO COVID-19 Ag 25testĹŻ - ZAMÄšSTNANCI</t>
  </si>
  <si>
    <t>LITUO COVID-19 Antigen test, 25 testĹŻ - ZAMÄšSTNANCI</t>
  </si>
  <si>
    <t>50115020</t>
  </si>
  <si>
    <t>laboratorní diagnostika-LEK (Z501)</t>
  </si>
  <si>
    <t>DG379</t>
  </si>
  <si>
    <t>Doprava 21%</t>
  </si>
  <si>
    <t>DG211</t>
  </si>
  <si>
    <t>HEPTAPHAN, DIAG.PROUZKY 50 ks</t>
  </si>
  <si>
    <t>DF209</t>
  </si>
  <si>
    <t>Multi 10 Drugs of Abuse Test</t>
  </si>
  <si>
    <t>396404</t>
  </si>
  <si>
    <t>-Zinek práškový k likvidaci rtuti 25g</t>
  </si>
  <si>
    <t>50115050</t>
  </si>
  <si>
    <t>obvazový materiál (Z502)</t>
  </si>
  <si>
    <t>ZC854</t>
  </si>
  <si>
    <t>Kompresa NT 7,5 x 7,5 cm/2 ks sterilnĂ­ 26510</t>
  </si>
  <si>
    <t>ZD482</t>
  </si>
  <si>
    <t>KrytĂ­ filmovĂ© transparentnĂ­ Opsite spray 240 ml bal. Ăˇ 12 ks 66004980</t>
  </si>
  <si>
    <t>ZB404</t>
  </si>
  <si>
    <t>NĂˇplast cosmos 8 cm x 1 m 5403353</t>
  </si>
  <si>
    <t>ZN366</t>
  </si>
  <si>
    <t>NĂˇplast poinjekÄŤnĂ­ elastickĂˇ tkanĂˇ jednotl. baleno 19 mm x 72 mm P-CURE1972ELAST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</si>
  <si>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</si>
  <si>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</si>
  <si>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</si>
  <si>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</si>
  <si>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ZN473</t>
  </si>
  <si>
    <t>Vata obvazovĂˇ 200 g nesterilnĂ­ sklĂˇdanĂˇ 1321900103</t>
  </si>
  <si>
    <t>50115060</t>
  </si>
  <si>
    <t>ZPr - ostatní (Z503)</t>
  </si>
  <si>
    <t>ZB771</t>
  </si>
  <si>
    <t>DrĹľĂˇk jehly Vacuette zĂˇkladnĂ­ 450201</t>
  </si>
  <si>
    <t>ZP511</t>
  </si>
  <si>
    <t>Elektroda k EMG nalepovacĂ­ jednorĂˇzovĂˇ  Deymed s konektorem TouchProof 1,5 x 0,7mm dĂ©lka kabelu 8 cm bal. Ăˇ 12 ks 97-153</t>
  </si>
  <si>
    <t>ZO054</t>
  </si>
  <si>
    <t>Filtr antibakteriĂˇlnĂ­ a virovĂ˝ jednorĂˇzovĂ˝ PULMOSAFE II vÄŤetnÄ› nĂˇĂşstku a nosnĂ­ svorky bal. Ăˇ 100 ks LM4022(2021,2022)</t>
  </si>
  <si>
    <t>Filtr bakteriĂˇlnĂ­ a virovĂ˝ jednorĂˇzovĂ˝ PULMOSAFE V3/2 vÄŤetnÄ› nĂˇĂşstku a nosnĂ­ svorky bal. Ăˇ 100 ks LM2022</t>
  </si>
  <si>
    <t>ZB724</t>
  </si>
  <si>
    <t>KapilĂˇra sedimentaÄŤnĂ­ Vacuette kalibrovanĂˇ 727111</t>
  </si>
  <si>
    <t>ZF159</t>
  </si>
  <si>
    <t>NĂˇdoba na kontaminovanĂ˝ ostrĂ˝ odpad  1 l   kulatĂˇ 15-0002/2</t>
  </si>
  <si>
    <t>ZL105</t>
  </si>
  <si>
    <t>NĂˇstavec Vacuette pro odbÄ›r moÄŤe ke zkumavce vacuete 450251</t>
  </si>
  <si>
    <t>ZJ673</t>
  </si>
  <si>
    <t>PohĂˇr na moÄŤ 100 ml UH GAMA204808</t>
  </si>
  <si>
    <t>ZB754</t>
  </si>
  <si>
    <t>Zkumavka odbÄ›rovĂˇ Vacuette ÄŤernĂˇ 2 ml sedimentace polouzavĹ™enĂˇ 454073</t>
  </si>
  <si>
    <t>ZB777</t>
  </si>
  <si>
    <t>Zkumavka odbÄ›rovĂˇ Vacuette ÄŤervenĂˇ 3,5 ml gel 454071</t>
  </si>
  <si>
    <t>ZB761</t>
  </si>
  <si>
    <t>Zkumavka odbÄ›rovĂˇ Vacuette ÄŤervenĂˇ 4 ml sĂ©rum 454092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</si>
  <si>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</si>
  <si>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</si>
  <si>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</si>
  <si>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</si>
  <si>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</si>
  <si>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</si>
  <si>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</si>
  <si>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</si>
  <si>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</si>
  <si>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</si>
  <si>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ZB773</t>
  </si>
  <si>
    <t>Zkumavka odbÄ›rovĂˇ Vacuette ĹˇedĂˇ-glykemie 454085</t>
  </si>
  <si>
    <t>ZG515</t>
  </si>
  <si>
    <t>Zkumavka odbÄ›rovĂˇ Vacuette moÄŤovĂˇ 10,5 ml bal. Ăˇ 50 ks 455007</t>
  </si>
  <si>
    <t>ZB776</t>
  </si>
  <si>
    <t>Zkumavka odbÄ›rovĂˇ Vacuette zelenĂˇ 3 ml LH 454082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</si>
  <si>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</si>
  <si>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</si>
  <si>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</si>
  <si>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</si>
  <si>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</si>
  <si>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</si>
  <si>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</si>
  <si>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</si>
  <si>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ZB768</t>
  </si>
  <si>
    <t>Jehla vakuovĂˇ Vacuette 216/38 mm zelenĂˇ 450076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</si>
  <si>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</si>
  <si>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</si>
  <si>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</si>
  <si>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</si>
  <si>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</si>
  <si>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</si>
  <si>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ZT074</t>
  </si>
  <si>
    <t>Rukavice vyĹˇetĹ™ovacĂ­ nitril nesterilnĂ­ bez pudru Nitrylex Classic vel. M RD30096003</t>
  </si>
  <si>
    <t>ZT082</t>
  </si>
  <si>
    <t>Rukavice vyĹˇetĹ™ovacĂ­ nitril nesterilnĂ­ modrĂ© vel. L bal. Ăˇ 100 ks SM-L-nitril-VGlove</t>
  </si>
  <si>
    <t>ZA547</t>
  </si>
  <si>
    <t>KrytĂ­ inadine nepĹ™ilnavĂ© 9,5 x 9,5 cm 1/10 SYS01512EE</t>
  </si>
  <si>
    <t>ZA443</t>
  </si>
  <si>
    <t>Ĺ Ăˇtek trojcĂ­pĂ˝ NT 136 x 96 x 96 cm 20002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</si>
  <si>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</si>
  <si>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</si>
  <si>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</si>
  <si>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</si>
  <si>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ZL997</t>
  </si>
  <si>
    <t>Obinadlo hyrofilnĂ­ sterilnĂ­ 10 cm x 5 m  004310174</t>
  </si>
  <si>
    <t>ZA314</t>
  </si>
  <si>
    <t>Obinadlo idealast-haft 8 cm x   4 m 9311113</t>
  </si>
  <si>
    <t>ZL789</t>
  </si>
  <si>
    <t>Obvaz sterilnĂ­ hotovĂ˝ ÄŤ. 2 A4091360</t>
  </si>
  <si>
    <t>Vata buniÄŤitĂˇ pĹ™Ă­Ĺ™ezy 20 x 30 cm 0,5 kg 1230200129</t>
  </si>
  <si>
    <t>ZB972</t>
  </si>
  <si>
    <t>Fonendoskop oboustrannĂ˝ Typ - PANASCOPE, ÄŤernĂ˝ 76.001.00.004</t>
  </si>
  <si>
    <t>ZP078</t>
  </si>
  <si>
    <t>Kontejner 25 ml PP ĹˇroubovĂ˝ sterilnĂ­ uzĂˇvÄ›r 2680/EST/SG</t>
  </si>
  <si>
    <t>ZP300</t>
  </si>
  <si>
    <t>Ĺ krtidlo se sponou pro dospÄ›lĂ© bez latexu modrĂ© dĂ©lka 400 mm 09820-B</t>
  </si>
  <si>
    <t>ZO930</t>
  </si>
  <si>
    <t>NĂˇdoba 100 ml PP 72/62 mm s pĹ™iloĹľenĂ˝m uzĂˇvÄ›rem bĂ­lĂ© vĂ­ÄŤko sterilnĂ­ na tekutĂ˝ materiĂˇl 75.562.105</t>
  </si>
  <si>
    <t>ZI182</t>
  </si>
  <si>
    <t>Zkumavka moÄŤovĂˇ + aplikĂˇtor s chem.stabilizĂˇtorem UriSwab ĹľlutĂˇ 802CE.A - dlouhodobĂ˝ vĂ˝padek</t>
  </si>
  <si>
    <t>ZB763</t>
  </si>
  <si>
    <t>Zkumavka odbÄ›rovĂˇ Vacuette ÄŤervenĂˇ 9 ml sĂ©rum  455092</t>
  </si>
  <si>
    <t>ZB533</t>
  </si>
  <si>
    <t>Zkumavka odbÄ›rovĂˇ Vacuette modrĂˇ 6 ml stopovĂ© prvky natrium - heparin na kovy 456080</t>
  </si>
  <si>
    <t>ZB764</t>
  </si>
  <si>
    <t>Zkumavka odbÄ›rovĂˇ Vacuette zelenĂˇ 4 ml natrium - heparin 454051</t>
  </si>
  <si>
    <t>ZA360</t>
  </si>
  <si>
    <t>Jehla injekÄŤnĂ­ 0,5 x 25 mm oranĹľovĂˇ 9186158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</si>
  <si>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</si>
  <si>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</si>
  <si>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</si>
  <si>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</si>
  <si>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ZT123</t>
  </si>
  <si>
    <t>Rukavice vyĹˇetĹ™ovacĂ­ nitril nesterilnĂ­ bez pudru ONE PLUS vel. L bal. Ăˇ 100 ks 9450-016.04</t>
  </si>
  <si>
    <t>ZA564</t>
  </si>
  <si>
    <t>KrytĂ­ curafix (curagard SP) fixace i.v. kanyl pro dospÄ›lĂ©  sterilnĂ­ 5,5 x 6,5 cm bal. Ăˇ 100 ks (nĂˇhrada za Tegaderm i. v.) 31886</t>
  </si>
  <si>
    <t>ZA595</t>
  </si>
  <si>
    <t>KrytĂ­ tegaderm 6,0 cm x 7,0 cm bal. Ăˇ 100 ks s vĂ˝Ĺ™ezem 1623W</t>
  </si>
  <si>
    <t>ZA318</t>
  </si>
  <si>
    <t>NĂˇplast transpore 1,25 cm x 9,14 m 1527-0</t>
  </si>
  <si>
    <t>ZL995</t>
  </si>
  <si>
    <t>Obinadlo hyrofilnĂ­ sterilnĂ­  6 cm x 5 m  004310190</t>
  </si>
  <si>
    <t>ZL996</t>
  </si>
  <si>
    <t>Obinadlo hyrofilnĂ­ sterilnĂ­  8 cm x 5 m  004310182</t>
  </si>
  <si>
    <t>ZL790</t>
  </si>
  <si>
    <t>Obvaz sterilnĂ­ hotovĂ˝ ÄŤ. 3 A4101144</t>
  </si>
  <si>
    <t>ZA593</t>
  </si>
  <si>
    <t>Tampon sterilnĂ­ stĂˇÄŤenĂ˝ 20 x 20 cm / 5 ks 28003+</t>
  </si>
  <si>
    <t>ZD151</t>
  </si>
  <si>
    <t>Ambuvak pro dospÄ›lĂ© vak 1,5 l komplet (maska, hadiÄŤka, rezervoĂˇr) 7152000</t>
  </si>
  <si>
    <t>ZI953</t>
  </si>
  <si>
    <t>Ambuvak pro dospÄ›lĂ© vak 1,6 l komplet (maska 4 a 5, hadiÄŤka, rezervoĂˇr) 48.010.55.004</t>
  </si>
  <si>
    <t>ZA738</t>
  </si>
  <si>
    <t>Filtr mini spike zelenĂ˝ 4550242</t>
  </si>
  <si>
    <t>ZD839</t>
  </si>
  <si>
    <t>Fonendoskop jednostrannĂ˝ Typ - SCHWESTERN, zelenĂ˝ 76.001.00.002</t>
  </si>
  <si>
    <t>ZQ248</t>
  </si>
  <si>
    <t>HadiÄŤka spojovacĂ­ HS 1,8 x 450 mm LL DEPH free 2200 045 ND</t>
  </si>
  <si>
    <t>ZA744</t>
  </si>
  <si>
    <t>Kanyla neoflon 24G ĹľlutĂˇ BDC391350</t>
  </si>
  <si>
    <t>ZD809</t>
  </si>
  <si>
    <t>Kanyla perifernĂ­ venĂłznĂ­ vasofix 20G rĹŻĹľovĂˇ s injekÄŤnĂ­m portem, safety 4269110S-01</t>
  </si>
  <si>
    <t>ZD808</t>
  </si>
  <si>
    <t>Kanyla perifernĂ­ venĂłznĂ­ vasofix 22G modrĂˇ s injekÄŤnĂ­m portem, safety 4269098S-01</t>
  </si>
  <si>
    <t>Kanyla venĂłznĂ­ perifernĂ­ vasofix 20G rĹŻĹľovĂˇ s injekÄŤnĂ­m portem, safety 4269110S-01</t>
  </si>
  <si>
    <t>Kanyla venĂłznĂ­ perifernĂ­ vasofix 22G modrĂˇ s injekÄŤnĂ­m portem, safety 4269098S-01</t>
  </si>
  <si>
    <t>ZK884</t>
  </si>
  <si>
    <t>Kohout trojcestnĂ˝ discofix modrĂ˝ 4095111</t>
  </si>
  <si>
    <t>ZB844</t>
  </si>
  <si>
    <t>Ĺ krtidlo Esmarch - pryĹľovĂ© obinadlo 60 x 1250 KVS 06125</t>
  </si>
  <si>
    <t>ZA728</t>
  </si>
  <si>
    <t>Lopatka ĂşstnĂ­ dĹ™evÄ›nĂˇ lĂ©kaĹ™skĂˇ nesterilnĂ­ bal. Ăˇ 100 ks 1320100655</t>
  </si>
  <si>
    <t>ZE159</t>
  </si>
  <si>
    <t>NĂˇdoba na kontaminovanĂ˝ ostrĂ˝ odpad 2 l  kulatĂˇ  15-0003</t>
  </si>
  <si>
    <t>NĂˇdoba na kontaminovanĂ˝ ostrĂ˝ odpad 2,0 l  kulatĂˇ, 16cm; Ă 16,5cm/12cm,  vÄŤetnÄ› samolepky 15-0003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</si>
  <si>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</si>
  <si>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</si>
  <si>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</si>
  <si>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</si>
  <si>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ZT852</t>
  </si>
  <si>
    <t>StĹ™Ă­kaÄŤka injekÄŤnĂ­ 2-dĂ­lnĂˇ 2 ml  L CHIRANA CH002L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</si>
  <si>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</si>
  <si>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</si>
  <si>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</si>
  <si>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ZT855</t>
  </si>
  <si>
    <t>StĹ™Ă­kaÄŤka injekÄŤnĂ­ 2-dĂ­lnĂˇ 20 ml  L CHIRANA bal. Ăˇ 80 ks CH020L</t>
  </si>
  <si>
    <t>ZT853</t>
  </si>
  <si>
    <t>StĹ™Ă­kaÄŤka injekÄŤnĂ­ 2-dĂ­lnĂˇ 5 ml  L CHIRANA CH005L</t>
  </si>
  <si>
    <t>ZT486</t>
  </si>
  <si>
    <t>StĹ™Ă­kaÄŤka injekÄŤnĂ­ 3-dĂ­lnĂˇ 1 ml L tuberculin bez jehly bezezbytkovĂˇ F0400</t>
  </si>
  <si>
    <t>ZS016</t>
  </si>
  <si>
    <t>StĹ™Ă­kaÄŤka injekÄŤnĂ­ 3-dĂ­lnĂˇ 1 ml L tuberculin bez jehly, centrickĂˇ ĹˇpiÄŤka, bezzbytkovĂˇ, bal. Ăˇ 100 ks KD1301B</t>
  </si>
  <si>
    <t>ZT382</t>
  </si>
  <si>
    <t>StĹ™Ă­kaÄŤka injekÄŤnĂ­ 3-dĂ­lnĂˇ 1 ml L tuberculin s jehlou graduovĂˇnĂ­ Ăˇ 0,1 ml 23G x 25 mm bezezbytkovĂˇ 20210102</t>
  </si>
  <si>
    <t>ZT298</t>
  </si>
  <si>
    <t>StĹ™Ă­kaÄŤka injekÄŤnĂ­ 3-dĂ­lnĂˇ 1 ml L tuberculin s jehlou KD-JECT III graduovĂˇnĂ­ Ăˇ 0,1 ml 25G x 5/8" 0,5 x 16 mm bezezbytkovĂˇ F0400B</t>
  </si>
  <si>
    <t>ZT341</t>
  </si>
  <si>
    <t>StĹ™Ă­kaÄŤka injekÄŤnĂ­ 3-dĂ­lnĂˇ 1 ml L tuberculin s odnĂ­matelnou jehlou 27 gr. 1/2" 0,4 x 12 mm stupnice U100 bezezbytkovĂˇ AVANTI</t>
  </si>
  <si>
    <t>StĹ™Ă­kaÄŤka injekÄŤnĂ­ 3-dĂ­lnĂˇ 1 ml tuberculin s jehlou KD-JECT III graduovĂˇnĂ­ Ăˇ 0,1 ml 25G x 5/8" 0,5 x 16 mm bezezbytkovĂˇ F0400B</t>
  </si>
  <si>
    <t>Trn aspiraÄŤnĂ­ mini spike zelenĂ˝ 4550242</t>
  </si>
  <si>
    <t>ZA271</t>
  </si>
  <si>
    <t>Vzduchovod ĂşstnĂ­ ÄŤ. 0 ÄŤernĂ˝ vel. 6 jednorĂˇzovĂ˝ sterilnĂ­ bal. Ăˇ 25 ks 73.900.00.010</t>
  </si>
  <si>
    <t>ZA838</t>
  </si>
  <si>
    <t>Vzduchovod ĂşstnĂ­ ÄŤ. 1 bĂ­lĂ˝ vel. 7 jednorĂˇzovĂ˝ sterilnĂ­ bal. Ăˇ 25 ks 73.900.00.100</t>
  </si>
  <si>
    <t>ZA944</t>
  </si>
  <si>
    <t>Vzduchovod ĂşstnĂ­ ÄŤ. 2 zelenĂ˝ vel. 8 jednorĂˇzovĂ˝ sterilnĂ­ bal. Ăˇ 25 ks 73.900.00.200</t>
  </si>
  <si>
    <t>ZB035</t>
  </si>
  <si>
    <t>Vzduchovod ĂşstnĂ­ ÄŤ. 4 ÄŤervenĂ˝ vel. 10 jednorĂˇzovĂ˝ sterilnĂ­ bal. Ăˇ 25 ks 73.900.00.400</t>
  </si>
  <si>
    <t>ZR260</t>
  </si>
  <si>
    <t>Vzduchovod nosnĂ­ 7,0 mm sterilnĂ­ bal.Ăˇ 20 ks 43.008.03.070</t>
  </si>
  <si>
    <t>ZR262</t>
  </si>
  <si>
    <t>Vzduchovod nosnĂ­ 8,0 mm sterilnĂ­ bal.Ăˇ 20 ks 43.008.03.080</t>
  </si>
  <si>
    <t>ZK799</t>
  </si>
  <si>
    <t>ZĂˇtka combi ÄŤervenĂˇ 4495101</t>
  </si>
  <si>
    <t>ZK798</t>
  </si>
  <si>
    <t>ZĂˇtka combi modrĂˇ 4495152</t>
  </si>
  <si>
    <t>ZA999</t>
  </si>
  <si>
    <t>Jehla injekÄŤnĂ­ 0,5 x 16 mm oranĹľovĂˇ 4657853</t>
  </si>
  <si>
    <t>ZT381</t>
  </si>
  <si>
    <t>Jehla injekÄŤnĂ­ 0,5 xÂ 25 mm oranĹľovĂˇ sterilnĂ­ bal. Ăˇ 100 ks F0212</t>
  </si>
  <si>
    <t>Jehla injekÄŤnĂ­ 0,5 xÂ 25 mm oranĹľovĂˇ sterilnĂ­, bal. Ăˇ 100 ks F0212</t>
  </si>
  <si>
    <t>Jehla injekÄŤnĂ­ 0,5 xÂ 25 mm, oranĹľovĂˇ, sterilnĂ­, bal. Ăˇ 100 ks F0212</t>
  </si>
  <si>
    <t>ZA835</t>
  </si>
  <si>
    <t>Jehla injekÄŤnĂ­ 0,6 x 25 mm modrĂˇ 4657667</t>
  </si>
  <si>
    <t>ZT380</t>
  </si>
  <si>
    <t>Jehla injekÄŤnĂ­ 0,6 x 25 mm modrĂˇ, sterilnĂ­, bal. Ăˇ 100 ks F0208</t>
  </si>
  <si>
    <t>Jehla injekÄŤnĂ­ 0,6 x 25 mm, modrĂˇ, sterilnĂ­, bal. Ăˇ 100 ks F0208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</si>
  <si>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</si>
  <si>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</si>
  <si>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</si>
  <si>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</si>
  <si>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</si>
  <si>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</si>
  <si>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ZT314</t>
  </si>
  <si>
    <t>Jehla injekÄŤnĂ­ BD Microlance 21G 0,8 x 40 mm zelenĂˇ, bal. Ăˇ 100 ks 304432</t>
  </si>
  <si>
    <t>ZT613</t>
  </si>
  <si>
    <t>Rukavice vyĹˇetĹ™ovacĂ­ latex nesterilnĂ­ bez pudru Shamrock vel . M T10112</t>
  </si>
  <si>
    <t>ZT615</t>
  </si>
  <si>
    <t>Rukavice vyĹˇetĹ™ovacĂ­ latex nesterilnĂ­ bez pudru Shamrock vel . XL T10114 - nahrazuje ZT272</t>
  </si>
  <si>
    <t>ZT077</t>
  </si>
  <si>
    <t>Rukavice vyĹˇetĹ™ovacĂ­ nitril nesterilnĂ­ bez pudru GLOVE svÄ›tle modrĂ© vel. M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</si>
  <si>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</si>
  <si>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</si>
  <si>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</si>
  <si>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ZC923</t>
  </si>
  <si>
    <t>Rukavice vyĹˇetĹ™ovacĂ­ nitril nesterilnĂ­ bez pudru sempercare Velvet vel. L bal. Ăˇ 200 ks 106404</t>
  </si>
  <si>
    <t>ZT080</t>
  </si>
  <si>
    <t>Rukavice vyĹˇetĹ™ovacĂ­ nitril nesterilnĂ­ modrĂ© vel. L bal. Ăˇ 100 ks Renmed06</t>
  </si>
  <si>
    <t>ZT081</t>
  </si>
  <si>
    <t>Rukavice vyĹˇetĹ™ovacĂ­ nitril nesterilnĂ­ modrĂ© vel. M bal. Ăˇ 100 ks SM-M-nitril-VGlove</t>
  </si>
  <si>
    <t>50115079</t>
  </si>
  <si>
    <t>ZPr - internzivní péče (Z542)</t>
  </si>
  <si>
    <t>ZB961</t>
  </si>
  <si>
    <t>Maska kyslĂ­kovĂˇ dÄ›tskĂˇ s hadiÄŤkou a nosnĂ­ svorkou (OS/100P) H-103012</t>
  </si>
  <si>
    <t>ZB173</t>
  </si>
  <si>
    <t>Maska kyslĂ­kovĂˇ dospÄ›lĂˇ s hadiÄŤkou a nosnĂ­ svorkou (OS/100) H-103013</t>
  </si>
  <si>
    <t>50115100</t>
  </si>
  <si>
    <t>ZPr - jehly COVID 19 (Z557)</t>
  </si>
  <si>
    <t>ZU276</t>
  </si>
  <si>
    <t>Jehla injekÄŤnĂ­ 21G 0,8 x 40 mm zelenĂˇ 77U-PZ02571</t>
  </si>
  <si>
    <t>ZU275</t>
  </si>
  <si>
    <t>Jehla injekÄŤnĂ­ 25G 0,5 x 25 mm oranĹľovĂˇ sterilnĂ­, bal. Ăˇ 100 ks 77U-PZ02590</t>
  </si>
  <si>
    <t>50115101</t>
  </si>
  <si>
    <t>ZPr - ostatní COVID 19 (Z558)</t>
  </si>
  <si>
    <t>ZU277</t>
  </si>
  <si>
    <t>StĹ™Ă­kaÄŤka injekÄŤnĂ­ 2-dĂ­lnĂˇ 2 ml  L CHIRANA 77U-PZ02603</t>
  </si>
  <si>
    <t>ZU279</t>
  </si>
  <si>
    <t>StĹ™Ă­kaÄŤka injekÄŤnĂ­ 3-dĂ­lnĂˇ 1 ml L tuberculin bez jehly, centrickĂˇ ĹˇpiÄŤka, bezzbytkovĂˇ, bal. Ăˇ 100 ks 77U-PZ02573</t>
  </si>
  <si>
    <t>ZT231</t>
  </si>
  <si>
    <t>Rukavice vyĹˇetĹ™ovacĂ­ nitril nesterilnĂ­ bez pudru Nitrylex Classic vel. L RD30096004</t>
  </si>
  <si>
    <t>ZU278</t>
  </si>
  <si>
    <t>StĹ™Ă­kaÄŤka injekÄŤnĂ­ 2-dĂ­lnĂˇ 2 ml 77U-PZ02570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</si>
  <si>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</si>
  <si>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</si>
  <si>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</si>
  <si>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</si>
  <si>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</si>
  <si>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</si>
  <si>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</si>
  <si>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</si>
  <si>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</si>
  <si>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</si>
  <si>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</si>
  <si>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</si>
  <si>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</si>
  <si>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</si>
  <si>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</si>
  <si>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</si>
  <si>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</si>
  <si>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</si>
  <si>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</si>
  <si>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</si>
  <si>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</si>
  <si>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</si>
  <si>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dětské sestry §5/D4</t>
  </si>
  <si>
    <t>dětské sestry §5/D2</t>
  </si>
  <si>
    <t>dětské sestry §5/D3</t>
  </si>
  <si>
    <t>radiologičtí asistenti</t>
  </si>
  <si>
    <t>zdravotně - sociální pracovníci</t>
  </si>
  <si>
    <t>zdravotničtí záchranáři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</si>
  <si>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</si>
  <si>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</si>
  <si>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</si>
  <si>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</si>
  <si>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</si>
  <si>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 xml:space="preserve">961 - </t>
  </si>
  <si>
    <t xml:space="preserve">962 - 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</si>
  <si>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</si>
  <si>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</si>
  <si>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</si>
  <si>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</si>
  <si>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</si>
  <si>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Aleksijević Darina</t>
  </si>
  <si>
    <t>Ambrož Radek</t>
  </si>
  <si>
    <t>Badida Gabriel</t>
  </si>
  <si>
    <t>Barshatskyi Artur</t>
  </si>
  <si>
    <t>BartelGromská Zuzana</t>
  </si>
  <si>
    <t>Bartlová Klára</t>
  </si>
  <si>
    <t>Baštan Anna</t>
  </si>
  <si>
    <t>Bělohradová Kamila</t>
  </si>
  <si>
    <t>Benická Alžběta</t>
  </si>
  <si>
    <t>Béreš Maroš</t>
  </si>
  <si>
    <t>Bezděková Veronika</t>
  </si>
  <si>
    <t>Bittnerová Barbora</t>
  </si>
  <si>
    <t>Blažek Filip</t>
  </si>
  <si>
    <t>Boček Jonáš</t>
  </si>
  <si>
    <t>Bodnár Vojtěch</t>
  </si>
  <si>
    <t>Braunová Jaroslava</t>
  </si>
  <si>
    <t>Bretšnajdrová Milena</t>
  </si>
  <si>
    <t>Buláková Sabína</t>
  </si>
  <si>
    <t>Calábek Petr</t>
  </si>
  <si>
    <t>Cincibuch Jan</t>
  </si>
  <si>
    <t>Čech Libor</t>
  </si>
  <si>
    <t>Čechová Ivana</t>
  </si>
  <si>
    <t>Česák Ondřej</t>
  </si>
  <si>
    <t>Daniele Iva</t>
  </si>
  <si>
    <t>Ditmar Rudolf</t>
  </si>
  <si>
    <t>Doležalová Jana</t>
  </si>
  <si>
    <t>Dospěl Ivo</t>
  </si>
  <si>
    <t>Doubek Tomáš</t>
  </si>
  <si>
    <t>Drápalová Radka</t>
  </si>
  <si>
    <t>Drlík Zdeněk</t>
  </si>
  <si>
    <t>Dvořák Denis</t>
  </si>
  <si>
    <t>Dvořák Vladimír</t>
  </si>
  <si>
    <t>Dvořáková Jitka</t>
  </si>
  <si>
    <t>Entrová Alice</t>
  </si>
  <si>
    <t>Fidler Erik</t>
  </si>
  <si>
    <t>Fritzová Dominika</t>
  </si>
  <si>
    <t>Frydrychová Lenka</t>
  </si>
  <si>
    <t>Gajdošík Martin</t>
  </si>
  <si>
    <t>Galuszková Dana</t>
  </si>
  <si>
    <t>Geryk Miloš</t>
  </si>
  <si>
    <t>Gregořík Michal</t>
  </si>
  <si>
    <t>Gronychová Veronika</t>
  </si>
  <si>
    <t>Gyurka KamillLevente</t>
  </si>
  <si>
    <t>Hálek Jan</t>
  </si>
  <si>
    <t>Hanulík Vojtěch</t>
  </si>
  <si>
    <t>Heller Lubomír</t>
  </si>
  <si>
    <t>Henklová Eva</t>
  </si>
  <si>
    <t>Hermanová Kateřina</t>
  </si>
  <si>
    <t>Heřman Jan</t>
  </si>
  <si>
    <t>Hlaváčová Lucie</t>
  </si>
  <si>
    <t>Hluší Pavla</t>
  </si>
  <si>
    <t>Hobza Martin</t>
  </si>
  <si>
    <t>Holá Jaroslava</t>
  </si>
  <si>
    <t>Holusková Iva</t>
  </si>
  <si>
    <t>Horáková Martina</t>
  </si>
  <si>
    <t>Hromčíková Nicola</t>
  </si>
  <si>
    <t>Hruška František</t>
  </si>
  <si>
    <t>Hudcová Magdalena</t>
  </si>
  <si>
    <t>Hudínková Lucia</t>
  </si>
  <si>
    <t>Hutyrová Beáta</t>
  </si>
  <si>
    <t>Chamrád Jiří</t>
  </si>
  <si>
    <t>Jablonský Jakub</t>
  </si>
  <si>
    <t>Jakubíčková Simona</t>
  </si>
  <si>
    <t>Janák Michal</t>
  </si>
  <si>
    <t>Jelínková Andrea</t>
  </si>
  <si>
    <t>Juchelka Jan</t>
  </si>
  <si>
    <t>Juklová Renáta</t>
  </si>
  <si>
    <t>Kalina Radim</t>
  </si>
  <si>
    <t>Kalivodová Markéta</t>
  </si>
  <si>
    <t>Kantor Kryštof</t>
  </si>
  <si>
    <t>Kantor Lumír</t>
  </si>
  <si>
    <t>Kaprálová Sabina</t>
  </si>
  <si>
    <t>Kašparovský Adam</t>
  </si>
  <si>
    <t>Klementová Yvona</t>
  </si>
  <si>
    <t>Kleštincová Tereza</t>
  </si>
  <si>
    <t>Klimas Tomáš</t>
  </si>
  <si>
    <t>Kochtová Johana</t>
  </si>
  <si>
    <t>Kolcún Štefan</t>
  </si>
  <si>
    <t>Konečný Jakub</t>
  </si>
  <si>
    <t>Konečný Michal</t>
  </si>
  <si>
    <t>Kopičár Martin</t>
  </si>
  <si>
    <t>Koporová Gabriela</t>
  </si>
  <si>
    <t>Korpa Pavel</t>
  </si>
  <si>
    <t>Kostelníková Pavlína</t>
  </si>
  <si>
    <t>Koubková Barbora</t>
  </si>
  <si>
    <t>Koukalová Eva</t>
  </si>
  <si>
    <t>Král Milan</t>
  </si>
  <si>
    <t>Kravchuk Nataliia</t>
  </si>
  <si>
    <t>Kriváček Ján</t>
  </si>
  <si>
    <t>Kučera Petr</t>
  </si>
  <si>
    <t>Kurašová Ester</t>
  </si>
  <si>
    <t>Lacey Helena</t>
  </si>
  <si>
    <t>Lachmanová Dominika</t>
  </si>
  <si>
    <t>Langer Aleš</t>
  </si>
  <si>
    <t>Látalová Vendula</t>
  </si>
  <si>
    <t>Lepařová Lucie</t>
  </si>
  <si>
    <t>Lošťák Jiří</t>
  </si>
  <si>
    <t>Lucká Ivana</t>
  </si>
  <si>
    <t>Lysková Lucie</t>
  </si>
  <si>
    <t>Malinčíková Jana</t>
  </si>
  <si>
    <t>Malušková Miroslava</t>
  </si>
  <si>
    <t>Martincová Mirka</t>
  </si>
  <si>
    <t>Mateášiková Zuzana</t>
  </si>
  <si>
    <t>Matzenauer Martina</t>
  </si>
  <si>
    <t>Mizerová Marie</t>
  </si>
  <si>
    <t>Molnár Ján</t>
  </si>
  <si>
    <t>Moravcová Katarína</t>
  </si>
  <si>
    <t>Moškořová Veronika</t>
  </si>
  <si>
    <t>Mracká Enkhjargalan</t>
  </si>
  <si>
    <t>Mudroch Tomáš</t>
  </si>
  <si>
    <t>Mysliveček Igor</t>
  </si>
  <si>
    <t>Neklanová Marta</t>
  </si>
  <si>
    <t>Neoral Petr</t>
  </si>
  <si>
    <t>Nesnídal Vlastimil</t>
  </si>
  <si>
    <t>Nesvadbová Marika</t>
  </si>
  <si>
    <t>Nieslaniková Eva</t>
  </si>
  <si>
    <t>Niesnerová Marie</t>
  </si>
  <si>
    <t>Obhlídal Martin</t>
  </si>
  <si>
    <t>Ochmanová Petra</t>
  </si>
  <si>
    <t>Ostrčilová Hana</t>
  </si>
  <si>
    <t>Ožana Jaromír</t>
  </si>
  <si>
    <t>Palčáková Hana</t>
  </si>
  <si>
    <t>Palla Viktor</t>
  </si>
  <si>
    <t>Pašková Barbora</t>
  </si>
  <si>
    <t>Pazderová Dana</t>
  </si>
  <si>
    <t>Pecha Marek</t>
  </si>
  <si>
    <t>Peprníková Jarmila</t>
  </si>
  <si>
    <t>Pešková Lucie</t>
  </si>
  <si>
    <t>Pleváková Magda</t>
  </si>
  <si>
    <t>PodkalskáSommerová Kamila</t>
  </si>
  <si>
    <t>PoejoGomes JoäoMarcelo</t>
  </si>
  <si>
    <t>Poláčková Zora</t>
  </si>
  <si>
    <t>Pospíšil Lukáš</t>
  </si>
  <si>
    <t>Punová Lucia</t>
  </si>
  <si>
    <t>Račanský Mojmír</t>
  </si>
  <si>
    <t>Radiměřská Dagmar</t>
  </si>
  <si>
    <t>Rážková Ludmila</t>
  </si>
  <si>
    <t>Rešová Kristýna</t>
  </si>
  <si>
    <t>Riško Juraj</t>
  </si>
  <si>
    <t>Ročák Karel</t>
  </si>
  <si>
    <t>Rulíšek Patrik</t>
  </si>
  <si>
    <t>Rušarová Nikol</t>
  </si>
  <si>
    <t>Rybáriková Martina</t>
  </si>
  <si>
    <t>Sedláčková Blanka</t>
  </si>
  <si>
    <t>Sedlák Ctirad</t>
  </si>
  <si>
    <t>Sedlák Pavel</t>
  </si>
  <si>
    <t>Schovánková Hana</t>
  </si>
  <si>
    <t>Schreiberová Zuzana</t>
  </si>
  <si>
    <t>Sloviak Matúš</t>
  </si>
  <si>
    <t>Smital Jan</t>
  </si>
  <si>
    <t>Smižanský Matej</t>
  </si>
  <si>
    <t>Sobota Břetislav</t>
  </si>
  <si>
    <t>Sovová Eliška</t>
  </si>
  <si>
    <t>Sovová Markéta</t>
  </si>
  <si>
    <t>Spáčil Aleš</t>
  </si>
  <si>
    <t>Stárková Berenika</t>
  </si>
  <si>
    <t>Stodůlková Dorota</t>
  </si>
  <si>
    <t>Svoboda Michal</t>
  </si>
  <si>
    <t>Šarapatka Jan</t>
  </si>
  <si>
    <t>Šlachta Marek</t>
  </si>
  <si>
    <t>Špička Jan</t>
  </si>
  <si>
    <t>Štefančík Michal</t>
  </si>
  <si>
    <t>Štěpánek Ladislav</t>
  </si>
  <si>
    <t>Šternberský Jan</t>
  </si>
  <si>
    <t>Šuláková Soňa</t>
  </si>
  <si>
    <t>Švec Martin</t>
  </si>
  <si>
    <t>Trumpešová Jarmila</t>
  </si>
  <si>
    <t>Utíkalová Táňa</t>
  </si>
  <si>
    <t>Uvízl Miroslav</t>
  </si>
  <si>
    <t>Valcharčiaková Simona</t>
  </si>
  <si>
    <t>Večeřa Marek</t>
  </si>
  <si>
    <t>Vidlář Aleš</t>
  </si>
  <si>
    <t>Vinkler Marek</t>
  </si>
  <si>
    <t>Vinter Lukáš</t>
  </si>
  <si>
    <t>Vinter Radim</t>
  </si>
  <si>
    <t>Višňovský Jozef</t>
  </si>
  <si>
    <t>Vitásková Denisa</t>
  </si>
  <si>
    <t>Vítková Tereza</t>
  </si>
  <si>
    <t>Vláčil Ondřej</t>
  </si>
  <si>
    <t>Vladyková Petra</t>
  </si>
  <si>
    <t>Vogl Miroslav</t>
  </si>
  <si>
    <t>Volejníková Jana</t>
  </si>
  <si>
    <t>Vykopalová Kristýna</t>
  </si>
  <si>
    <t>Wiesner Natalia</t>
  </si>
  <si>
    <t>Wita Martin</t>
  </si>
  <si>
    <t>Woitková Veronika</t>
  </si>
  <si>
    <t>Wolny Daniel</t>
  </si>
  <si>
    <t>Zápalka Martin</t>
  </si>
  <si>
    <t>Zapletal Milan</t>
  </si>
  <si>
    <t>Zapletalová Jiřina</t>
  </si>
  <si>
    <t>Zborovjan Peter</t>
  </si>
  <si>
    <t>Zbořilová Sylva</t>
  </si>
  <si>
    <t>Zerák Martin</t>
  </si>
  <si>
    <t>Žváčková Kamila</t>
  </si>
  <si>
    <t>Zdravotní výkony vykázané na pracovišti v rámci ambulantní péče dle lékařů *</t>
  </si>
  <si>
    <t>961</t>
  </si>
  <si>
    <t>V</t>
  </si>
  <si>
    <t>99932</t>
  </si>
  <si>
    <t>(VZP) COVID-19 - OČKOVÁNÍ - ASTRAZENECA</t>
  </si>
  <si>
    <t>99930</t>
  </si>
  <si>
    <t>(VZP) COVID-19 - OČKOVÁNÍ - BIONTECH/PFIZER</t>
  </si>
  <si>
    <t>99931</t>
  </si>
  <si>
    <t>(VZP) COVID-19 - OČKOVÁNÍ - MODERNA</t>
  </si>
  <si>
    <t>99933</t>
  </si>
  <si>
    <t>(VZP) COVID-19 - OČKOVÁNÍ - JOHNSON &amp; JOHNSON</t>
  </si>
  <si>
    <t>X0002</t>
  </si>
  <si>
    <t>Signalni vykon ockovani czinec VladnÝ stipendista</t>
  </si>
  <si>
    <t>99939</t>
  </si>
  <si>
    <t>(VZP) COVID-19 - OČKOVÁNÍ - JOHNSON &amp; JOHNSON - SP</t>
  </si>
  <si>
    <t>99610</t>
  </si>
  <si>
    <t>962</t>
  </si>
  <si>
    <t>06</t>
  </si>
  <si>
    <t>401</t>
  </si>
  <si>
    <t>1</t>
  </si>
  <si>
    <t>0000498</t>
  </si>
  <si>
    <t>MAGNESIUM SULFURICUM BIOTIKA</t>
  </si>
  <si>
    <t>0000527</t>
  </si>
  <si>
    <t>NATRIUM SALICYLICUM BIOTIKA</t>
  </si>
  <si>
    <t>0007981</t>
  </si>
  <si>
    <t>NOVALGIN</t>
  </si>
  <si>
    <t>0058249</t>
  </si>
  <si>
    <t>GUAJACURAN</t>
  </si>
  <si>
    <t>0096886</t>
  </si>
  <si>
    <t>CHLORID SODNÝ B. BRAUN 0,9%</t>
  </si>
  <si>
    <t>0208466</t>
  </si>
  <si>
    <t>INJECTIO PROCAINII CHLORATI ARDEAPHARMA</t>
  </si>
  <si>
    <t>0107297</t>
  </si>
  <si>
    <t>0,9% SODIUM CHLORIDE IN WATER FOR INJECTION FRESEN</t>
  </si>
  <si>
    <t>0107299</t>
  </si>
  <si>
    <t>0237329</t>
  </si>
  <si>
    <t>MAGNESIUM SULFURICUM BBP</t>
  </si>
  <si>
    <t>0234021</t>
  </si>
  <si>
    <t>SODIUM CHLORIDE FRESENIUS KABI 0,9%</t>
  </si>
  <si>
    <t>0231541</t>
  </si>
  <si>
    <t>MAGNESIUM SULFATE KALCEKS</t>
  </si>
  <si>
    <t>0244747</t>
  </si>
  <si>
    <t>NATRIUM SALICYLICUM BBP</t>
  </si>
  <si>
    <t>0231888</t>
  </si>
  <si>
    <t>0131426</t>
  </si>
  <si>
    <t>VAXIGRIP TETRA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</si>
  <si>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</si>
  <si>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</si>
  <si>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</si>
  <si>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</si>
  <si>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</si>
  <si>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</si>
  <si>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</si>
  <si>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VÝKON PROHLÍDKY DISPENZARIZOVANÉ OSOBY</t>
  </si>
  <si>
    <t>09550</t>
  </si>
  <si>
    <t>INFORMACE O VYDÁNÍ ROZHODNUTÍ O DOČASNÉ PRACOVNÍ N</t>
  </si>
  <si>
    <t>09551</t>
  </si>
  <si>
    <t>INFORMACE O VYDÁNÍ ROZHODNUTÍ O UKONČENÍ DOČASNÉ P</t>
  </si>
  <si>
    <t>12110</t>
  </si>
  <si>
    <t>FUNKČNÍ TEPENNÉ TESTY</t>
  </si>
  <si>
    <t>21115</t>
  </si>
  <si>
    <t>FYZIKÁLNÍ TERAPIE III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</si>
  <si>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</si>
  <si>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</si>
  <si>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</si>
  <si>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</si>
  <si>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</si>
  <si>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</si>
  <si>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</si>
  <si>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</si>
  <si>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</si>
  <si>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</si>
  <si>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</si>
  <si>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</si>
  <si>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</si>
  <si>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</si>
  <si>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</si>
  <si>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</si>
  <si>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</si>
  <si>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</si>
  <si>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</si>
  <si>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</si>
  <si>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</si>
  <si>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</si>
  <si>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</si>
  <si>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</si>
  <si>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</si>
  <si>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</si>
  <si>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02125</t>
  </si>
  <si>
    <t>OČKOVÁNÍ VČETNĚ OČKOVACÍ LÁTKY, KTERÁ JE HRAZENA Z</t>
  </si>
  <si>
    <t>41050</t>
  </si>
  <si>
    <t>PRSTOVÁ PLETYSMOGRAFIE ZÁTĚŽOVÁ</t>
  </si>
  <si>
    <t>09616</t>
  </si>
  <si>
    <t>(VZP) DISTANČNÍ KONZULTACE ZDRAVOTNÍHO STAVU AMBUL</t>
  </si>
  <si>
    <t>41030</t>
  </si>
  <si>
    <t xml:space="preserve">ŠETŘENÍ NA PRACOVIŠTI PACIENTA  Z HLEDISKA RIZIKA </t>
  </si>
  <si>
    <t>09614</t>
  </si>
  <si>
    <t>11</t>
  </si>
  <si>
    <t>902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</si>
  <si>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</si>
  <si>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</si>
  <si>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</si>
  <si>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</si>
  <si>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</si>
  <si>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</si>
  <si>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</si>
  <si>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09 - NOVO: Novorozenecké oddělení</t>
  </si>
  <si>
    <t>10 - DK: Dětská klinika</t>
  </si>
  <si>
    <t>11 - ORT: Ortopedická klinika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</si>
  <si>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</si>
  <si>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</si>
  <si>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</si>
  <si>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</si>
  <si>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</si>
  <si>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</si>
  <si>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</si>
  <si>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</si>
  <si>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</si>
  <si>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</si>
  <si>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</si>
  <si>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01</t>
  </si>
  <si>
    <t>02</t>
  </si>
  <si>
    <t>03</t>
  </si>
  <si>
    <t>04</t>
  </si>
  <si>
    <t>05</t>
  </si>
  <si>
    <t>09</t>
  </si>
  <si>
    <t>10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</si>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</sst>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0" fontId="40" fillId="0" borderId="25" xfId="0" applyFont="1" applyFill="1" applyBorder="1"/>
    <xf numFmtId="0" fontId="40" fillId="0" borderId="134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0" borderId="134" xfId="0" applyFont="1" applyBorder="1" applyAlignment="1">
      <alignment horizontal="left" indent="1"/>
    </xf>
    <xf numFmtId="0" fontId="60" fillId="0" borderId="131" xfId="0" applyFont="1" applyBorder="1" applyAlignment="1">
      <alignment horizontal="left" indent="1"/>
    </xf>
    <xf numFmtId="0" fontId="60" fillId="4" borderId="134" xfId="0" applyFont="1" applyFill="1" applyBorder="1" applyAlignment="1">
      <alignment horizontal="left"/>
    </xf>
    <xf numFmtId="169" fontId="60" fillId="4" borderId="135" xfId="0" applyNumberFormat="1" applyFont="1" applyFill="1" applyBorder="1"/>
    <xf numFmtId="9" fontId="60" fillId="4" borderId="135" xfId="0" applyNumberFormat="1" applyFont="1" applyFill="1" applyBorder="1"/>
    <xf numFmtId="9" fontId="60" fillId="4" borderId="136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13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0.58884202662678076</c:v>
                </c:pt>
                <c:pt idx="1">
                  <c:v>0.61617681796823476</c:v>
                </c:pt>
                <c:pt idx="2">
                  <c:v>0.71980235728845032</c:v>
                </c:pt>
                <c:pt idx="3">
                  <c:v>0.73526055764259102</c:v>
                </c:pt>
                <c:pt idx="4">
                  <c:v>0.84734619320657067</c:v>
                </c:pt>
                <c:pt idx="5">
                  <c:v>0.96796471957856167</c:v>
                </c:pt>
                <c:pt idx="6">
                  <c:v>1.0055023388174853</c:v>
                </c:pt>
                <c:pt idx="7">
                  <c:v>1.0024754221155121</c:v>
                </c:pt>
                <c:pt idx="8">
                  <c:v>0.97563556640884885</c:v>
                </c:pt>
                <c:pt idx="9">
                  <c:v>0.95905210017686737</c:v>
                </c:pt>
                <c:pt idx="10">
                  <c:v>0.94246250211772165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4" tableBorderDxfId="93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91" totalsRowShown="0">
  <autoFilter ref="C3:S19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617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771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4" t="s">
        <v>772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789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1068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1103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1302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1401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1402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1440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2F840381-EC59-4E54-9860-480229D7C8E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617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25</v>
      </c>
      <c r="J3" s="43">
        <f>SUBTOTAL(9,J6:J1048576)</f>
        <v>2214.4200037430501</v>
      </c>
      <c r="K3" s="44">
        <f>IF(M3=0,0,J3/M3)</f>
        <v>1</v>
      </c>
      <c r="L3" s="43">
        <f>SUBTOTAL(9,L6:L1048576)</f>
        <v>25</v>
      </c>
      <c r="M3" s="45">
        <f>SUBTOTAL(9,M6:M1048576)</f>
        <v>2214.4200037430501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7" t="s">
        <v>130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476" t="s">
        <v>485</v>
      </c>
      <c r="B6" s="477" t="s">
        <v>611</v>
      </c>
      <c r="C6" s="477" t="s">
        <v>612</v>
      </c>
      <c r="D6" s="477" t="s">
        <v>531</v>
      </c>
      <c r="E6" s="477" t="s">
        <v>532</v>
      </c>
      <c r="F6" s="481"/>
      <c r="G6" s="481"/>
      <c r="H6" s="501">
        <v>0</v>
      </c>
      <c r="I6" s="481">
        <v>1</v>
      </c>
      <c r="J6" s="481">
        <v>49.76</v>
      </c>
      <c r="K6" s="501">
        <v>1</v>
      </c>
      <c r="L6" s="481">
        <v>1</v>
      </c>
      <c r="M6" s="482">
        <v>49.76</v>
      </c>
    </row>
    <row r="7" spans="1:13" ht="14.45" customHeight="1" x14ac:dyDescent="0.2">
      <c r="A7" s="483" t="s">
        <v>496</v>
      </c>
      <c r="B7" s="484" t="s">
        <v>613</v>
      </c>
      <c r="C7" s="484" t="s">
        <v>614</v>
      </c>
      <c r="D7" s="484" t="s">
        <v>615</v>
      </c>
      <c r="E7" s="484" t="s">
        <v>616</v>
      </c>
      <c r="F7" s="488"/>
      <c r="G7" s="488"/>
      <c r="H7" s="502">
        <v>0</v>
      </c>
      <c r="I7" s="488">
        <v>11</v>
      </c>
      <c r="J7" s="488">
        <v>1301.5700000000002</v>
      </c>
      <c r="K7" s="502">
        <v>1</v>
      </c>
      <c r="L7" s="488">
        <v>11</v>
      </c>
      <c r="M7" s="489">
        <v>1301.5700000000002</v>
      </c>
    </row>
    <row r="8" spans="1:13" ht="14.45" customHeight="1" x14ac:dyDescent="0.2">
      <c r="A8" s="483" t="s">
        <v>496</v>
      </c>
      <c r="B8" s="484" t="s">
        <v>611</v>
      </c>
      <c r="C8" s="484" t="s">
        <v>612</v>
      </c>
      <c r="D8" s="484" t="s">
        <v>531</v>
      </c>
      <c r="E8" s="484" t="s">
        <v>532</v>
      </c>
      <c r="F8" s="488"/>
      <c r="G8" s="488"/>
      <c r="H8" s="502">
        <v>0</v>
      </c>
      <c r="I8" s="488">
        <v>10</v>
      </c>
      <c r="J8" s="488">
        <v>497.60000374305008</v>
      </c>
      <c r="K8" s="502">
        <v>1</v>
      </c>
      <c r="L8" s="488">
        <v>10</v>
      </c>
      <c r="M8" s="489">
        <v>497.60000374305008</v>
      </c>
    </row>
    <row r="9" spans="1:13" ht="14.45" customHeight="1" thickBot="1" x14ac:dyDescent="0.25">
      <c r="A9" s="490" t="s">
        <v>502</v>
      </c>
      <c r="B9" s="491" t="s">
        <v>613</v>
      </c>
      <c r="C9" s="491" t="s">
        <v>614</v>
      </c>
      <c r="D9" s="491" t="s">
        <v>615</v>
      </c>
      <c r="E9" s="491" t="s">
        <v>616</v>
      </c>
      <c r="F9" s="495"/>
      <c r="G9" s="495"/>
      <c r="H9" s="503">
        <v>0</v>
      </c>
      <c r="I9" s="495">
        <v>3</v>
      </c>
      <c r="J9" s="495">
        <v>365.48999999999995</v>
      </c>
      <c r="K9" s="503">
        <v>1</v>
      </c>
      <c r="L9" s="495">
        <v>3</v>
      </c>
      <c r="M9" s="496">
        <v>365.48999999999995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5034F16B-179B-45C7-BE32-3AD986B5512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370</v>
      </c>
      <c r="C3" s="251">
        <f>SUM(C6:C1048576)</f>
        <v>132</v>
      </c>
      <c r="D3" s="251">
        <f>SUM(D6:D1048576)</f>
        <v>0</v>
      </c>
      <c r="E3" s="252">
        <f>SUM(E6:E1048576)</f>
        <v>0</v>
      </c>
      <c r="F3" s="249">
        <f>IF(SUM($B3:$E3)=0,"",B3/SUM($B3:$E3))</f>
        <v>0.73705179282868527</v>
      </c>
      <c r="G3" s="247">
        <f t="shared" ref="G3:I3" si="0">IF(SUM($B3:$E3)=0,"",C3/SUM($B3:$E3))</f>
        <v>0.26294820717131473</v>
      </c>
      <c r="H3" s="247">
        <f t="shared" si="0"/>
        <v>0</v>
      </c>
      <c r="I3" s="248">
        <f t="shared" si="0"/>
        <v>0</v>
      </c>
      <c r="J3" s="251">
        <f>SUM(J6:J1048576)</f>
        <v>124</v>
      </c>
      <c r="K3" s="251">
        <f>SUM(K6:K1048576)</f>
        <v>59</v>
      </c>
      <c r="L3" s="251">
        <f>SUM(L6:L1048576)</f>
        <v>0</v>
      </c>
      <c r="M3" s="252">
        <f>SUM(M6:M1048576)</f>
        <v>0</v>
      </c>
      <c r="N3" s="249">
        <f>IF(SUM($J3:$M3)=0,"",J3/SUM($J3:$M3))</f>
        <v>0.67759562841530052</v>
      </c>
      <c r="O3" s="247">
        <f t="shared" ref="O3:Q3" si="1">IF(SUM($J3:$M3)=0,"",K3/SUM($J3:$M3))</f>
        <v>0.32240437158469948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18" t="s">
        <v>197</v>
      </c>
      <c r="B5" s="519" t="s">
        <v>199</v>
      </c>
      <c r="C5" s="519" t="s">
        <v>200</v>
      </c>
      <c r="D5" s="519" t="s">
        <v>201</v>
      </c>
      <c r="E5" s="520" t="s">
        <v>202</v>
      </c>
      <c r="F5" s="521" t="s">
        <v>199</v>
      </c>
      <c r="G5" s="522" t="s">
        <v>200</v>
      </c>
      <c r="H5" s="522" t="s">
        <v>201</v>
      </c>
      <c r="I5" s="523" t="s">
        <v>202</v>
      </c>
      <c r="J5" s="519" t="s">
        <v>199</v>
      </c>
      <c r="K5" s="519" t="s">
        <v>200</v>
      </c>
      <c r="L5" s="519" t="s">
        <v>201</v>
      </c>
      <c r="M5" s="520" t="s">
        <v>202</v>
      </c>
      <c r="N5" s="521" t="s">
        <v>199</v>
      </c>
      <c r="O5" s="522" t="s">
        <v>200</v>
      </c>
      <c r="P5" s="522" t="s">
        <v>201</v>
      </c>
      <c r="Q5" s="523" t="s">
        <v>202</v>
      </c>
    </row>
    <row r="6" spans="1:17" ht="14.45" customHeight="1" x14ac:dyDescent="0.2">
      <c r="A6" s="527" t="s">
        <v>618</v>
      </c>
      <c r="B6" s="533"/>
      <c r="C6" s="481"/>
      <c r="D6" s="481"/>
      <c r="E6" s="482"/>
      <c r="F6" s="530"/>
      <c r="G6" s="501"/>
      <c r="H6" s="501"/>
      <c r="I6" s="536"/>
      <c r="J6" s="533"/>
      <c r="K6" s="481"/>
      <c r="L6" s="481"/>
      <c r="M6" s="482"/>
      <c r="N6" s="530"/>
      <c r="O6" s="501"/>
      <c r="P6" s="501"/>
      <c r="Q6" s="524"/>
    </row>
    <row r="7" spans="1:17" ht="14.45" customHeight="1" x14ac:dyDescent="0.2">
      <c r="A7" s="528" t="s">
        <v>606</v>
      </c>
      <c r="B7" s="534">
        <v>117</v>
      </c>
      <c r="C7" s="488"/>
      <c r="D7" s="488"/>
      <c r="E7" s="489"/>
      <c r="F7" s="531">
        <v>1</v>
      </c>
      <c r="G7" s="502">
        <v>0</v>
      </c>
      <c r="H7" s="502">
        <v>0</v>
      </c>
      <c r="I7" s="537">
        <v>0</v>
      </c>
      <c r="J7" s="534">
        <v>38</v>
      </c>
      <c r="K7" s="488"/>
      <c r="L7" s="488"/>
      <c r="M7" s="489"/>
      <c r="N7" s="531">
        <v>1</v>
      </c>
      <c r="O7" s="502">
        <v>0</v>
      </c>
      <c r="P7" s="502">
        <v>0</v>
      </c>
      <c r="Q7" s="525">
        <v>0</v>
      </c>
    </row>
    <row r="8" spans="1:17" ht="14.45" customHeight="1" x14ac:dyDescent="0.2">
      <c r="A8" s="528" t="s">
        <v>619</v>
      </c>
      <c r="B8" s="534">
        <v>2</v>
      </c>
      <c r="C8" s="488">
        <v>1</v>
      </c>
      <c r="D8" s="488"/>
      <c r="E8" s="489"/>
      <c r="F8" s="531">
        <v>0.66666666666666663</v>
      </c>
      <c r="G8" s="502">
        <v>0.33333333333333331</v>
      </c>
      <c r="H8" s="502">
        <v>0</v>
      </c>
      <c r="I8" s="537">
        <v>0</v>
      </c>
      <c r="J8" s="534">
        <v>2</v>
      </c>
      <c r="K8" s="488">
        <v>1</v>
      </c>
      <c r="L8" s="488"/>
      <c r="M8" s="489"/>
      <c r="N8" s="531">
        <v>0.66666666666666663</v>
      </c>
      <c r="O8" s="502">
        <v>0.33333333333333331</v>
      </c>
      <c r="P8" s="502">
        <v>0</v>
      </c>
      <c r="Q8" s="525">
        <v>0</v>
      </c>
    </row>
    <row r="9" spans="1:17" ht="14.45" customHeight="1" x14ac:dyDescent="0.2">
      <c r="A9" s="528" t="s">
        <v>620</v>
      </c>
      <c r="B9" s="534">
        <v>74</v>
      </c>
      <c r="C9" s="488">
        <v>3</v>
      </c>
      <c r="D9" s="488"/>
      <c r="E9" s="489"/>
      <c r="F9" s="531">
        <v>0.96103896103896103</v>
      </c>
      <c r="G9" s="502">
        <v>3.896103896103896E-2</v>
      </c>
      <c r="H9" s="502">
        <v>0</v>
      </c>
      <c r="I9" s="537">
        <v>0</v>
      </c>
      <c r="J9" s="534">
        <v>29</v>
      </c>
      <c r="K9" s="488">
        <v>1</v>
      </c>
      <c r="L9" s="488"/>
      <c r="M9" s="489"/>
      <c r="N9" s="531">
        <v>0.96666666666666667</v>
      </c>
      <c r="O9" s="502">
        <v>3.3333333333333333E-2</v>
      </c>
      <c r="P9" s="502">
        <v>0</v>
      </c>
      <c r="Q9" s="525">
        <v>0</v>
      </c>
    </row>
    <row r="10" spans="1:17" ht="14.45" customHeight="1" x14ac:dyDescent="0.2">
      <c r="A10" s="528" t="s">
        <v>607</v>
      </c>
      <c r="B10" s="534">
        <v>167</v>
      </c>
      <c r="C10" s="488">
        <v>111</v>
      </c>
      <c r="D10" s="488"/>
      <c r="E10" s="489"/>
      <c r="F10" s="531">
        <v>0.60071942446043169</v>
      </c>
      <c r="G10" s="502">
        <v>0.39928057553956836</v>
      </c>
      <c r="H10" s="502">
        <v>0</v>
      </c>
      <c r="I10" s="537">
        <v>0</v>
      </c>
      <c r="J10" s="534">
        <v>53</v>
      </c>
      <c r="K10" s="488">
        <v>45</v>
      </c>
      <c r="L10" s="488"/>
      <c r="M10" s="489"/>
      <c r="N10" s="531">
        <v>0.54081632653061229</v>
      </c>
      <c r="O10" s="502">
        <v>0.45918367346938777</v>
      </c>
      <c r="P10" s="502">
        <v>0</v>
      </c>
      <c r="Q10" s="525">
        <v>0</v>
      </c>
    </row>
    <row r="11" spans="1:17" ht="14.45" customHeight="1" thickBot="1" x14ac:dyDescent="0.25">
      <c r="A11" s="529" t="s">
        <v>608</v>
      </c>
      <c r="B11" s="535">
        <v>10</v>
      </c>
      <c r="C11" s="495">
        <v>17</v>
      </c>
      <c r="D11" s="495"/>
      <c r="E11" s="496"/>
      <c r="F11" s="532">
        <v>0.37037037037037035</v>
      </c>
      <c r="G11" s="503">
        <v>0.62962962962962965</v>
      </c>
      <c r="H11" s="503">
        <v>0</v>
      </c>
      <c r="I11" s="538">
        <v>0</v>
      </c>
      <c r="J11" s="535">
        <v>2</v>
      </c>
      <c r="K11" s="495">
        <v>12</v>
      </c>
      <c r="L11" s="495"/>
      <c r="M11" s="496"/>
      <c r="N11" s="532">
        <v>0.14285714285714285</v>
      </c>
      <c r="O11" s="503">
        <v>0.8571428571428571</v>
      </c>
      <c r="P11" s="503">
        <v>0</v>
      </c>
      <c r="Q11" s="52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039088B1-147A-4564-8B04-BF9F5111FB75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19</v>
      </c>
      <c r="B5" s="466" t="s">
        <v>621</v>
      </c>
      <c r="C5" s="469">
        <v>9417.42</v>
      </c>
      <c r="D5" s="469">
        <v>50</v>
      </c>
      <c r="E5" s="469">
        <v>8134.6600000000008</v>
      </c>
      <c r="F5" s="539">
        <v>0.86378859602736213</v>
      </c>
      <c r="G5" s="469">
        <v>40</v>
      </c>
      <c r="H5" s="539">
        <v>0.8</v>
      </c>
      <c r="I5" s="469">
        <v>1282.76</v>
      </c>
      <c r="J5" s="539">
        <v>0.13621140397263795</v>
      </c>
      <c r="K5" s="469">
        <v>10</v>
      </c>
      <c r="L5" s="539">
        <v>0.2</v>
      </c>
      <c r="M5" s="469" t="s">
        <v>68</v>
      </c>
      <c r="N5" s="150"/>
    </row>
    <row r="6" spans="1:14" ht="14.45" customHeight="1" x14ac:dyDescent="0.2">
      <c r="A6" s="465">
        <v>19</v>
      </c>
      <c r="B6" s="466" t="s">
        <v>622</v>
      </c>
      <c r="C6" s="469">
        <v>8817.1200000000008</v>
      </c>
      <c r="D6" s="469">
        <v>47</v>
      </c>
      <c r="E6" s="469">
        <v>7534.3600000000006</v>
      </c>
      <c r="F6" s="539">
        <v>0.85451485292249618</v>
      </c>
      <c r="G6" s="469">
        <v>37</v>
      </c>
      <c r="H6" s="539">
        <v>0.78723404255319152</v>
      </c>
      <c r="I6" s="469">
        <v>1282.76</v>
      </c>
      <c r="J6" s="539">
        <v>0.14548514707750376</v>
      </c>
      <c r="K6" s="469">
        <v>10</v>
      </c>
      <c r="L6" s="539">
        <v>0.21276595744680851</v>
      </c>
      <c r="M6" s="469" t="s">
        <v>1</v>
      </c>
      <c r="N6" s="150"/>
    </row>
    <row r="7" spans="1:14" ht="14.45" customHeight="1" x14ac:dyDescent="0.2">
      <c r="A7" s="465">
        <v>19</v>
      </c>
      <c r="B7" s="466" t="s">
        <v>623</v>
      </c>
      <c r="C7" s="469">
        <v>0</v>
      </c>
      <c r="D7" s="469">
        <v>2</v>
      </c>
      <c r="E7" s="469">
        <v>0</v>
      </c>
      <c r="F7" s="539" t="s">
        <v>271</v>
      </c>
      <c r="G7" s="469">
        <v>2</v>
      </c>
      <c r="H7" s="539">
        <v>1</v>
      </c>
      <c r="I7" s="469" t="s">
        <v>271</v>
      </c>
      <c r="J7" s="539" t="s">
        <v>271</v>
      </c>
      <c r="K7" s="469" t="s">
        <v>271</v>
      </c>
      <c r="L7" s="539">
        <v>0</v>
      </c>
      <c r="M7" s="469" t="s">
        <v>1</v>
      </c>
      <c r="N7" s="150"/>
    </row>
    <row r="8" spans="1:14" ht="14.45" customHeight="1" x14ac:dyDescent="0.2">
      <c r="A8" s="465">
        <v>19</v>
      </c>
      <c r="B8" s="466" t="s">
        <v>624</v>
      </c>
      <c r="C8" s="469">
        <v>600.29999999999995</v>
      </c>
      <c r="D8" s="469">
        <v>1</v>
      </c>
      <c r="E8" s="469">
        <v>600.29999999999995</v>
      </c>
      <c r="F8" s="539">
        <v>1</v>
      </c>
      <c r="G8" s="469">
        <v>1</v>
      </c>
      <c r="H8" s="539">
        <v>1</v>
      </c>
      <c r="I8" s="469" t="s">
        <v>271</v>
      </c>
      <c r="J8" s="539">
        <v>0</v>
      </c>
      <c r="K8" s="469" t="s">
        <v>271</v>
      </c>
      <c r="L8" s="539">
        <v>0</v>
      </c>
      <c r="M8" s="469" t="s">
        <v>1</v>
      </c>
      <c r="N8" s="150"/>
    </row>
    <row r="9" spans="1:14" ht="14.45" customHeight="1" x14ac:dyDescent="0.2">
      <c r="A9" s="465" t="s">
        <v>479</v>
      </c>
      <c r="B9" s="466" t="s">
        <v>3</v>
      </c>
      <c r="C9" s="469">
        <v>9417.42</v>
      </c>
      <c r="D9" s="469">
        <v>50</v>
      </c>
      <c r="E9" s="469">
        <v>8134.6600000000008</v>
      </c>
      <c r="F9" s="539">
        <v>0.86378859602736213</v>
      </c>
      <c r="G9" s="469">
        <v>40</v>
      </c>
      <c r="H9" s="539">
        <v>0.8</v>
      </c>
      <c r="I9" s="469">
        <v>1282.76</v>
      </c>
      <c r="J9" s="539">
        <v>0.13621140397263795</v>
      </c>
      <c r="K9" s="469">
        <v>10</v>
      </c>
      <c r="L9" s="539">
        <v>0.2</v>
      </c>
      <c r="M9" s="469" t="s">
        <v>484</v>
      </c>
      <c r="N9" s="150"/>
    </row>
    <row r="11" spans="1:14" ht="14.45" customHeight="1" x14ac:dyDescent="0.2">
      <c r="A11" s="465">
        <v>19</v>
      </c>
      <c r="B11" s="466" t="s">
        <v>621</v>
      </c>
      <c r="C11" s="469" t="s">
        <v>271</v>
      </c>
      <c r="D11" s="469" t="s">
        <v>271</v>
      </c>
      <c r="E11" s="469" t="s">
        <v>271</v>
      </c>
      <c r="F11" s="539" t="s">
        <v>271</v>
      </c>
      <c r="G11" s="469" t="s">
        <v>271</v>
      </c>
      <c r="H11" s="539" t="s">
        <v>271</v>
      </c>
      <c r="I11" s="469" t="s">
        <v>271</v>
      </c>
      <c r="J11" s="539" t="s">
        <v>271</v>
      </c>
      <c r="K11" s="469" t="s">
        <v>271</v>
      </c>
      <c r="L11" s="539" t="s">
        <v>271</v>
      </c>
      <c r="M11" s="469" t="s">
        <v>68</v>
      </c>
      <c r="N11" s="150"/>
    </row>
    <row r="12" spans="1:14" ht="14.45" customHeight="1" x14ac:dyDescent="0.2">
      <c r="A12" s="465" t="s">
        <v>625</v>
      </c>
      <c r="B12" s="466" t="s">
        <v>622</v>
      </c>
      <c r="C12" s="469">
        <v>8538.0300000000007</v>
      </c>
      <c r="D12" s="469">
        <v>43</v>
      </c>
      <c r="E12" s="469">
        <v>7255.27</v>
      </c>
      <c r="F12" s="539">
        <v>0.8497592535983125</v>
      </c>
      <c r="G12" s="469">
        <v>34</v>
      </c>
      <c r="H12" s="539">
        <v>0.79069767441860461</v>
      </c>
      <c r="I12" s="469">
        <v>1282.76</v>
      </c>
      <c r="J12" s="539">
        <v>0.1502407464016875</v>
      </c>
      <c r="K12" s="469">
        <v>9</v>
      </c>
      <c r="L12" s="539">
        <v>0.20930232558139536</v>
      </c>
      <c r="M12" s="469" t="s">
        <v>1</v>
      </c>
      <c r="N12" s="150"/>
    </row>
    <row r="13" spans="1:14" ht="14.45" customHeight="1" x14ac:dyDescent="0.2">
      <c r="A13" s="465" t="s">
        <v>625</v>
      </c>
      <c r="B13" s="466" t="s">
        <v>623</v>
      </c>
      <c r="C13" s="469">
        <v>0</v>
      </c>
      <c r="D13" s="469">
        <v>2</v>
      </c>
      <c r="E13" s="469">
        <v>0</v>
      </c>
      <c r="F13" s="539" t="s">
        <v>271</v>
      </c>
      <c r="G13" s="469">
        <v>2</v>
      </c>
      <c r="H13" s="539">
        <v>1</v>
      </c>
      <c r="I13" s="469" t="s">
        <v>271</v>
      </c>
      <c r="J13" s="539" t="s">
        <v>271</v>
      </c>
      <c r="K13" s="469" t="s">
        <v>271</v>
      </c>
      <c r="L13" s="539">
        <v>0</v>
      </c>
      <c r="M13" s="469" t="s">
        <v>1</v>
      </c>
      <c r="N13" s="150"/>
    </row>
    <row r="14" spans="1:14" ht="14.45" customHeight="1" x14ac:dyDescent="0.2">
      <c r="A14" s="465" t="s">
        <v>625</v>
      </c>
      <c r="B14" s="466" t="s">
        <v>624</v>
      </c>
      <c r="C14" s="469">
        <v>600.29999999999995</v>
      </c>
      <c r="D14" s="469">
        <v>1</v>
      </c>
      <c r="E14" s="469">
        <v>600.29999999999995</v>
      </c>
      <c r="F14" s="539">
        <v>1</v>
      </c>
      <c r="G14" s="469">
        <v>1</v>
      </c>
      <c r="H14" s="539">
        <v>1</v>
      </c>
      <c r="I14" s="469" t="s">
        <v>271</v>
      </c>
      <c r="J14" s="539">
        <v>0</v>
      </c>
      <c r="K14" s="469" t="s">
        <v>271</v>
      </c>
      <c r="L14" s="539">
        <v>0</v>
      </c>
      <c r="M14" s="469" t="s">
        <v>1</v>
      </c>
      <c r="N14" s="150"/>
    </row>
    <row r="15" spans="1:14" ht="14.45" customHeight="1" x14ac:dyDescent="0.2">
      <c r="A15" s="465" t="s">
        <v>625</v>
      </c>
      <c r="B15" s="466" t="s">
        <v>626</v>
      </c>
      <c r="C15" s="469">
        <v>9138.33</v>
      </c>
      <c r="D15" s="469">
        <v>46</v>
      </c>
      <c r="E15" s="469">
        <v>7855.5700000000006</v>
      </c>
      <c r="F15" s="539">
        <v>0.85962861923349243</v>
      </c>
      <c r="G15" s="469">
        <v>37</v>
      </c>
      <c r="H15" s="539">
        <v>0.80434782608695654</v>
      </c>
      <c r="I15" s="469">
        <v>1282.76</v>
      </c>
      <c r="J15" s="539">
        <v>0.14037138076650765</v>
      </c>
      <c r="K15" s="469">
        <v>9</v>
      </c>
      <c r="L15" s="539">
        <v>0.19565217391304349</v>
      </c>
      <c r="M15" s="469" t="s">
        <v>488</v>
      </c>
      <c r="N15" s="150"/>
    </row>
    <row r="16" spans="1:14" ht="14.45" customHeight="1" x14ac:dyDescent="0.2">
      <c r="A16" s="465" t="s">
        <v>271</v>
      </c>
      <c r="B16" s="466" t="s">
        <v>271</v>
      </c>
      <c r="C16" s="469" t="s">
        <v>271</v>
      </c>
      <c r="D16" s="469" t="s">
        <v>271</v>
      </c>
      <c r="E16" s="469" t="s">
        <v>271</v>
      </c>
      <c r="F16" s="539" t="s">
        <v>271</v>
      </c>
      <c r="G16" s="469" t="s">
        <v>271</v>
      </c>
      <c r="H16" s="539" t="s">
        <v>271</v>
      </c>
      <c r="I16" s="469" t="s">
        <v>271</v>
      </c>
      <c r="J16" s="539" t="s">
        <v>271</v>
      </c>
      <c r="K16" s="469" t="s">
        <v>271</v>
      </c>
      <c r="L16" s="539" t="s">
        <v>271</v>
      </c>
      <c r="M16" s="469" t="s">
        <v>489</v>
      </c>
      <c r="N16" s="150"/>
    </row>
    <row r="17" spans="1:14" ht="14.45" customHeight="1" x14ac:dyDescent="0.2">
      <c r="A17" s="465" t="s">
        <v>627</v>
      </c>
      <c r="B17" s="466" t="s">
        <v>622</v>
      </c>
      <c r="C17" s="469">
        <v>279.09000000000003</v>
      </c>
      <c r="D17" s="469">
        <v>4</v>
      </c>
      <c r="E17" s="469">
        <v>279.09000000000003</v>
      </c>
      <c r="F17" s="539">
        <v>1</v>
      </c>
      <c r="G17" s="469">
        <v>3</v>
      </c>
      <c r="H17" s="539">
        <v>0.75</v>
      </c>
      <c r="I17" s="469">
        <v>0</v>
      </c>
      <c r="J17" s="539">
        <v>0</v>
      </c>
      <c r="K17" s="469">
        <v>1</v>
      </c>
      <c r="L17" s="539">
        <v>0.25</v>
      </c>
      <c r="M17" s="469" t="s">
        <v>1</v>
      </c>
      <c r="N17" s="150"/>
    </row>
    <row r="18" spans="1:14" ht="14.45" customHeight="1" x14ac:dyDescent="0.2">
      <c r="A18" s="465" t="s">
        <v>627</v>
      </c>
      <c r="B18" s="466" t="s">
        <v>628</v>
      </c>
      <c r="C18" s="469">
        <v>279.09000000000003</v>
      </c>
      <c r="D18" s="469">
        <v>4</v>
      </c>
      <c r="E18" s="469">
        <v>279.09000000000003</v>
      </c>
      <c r="F18" s="539">
        <v>1</v>
      </c>
      <c r="G18" s="469">
        <v>3</v>
      </c>
      <c r="H18" s="539">
        <v>0.75</v>
      </c>
      <c r="I18" s="469">
        <v>0</v>
      </c>
      <c r="J18" s="539">
        <v>0</v>
      </c>
      <c r="K18" s="469">
        <v>1</v>
      </c>
      <c r="L18" s="539">
        <v>0.25</v>
      </c>
      <c r="M18" s="469" t="s">
        <v>488</v>
      </c>
      <c r="N18" s="150"/>
    </row>
    <row r="19" spans="1:14" ht="14.45" customHeight="1" x14ac:dyDescent="0.2">
      <c r="A19" s="465" t="s">
        <v>271</v>
      </c>
      <c r="B19" s="466" t="s">
        <v>271</v>
      </c>
      <c r="C19" s="469" t="s">
        <v>271</v>
      </c>
      <c r="D19" s="469" t="s">
        <v>271</v>
      </c>
      <c r="E19" s="469" t="s">
        <v>271</v>
      </c>
      <c r="F19" s="539" t="s">
        <v>271</v>
      </c>
      <c r="G19" s="469" t="s">
        <v>271</v>
      </c>
      <c r="H19" s="539" t="s">
        <v>271</v>
      </c>
      <c r="I19" s="469" t="s">
        <v>271</v>
      </c>
      <c r="J19" s="539" t="s">
        <v>271</v>
      </c>
      <c r="K19" s="469" t="s">
        <v>271</v>
      </c>
      <c r="L19" s="539" t="s">
        <v>271</v>
      </c>
      <c r="M19" s="469" t="s">
        <v>489</v>
      </c>
      <c r="N19" s="150"/>
    </row>
    <row r="20" spans="1:14" ht="14.45" customHeight="1" x14ac:dyDescent="0.2">
      <c r="A20" s="465" t="s">
        <v>479</v>
      </c>
      <c r="B20" s="466" t="s">
        <v>629</v>
      </c>
      <c r="C20" s="469">
        <v>9417.42</v>
      </c>
      <c r="D20" s="469">
        <v>50</v>
      </c>
      <c r="E20" s="469">
        <v>8134.6600000000008</v>
      </c>
      <c r="F20" s="539">
        <v>0.86378859602736213</v>
      </c>
      <c r="G20" s="469">
        <v>40</v>
      </c>
      <c r="H20" s="539">
        <v>0.8</v>
      </c>
      <c r="I20" s="469">
        <v>1282.76</v>
      </c>
      <c r="J20" s="539">
        <v>0.13621140397263795</v>
      </c>
      <c r="K20" s="469">
        <v>10</v>
      </c>
      <c r="L20" s="539">
        <v>0.2</v>
      </c>
      <c r="M20" s="469" t="s">
        <v>484</v>
      </c>
      <c r="N20" s="150"/>
    </row>
    <row r="21" spans="1:14" ht="14.45" customHeight="1" x14ac:dyDescent="0.2">
      <c r="A21" s="540" t="s">
        <v>244</v>
      </c>
    </row>
    <row r="22" spans="1:14" ht="14.45" customHeight="1" x14ac:dyDescent="0.2">
      <c r="A22" s="541" t="s">
        <v>630</v>
      </c>
    </row>
    <row r="23" spans="1:14" ht="14.45" customHeight="1" x14ac:dyDescent="0.2">
      <c r="A23" s="540" t="s">
        <v>631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20">
    <cfRule type="expression" dxfId="28" priority="4">
      <formula>AND(LEFT(M11,6)&lt;&gt;"mezera",M11&lt;&gt;"")</formula>
    </cfRule>
  </conditionalFormatting>
  <conditionalFormatting sqref="A11:A20">
    <cfRule type="expression" dxfId="27" priority="2">
      <formula>AND(M11&lt;&gt;"",M11&lt;&gt;"mezeraKL")</formula>
    </cfRule>
  </conditionalFormatting>
  <conditionalFormatting sqref="F11:F20">
    <cfRule type="cellIs" dxfId="26" priority="1" operator="lessThan">
      <formula>0.6</formula>
    </cfRule>
  </conditionalFormatting>
  <conditionalFormatting sqref="B11:L20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20">
    <cfRule type="expression" dxfId="23" priority="6">
      <formula>$M11&lt;&gt;""</formula>
    </cfRule>
  </conditionalFormatting>
  <hyperlinks>
    <hyperlink ref="A2" location="Obsah!A1" display="Zpět na Obsah  KL 01  1.-4.měsíc" xr:uid="{76646845-3008-41FC-B8B3-A24D4505216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18" t="s">
        <v>135</v>
      </c>
      <c r="B4" s="519" t="s">
        <v>19</v>
      </c>
      <c r="C4" s="545"/>
      <c r="D4" s="519" t="s">
        <v>20</v>
      </c>
      <c r="E4" s="545"/>
      <c r="F4" s="519" t="s">
        <v>19</v>
      </c>
      <c r="G4" s="522" t="s">
        <v>2</v>
      </c>
      <c r="H4" s="519" t="s">
        <v>20</v>
      </c>
      <c r="I4" s="522" t="s">
        <v>2</v>
      </c>
      <c r="J4" s="519" t="s">
        <v>19</v>
      </c>
      <c r="K4" s="522" t="s">
        <v>2</v>
      </c>
      <c r="L4" s="519" t="s">
        <v>20</v>
      </c>
      <c r="M4" s="523" t="s">
        <v>2</v>
      </c>
    </row>
    <row r="5" spans="1:13" ht="14.45" customHeight="1" x14ac:dyDescent="0.2">
      <c r="A5" s="542" t="s">
        <v>632</v>
      </c>
      <c r="B5" s="533">
        <v>1810.72</v>
      </c>
      <c r="C5" s="477">
        <v>1</v>
      </c>
      <c r="D5" s="546">
        <v>14</v>
      </c>
      <c r="E5" s="549" t="s">
        <v>632</v>
      </c>
      <c r="F5" s="533">
        <v>1594.29</v>
      </c>
      <c r="G5" s="501">
        <v>0.88047296103207562</v>
      </c>
      <c r="H5" s="481">
        <v>11</v>
      </c>
      <c r="I5" s="524">
        <v>0.7857142857142857</v>
      </c>
      <c r="J5" s="552">
        <v>216.43</v>
      </c>
      <c r="K5" s="501">
        <v>0.11952703896792437</v>
      </c>
      <c r="L5" s="481">
        <v>3</v>
      </c>
      <c r="M5" s="524">
        <v>0.21428571428571427</v>
      </c>
    </row>
    <row r="6" spans="1:13" ht="14.45" customHeight="1" x14ac:dyDescent="0.2">
      <c r="A6" s="543" t="s">
        <v>633</v>
      </c>
      <c r="B6" s="534">
        <v>0</v>
      </c>
      <c r="C6" s="484"/>
      <c r="D6" s="547">
        <v>1</v>
      </c>
      <c r="E6" s="550" t="s">
        <v>633</v>
      </c>
      <c r="F6" s="534"/>
      <c r="G6" s="502"/>
      <c r="H6" s="488"/>
      <c r="I6" s="525">
        <v>0</v>
      </c>
      <c r="J6" s="553">
        <v>0</v>
      </c>
      <c r="K6" s="502"/>
      <c r="L6" s="488">
        <v>1</v>
      </c>
      <c r="M6" s="525">
        <v>1</v>
      </c>
    </row>
    <row r="7" spans="1:13" ht="14.45" customHeight="1" x14ac:dyDescent="0.2">
      <c r="A7" s="543" t="s">
        <v>634</v>
      </c>
      <c r="B7" s="534">
        <v>184.28</v>
      </c>
      <c r="C7" s="484">
        <v>1</v>
      </c>
      <c r="D7" s="547">
        <v>4</v>
      </c>
      <c r="E7" s="550" t="s">
        <v>634</v>
      </c>
      <c r="F7" s="534">
        <v>72.55</v>
      </c>
      <c r="G7" s="502">
        <v>0.39369437812025176</v>
      </c>
      <c r="H7" s="488">
        <v>2</v>
      </c>
      <c r="I7" s="525">
        <v>0.5</v>
      </c>
      <c r="J7" s="553">
        <v>111.73</v>
      </c>
      <c r="K7" s="502">
        <v>0.60630562187974824</v>
      </c>
      <c r="L7" s="488">
        <v>2</v>
      </c>
      <c r="M7" s="525">
        <v>0.5</v>
      </c>
    </row>
    <row r="8" spans="1:13" ht="14.45" customHeight="1" x14ac:dyDescent="0.2">
      <c r="A8" s="543" t="s">
        <v>635</v>
      </c>
      <c r="B8" s="534">
        <v>600.29999999999995</v>
      </c>
      <c r="C8" s="484">
        <v>1</v>
      </c>
      <c r="D8" s="547">
        <v>1</v>
      </c>
      <c r="E8" s="550" t="s">
        <v>635</v>
      </c>
      <c r="F8" s="534">
        <v>600.29999999999995</v>
      </c>
      <c r="G8" s="502">
        <v>1</v>
      </c>
      <c r="H8" s="488">
        <v>1</v>
      </c>
      <c r="I8" s="525">
        <v>1</v>
      </c>
      <c r="J8" s="553"/>
      <c r="K8" s="502">
        <v>0</v>
      </c>
      <c r="L8" s="488"/>
      <c r="M8" s="525">
        <v>0</v>
      </c>
    </row>
    <row r="9" spans="1:13" ht="14.45" customHeight="1" x14ac:dyDescent="0.2">
      <c r="A9" s="543" t="s">
        <v>636</v>
      </c>
      <c r="B9" s="534">
        <v>35.25</v>
      </c>
      <c r="C9" s="484">
        <v>1</v>
      </c>
      <c r="D9" s="547">
        <v>1</v>
      </c>
      <c r="E9" s="550" t="s">
        <v>636</v>
      </c>
      <c r="F9" s="534">
        <v>35.25</v>
      </c>
      <c r="G9" s="502">
        <v>1</v>
      </c>
      <c r="H9" s="488">
        <v>1</v>
      </c>
      <c r="I9" s="525">
        <v>1</v>
      </c>
      <c r="J9" s="553"/>
      <c r="K9" s="502">
        <v>0</v>
      </c>
      <c r="L9" s="488"/>
      <c r="M9" s="525">
        <v>0</v>
      </c>
    </row>
    <row r="10" spans="1:13" ht="14.45" customHeight="1" x14ac:dyDescent="0.2">
      <c r="A10" s="543" t="s">
        <v>637</v>
      </c>
      <c r="B10" s="534">
        <v>4949.0199999999995</v>
      </c>
      <c r="C10" s="484">
        <v>1</v>
      </c>
      <c r="D10" s="547">
        <v>17</v>
      </c>
      <c r="E10" s="550" t="s">
        <v>637</v>
      </c>
      <c r="F10" s="534">
        <v>4175.57</v>
      </c>
      <c r="G10" s="502">
        <v>0.84371653377840461</v>
      </c>
      <c r="H10" s="488">
        <v>16</v>
      </c>
      <c r="I10" s="525">
        <v>0.94117647058823528</v>
      </c>
      <c r="J10" s="553">
        <v>773.45</v>
      </c>
      <c r="K10" s="502">
        <v>0.15628346622159542</v>
      </c>
      <c r="L10" s="488">
        <v>1</v>
      </c>
      <c r="M10" s="525">
        <v>5.8823529411764705E-2</v>
      </c>
    </row>
    <row r="11" spans="1:13" ht="14.45" customHeight="1" x14ac:dyDescent="0.2">
      <c r="A11" s="543" t="s">
        <v>638</v>
      </c>
      <c r="B11" s="534">
        <v>243.84</v>
      </c>
      <c r="C11" s="484">
        <v>1</v>
      </c>
      <c r="D11" s="547">
        <v>2</v>
      </c>
      <c r="E11" s="550" t="s">
        <v>638</v>
      </c>
      <c r="F11" s="534">
        <v>243.84</v>
      </c>
      <c r="G11" s="502">
        <v>1</v>
      </c>
      <c r="H11" s="488">
        <v>2</v>
      </c>
      <c r="I11" s="525">
        <v>1</v>
      </c>
      <c r="J11" s="553"/>
      <c r="K11" s="502">
        <v>0</v>
      </c>
      <c r="L11" s="488"/>
      <c r="M11" s="525">
        <v>0</v>
      </c>
    </row>
    <row r="12" spans="1:13" ht="14.45" customHeight="1" thickBot="1" x14ac:dyDescent="0.25">
      <c r="A12" s="544" t="s">
        <v>639</v>
      </c>
      <c r="B12" s="535">
        <v>1594.0100000000002</v>
      </c>
      <c r="C12" s="491">
        <v>1</v>
      </c>
      <c r="D12" s="548">
        <v>10</v>
      </c>
      <c r="E12" s="551" t="s">
        <v>639</v>
      </c>
      <c r="F12" s="535">
        <v>1412.8600000000001</v>
      </c>
      <c r="G12" s="503">
        <v>0.88635579450568058</v>
      </c>
      <c r="H12" s="495">
        <v>7</v>
      </c>
      <c r="I12" s="526">
        <v>0.7</v>
      </c>
      <c r="J12" s="554">
        <v>181.14999999999998</v>
      </c>
      <c r="K12" s="503">
        <v>0.11364420549431933</v>
      </c>
      <c r="L12" s="495">
        <v>3</v>
      </c>
      <c r="M12" s="526">
        <v>0.3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4BAB12C-915F-4FD1-AAC8-97A93081EBC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5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771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9417.42</v>
      </c>
      <c r="N3" s="66">
        <f>SUBTOTAL(9,N7:N1048576)</f>
        <v>68</v>
      </c>
      <c r="O3" s="66">
        <f>SUBTOTAL(9,O7:O1048576)</f>
        <v>50</v>
      </c>
      <c r="P3" s="66">
        <f>SUBTOTAL(9,P7:P1048576)</f>
        <v>8134.66</v>
      </c>
      <c r="Q3" s="67">
        <f>IF(M3=0,0,P3/M3)</f>
        <v>0.86378859602736202</v>
      </c>
      <c r="R3" s="66">
        <f>SUBTOTAL(9,R7:R1048576)</f>
        <v>57</v>
      </c>
      <c r="S3" s="67">
        <f>IF(N3=0,0,R3/N3)</f>
        <v>0.83823529411764708</v>
      </c>
      <c r="T3" s="66">
        <f>SUBTOTAL(9,T7:T1048576)</f>
        <v>40</v>
      </c>
      <c r="U3" s="68">
        <f>IF(O3=0,0,T3/O3)</f>
        <v>0.8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5" t="s">
        <v>23</v>
      </c>
      <c r="B6" s="556" t="s">
        <v>5</v>
      </c>
      <c r="C6" s="555" t="s">
        <v>24</v>
      </c>
      <c r="D6" s="556" t="s">
        <v>6</v>
      </c>
      <c r="E6" s="556" t="s">
        <v>151</v>
      </c>
      <c r="F6" s="556" t="s">
        <v>25</v>
      </c>
      <c r="G6" s="556" t="s">
        <v>26</v>
      </c>
      <c r="H6" s="556" t="s">
        <v>8</v>
      </c>
      <c r="I6" s="556" t="s">
        <v>10</v>
      </c>
      <c r="J6" s="556" t="s">
        <v>11</v>
      </c>
      <c r="K6" s="556" t="s">
        <v>12</v>
      </c>
      <c r="L6" s="556" t="s">
        <v>27</v>
      </c>
      <c r="M6" s="557" t="s">
        <v>14</v>
      </c>
      <c r="N6" s="558" t="s">
        <v>28</v>
      </c>
      <c r="O6" s="558" t="s">
        <v>28</v>
      </c>
      <c r="P6" s="558" t="s">
        <v>14</v>
      </c>
      <c r="Q6" s="558" t="s">
        <v>2</v>
      </c>
      <c r="R6" s="558" t="s">
        <v>28</v>
      </c>
      <c r="S6" s="558" t="s">
        <v>2</v>
      </c>
      <c r="T6" s="558" t="s">
        <v>28</v>
      </c>
      <c r="U6" s="559" t="s">
        <v>2</v>
      </c>
    </row>
    <row r="7" spans="1:21" ht="14.45" customHeight="1" x14ac:dyDescent="0.2">
      <c r="A7" s="560">
        <v>19</v>
      </c>
      <c r="B7" s="561" t="s">
        <v>621</v>
      </c>
      <c r="C7" s="561" t="s">
        <v>625</v>
      </c>
      <c r="D7" s="562" t="s">
        <v>769</v>
      </c>
      <c r="E7" s="563" t="s">
        <v>632</v>
      </c>
      <c r="F7" s="561" t="s">
        <v>622</v>
      </c>
      <c r="G7" s="561" t="s">
        <v>640</v>
      </c>
      <c r="H7" s="561" t="s">
        <v>530</v>
      </c>
      <c r="I7" s="561" t="s">
        <v>641</v>
      </c>
      <c r="J7" s="561" t="s">
        <v>642</v>
      </c>
      <c r="K7" s="561" t="s">
        <v>643</v>
      </c>
      <c r="L7" s="564">
        <v>176.32</v>
      </c>
      <c r="M7" s="564">
        <v>176.32</v>
      </c>
      <c r="N7" s="561">
        <v>1</v>
      </c>
      <c r="O7" s="565">
        <v>1</v>
      </c>
      <c r="P7" s="564">
        <v>176.32</v>
      </c>
      <c r="Q7" s="566">
        <v>1</v>
      </c>
      <c r="R7" s="561">
        <v>1</v>
      </c>
      <c r="S7" s="566">
        <v>1</v>
      </c>
      <c r="T7" s="565">
        <v>1</v>
      </c>
      <c r="U7" s="122">
        <v>1</v>
      </c>
    </row>
    <row r="8" spans="1:21" ht="14.45" customHeight="1" x14ac:dyDescent="0.2">
      <c r="A8" s="575">
        <v>19</v>
      </c>
      <c r="B8" s="576" t="s">
        <v>621</v>
      </c>
      <c r="C8" s="576" t="s">
        <v>625</v>
      </c>
      <c r="D8" s="577" t="s">
        <v>769</v>
      </c>
      <c r="E8" s="578" t="s">
        <v>632</v>
      </c>
      <c r="F8" s="576" t="s">
        <v>622</v>
      </c>
      <c r="G8" s="576" t="s">
        <v>644</v>
      </c>
      <c r="H8" s="576" t="s">
        <v>271</v>
      </c>
      <c r="I8" s="576" t="s">
        <v>645</v>
      </c>
      <c r="J8" s="576" t="s">
        <v>646</v>
      </c>
      <c r="K8" s="576" t="s">
        <v>647</v>
      </c>
      <c r="L8" s="579">
        <v>23.51</v>
      </c>
      <c r="M8" s="579">
        <v>23.51</v>
      </c>
      <c r="N8" s="576">
        <v>1</v>
      </c>
      <c r="O8" s="580">
        <v>1</v>
      </c>
      <c r="P8" s="579"/>
      <c r="Q8" s="581">
        <v>0</v>
      </c>
      <c r="R8" s="576"/>
      <c r="S8" s="581">
        <v>0</v>
      </c>
      <c r="T8" s="580"/>
      <c r="U8" s="582">
        <v>0</v>
      </c>
    </row>
    <row r="9" spans="1:21" ht="14.45" customHeight="1" x14ac:dyDescent="0.2">
      <c r="A9" s="575">
        <v>19</v>
      </c>
      <c r="B9" s="576" t="s">
        <v>621</v>
      </c>
      <c r="C9" s="576" t="s">
        <v>625</v>
      </c>
      <c r="D9" s="577" t="s">
        <v>769</v>
      </c>
      <c r="E9" s="578" t="s">
        <v>632</v>
      </c>
      <c r="F9" s="576" t="s">
        <v>622</v>
      </c>
      <c r="G9" s="576" t="s">
        <v>648</v>
      </c>
      <c r="H9" s="576" t="s">
        <v>271</v>
      </c>
      <c r="I9" s="576" t="s">
        <v>649</v>
      </c>
      <c r="J9" s="576" t="s">
        <v>650</v>
      </c>
      <c r="K9" s="576" t="s">
        <v>651</v>
      </c>
      <c r="L9" s="579">
        <v>159.16999999999999</v>
      </c>
      <c r="M9" s="579">
        <v>477.51</v>
      </c>
      <c r="N9" s="576">
        <v>3</v>
      </c>
      <c r="O9" s="580">
        <v>3</v>
      </c>
      <c r="P9" s="579">
        <v>477.51</v>
      </c>
      <c r="Q9" s="581">
        <v>1</v>
      </c>
      <c r="R9" s="576">
        <v>3</v>
      </c>
      <c r="S9" s="581">
        <v>1</v>
      </c>
      <c r="T9" s="580">
        <v>3</v>
      </c>
      <c r="U9" s="582">
        <v>1</v>
      </c>
    </row>
    <row r="10" spans="1:21" ht="14.45" customHeight="1" x14ac:dyDescent="0.2">
      <c r="A10" s="575">
        <v>19</v>
      </c>
      <c r="B10" s="576" t="s">
        <v>621</v>
      </c>
      <c r="C10" s="576" t="s">
        <v>625</v>
      </c>
      <c r="D10" s="577" t="s">
        <v>769</v>
      </c>
      <c r="E10" s="578" t="s">
        <v>632</v>
      </c>
      <c r="F10" s="576" t="s">
        <v>622</v>
      </c>
      <c r="G10" s="576" t="s">
        <v>652</v>
      </c>
      <c r="H10" s="576" t="s">
        <v>271</v>
      </c>
      <c r="I10" s="576" t="s">
        <v>653</v>
      </c>
      <c r="J10" s="576" t="s">
        <v>654</v>
      </c>
      <c r="K10" s="576" t="s">
        <v>655</v>
      </c>
      <c r="L10" s="579">
        <v>27.75</v>
      </c>
      <c r="M10" s="579">
        <v>27.75</v>
      </c>
      <c r="N10" s="576">
        <v>1</v>
      </c>
      <c r="O10" s="580">
        <v>1</v>
      </c>
      <c r="P10" s="579">
        <v>27.75</v>
      </c>
      <c r="Q10" s="581">
        <v>1</v>
      </c>
      <c r="R10" s="576">
        <v>1</v>
      </c>
      <c r="S10" s="581">
        <v>1</v>
      </c>
      <c r="T10" s="580">
        <v>1</v>
      </c>
      <c r="U10" s="582">
        <v>1</v>
      </c>
    </row>
    <row r="11" spans="1:21" ht="14.45" customHeight="1" x14ac:dyDescent="0.2">
      <c r="A11" s="575">
        <v>19</v>
      </c>
      <c r="B11" s="576" t="s">
        <v>621</v>
      </c>
      <c r="C11" s="576" t="s">
        <v>625</v>
      </c>
      <c r="D11" s="577" t="s">
        <v>769</v>
      </c>
      <c r="E11" s="578" t="s">
        <v>632</v>
      </c>
      <c r="F11" s="576" t="s">
        <v>622</v>
      </c>
      <c r="G11" s="576" t="s">
        <v>656</v>
      </c>
      <c r="H11" s="576" t="s">
        <v>530</v>
      </c>
      <c r="I11" s="576" t="s">
        <v>657</v>
      </c>
      <c r="J11" s="576" t="s">
        <v>658</v>
      </c>
      <c r="K11" s="576" t="s">
        <v>659</v>
      </c>
      <c r="L11" s="579">
        <v>773.45</v>
      </c>
      <c r="M11" s="579">
        <v>773.45</v>
      </c>
      <c r="N11" s="576">
        <v>1</v>
      </c>
      <c r="O11" s="580">
        <v>1</v>
      </c>
      <c r="P11" s="579">
        <v>773.45</v>
      </c>
      <c r="Q11" s="581">
        <v>1</v>
      </c>
      <c r="R11" s="576">
        <v>1</v>
      </c>
      <c r="S11" s="581">
        <v>1</v>
      </c>
      <c r="T11" s="580">
        <v>1</v>
      </c>
      <c r="U11" s="582">
        <v>1</v>
      </c>
    </row>
    <row r="12" spans="1:21" ht="14.45" customHeight="1" x14ac:dyDescent="0.2">
      <c r="A12" s="575">
        <v>19</v>
      </c>
      <c r="B12" s="576" t="s">
        <v>621</v>
      </c>
      <c r="C12" s="576" t="s">
        <v>625</v>
      </c>
      <c r="D12" s="577" t="s">
        <v>769</v>
      </c>
      <c r="E12" s="578" t="s">
        <v>632</v>
      </c>
      <c r="F12" s="576" t="s">
        <v>622</v>
      </c>
      <c r="G12" s="576" t="s">
        <v>660</v>
      </c>
      <c r="H12" s="576" t="s">
        <v>271</v>
      </c>
      <c r="I12" s="576" t="s">
        <v>661</v>
      </c>
      <c r="J12" s="576" t="s">
        <v>577</v>
      </c>
      <c r="K12" s="576" t="s">
        <v>662</v>
      </c>
      <c r="L12" s="579">
        <v>25.53</v>
      </c>
      <c r="M12" s="579">
        <v>25.53</v>
      </c>
      <c r="N12" s="576">
        <v>1</v>
      </c>
      <c r="O12" s="580">
        <v>1</v>
      </c>
      <c r="P12" s="579">
        <v>25.53</v>
      </c>
      <c r="Q12" s="581">
        <v>1</v>
      </c>
      <c r="R12" s="576">
        <v>1</v>
      </c>
      <c r="S12" s="581">
        <v>1</v>
      </c>
      <c r="T12" s="580">
        <v>1</v>
      </c>
      <c r="U12" s="582">
        <v>1</v>
      </c>
    </row>
    <row r="13" spans="1:21" ht="14.45" customHeight="1" x14ac:dyDescent="0.2">
      <c r="A13" s="575">
        <v>19</v>
      </c>
      <c r="B13" s="576" t="s">
        <v>621</v>
      </c>
      <c r="C13" s="576" t="s">
        <v>625</v>
      </c>
      <c r="D13" s="577" t="s">
        <v>769</v>
      </c>
      <c r="E13" s="578" t="s">
        <v>632</v>
      </c>
      <c r="F13" s="576" t="s">
        <v>622</v>
      </c>
      <c r="G13" s="576" t="s">
        <v>663</v>
      </c>
      <c r="H13" s="576" t="s">
        <v>271</v>
      </c>
      <c r="I13" s="576" t="s">
        <v>664</v>
      </c>
      <c r="J13" s="576" t="s">
        <v>665</v>
      </c>
      <c r="K13" s="576" t="s">
        <v>666</v>
      </c>
      <c r="L13" s="579">
        <v>78.48</v>
      </c>
      <c r="M13" s="579">
        <v>78.48</v>
      </c>
      <c r="N13" s="576">
        <v>1</v>
      </c>
      <c r="O13" s="580">
        <v>1</v>
      </c>
      <c r="P13" s="579">
        <v>78.48</v>
      </c>
      <c r="Q13" s="581">
        <v>1</v>
      </c>
      <c r="R13" s="576">
        <v>1</v>
      </c>
      <c r="S13" s="581">
        <v>1</v>
      </c>
      <c r="T13" s="580">
        <v>1</v>
      </c>
      <c r="U13" s="582">
        <v>1</v>
      </c>
    </row>
    <row r="14" spans="1:21" ht="14.45" customHeight="1" x14ac:dyDescent="0.2">
      <c r="A14" s="575">
        <v>19</v>
      </c>
      <c r="B14" s="576" t="s">
        <v>621</v>
      </c>
      <c r="C14" s="576" t="s">
        <v>625</v>
      </c>
      <c r="D14" s="577" t="s">
        <v>769</v>
      </c>
      <c r="E14" s="578" t="s">
        <v>632</v>
      </c>
      <c r="F14" s="576" t="s">
        <v>622</v>
      </c>
      <c r="G14" s="576" t="s">
        <v>667</v>
      </c>
      <c r="H14" s="576" t="s">
        <v>271</v>
      </c>
      <c r="I14" s="576" t="s">
        <v>668</v>
      </c>
      <c r="J14" s="576" t="s">
        <v>669</v>
      </c>
      <c r="K14" s="576" t="s">
        <v>670</v>
      </c>
      <c r="L14" s="579">
        <v>38.56</v>
      </c>
      <c r="M14" s="579">
        <v>38.56</v>
      </c>
      <c r="N14" s="576">
        <v>1</v>
      </c>
      <c r="O14" s="580">
        <v>1</v>
      </c>
      <c r="P14" s="579"/>
      <c r="Q14" s="581">
        <v>0</v>
      </c>
      <c r="R14" s="576"/>
      <c r="S14" s="581">
        <v>0</v>
      </c>
      <c r="T14" s="580"/>
      <c r="U14" s="582">
        <v>0</v>
      </c>
    </row>
    <row r="15" spans="1:21" ht="14.45" customHeight="1" x14ac:dyDescent="0.2">
      <c r="A15" s="575">
        <v>19</v>
      </c>
      <c r="B15" s="576" t="s">
        <v>621</v>
      </c>
      <c r="C15" s="576" t="s">
        <v>625</v>
      </c>
      <c r="D15" s="577" t="s">
        <v>769</v>
      </c>
      <c r="E15" s="578" t="s">
        <v>632</v>
      </c>
      <c r="F15" s="576" t="s">
        <v>622</v>
      </c>
      <c r="G15" s="576" t="s">
        <v>671</v>
      </c>
      <c r="H15" s="576" t="s">
        <v>271</v>
      </c>
      <c r="I15" s="576" t="s">
        <v>672</v>
      </c>
      <c r="J15" s="576" t="s">
        <v>673</v>
      </c>
      <c r="K15" s="576" t="s">
        <v>674</v>
      </c>
      <c r="L15" s="579">
        <v>35.25</v>
      </c>
      <c r="M15" s="579">
        <v>35.25</v>
      </c>
      <c r="N15" s="576">
        <v>1</v>
      </c>
      <c r="O15" s="580">
        <v>1</v>
      </c>
      <c r="P15" s="579">
        <v>35.25</v>
      </c>
      <c r="Q15" s="581">
        <v>1</v>
      </c>
      <c r="R15" s="576">
        <v>1</v>
      </c>
      <c r="S15" s="581">
        <v>1</v>
      </c>
      <c r="T15" s="580">
        <v>1</v>
      </c>
      <c r="U15" s="582">
        <v>1</v>
      </c>
    </row>
    <row r="16" spans="1:21" ht="14.45" customHeight="1" x14ac:dyDescent="0.2">
      <c r="A16" s="575">
        <v>19</v>
      </c>
      <c r="B16" s="576" t="s">
        <v>621</v>
      </c>
      <c r="C16" s="576" t="s">
        <v>625</v>
      </c>
      <c r="D16" s="577" t="s">
        <v>769</v>
      </c>
      <c r="E16" s="578" t="s">
        <v>632</v>
      </c>
      <c r="F16" s="576" t="s">
        <v>622</v>
      </c>
      <c r="G16" s="576" t="s">
        <v>675</v>
      </c>
      <c r="H16" s="576" t="s">
        <v>530</v>
      </c>
      <c r="I16" s="576" t="s">
        <v>676</v>
      </c>
      <c r="J16" s="576" t="s">
        <v>677</v>
      </c>
      <c r="K16" s="576" t="s">
        <v>678</v>
      </c>
      <c r="L16" s="579">
        <v>154.36000000000001</v>
      </c>
      <c r="M16" s="579">
        <v>154.36000000000001</v>
      </c>
      <c r="N16" s="576">
        <v>1</v>
      </c>
      <c r="O16" s="580">
        <v>1</v>
      </c>
      <c r="P16" s="579"/>
      <c r="Q16" s="581">
        <v>0</v>
      </c>
      <c r="R16" s="576"/>
      <c r="S16" s="581">
        <v>0</v>
      </c>
      <c r="T16" s="580"/>
      <c r="U16" s="582">
        <v>0</v>
      </c>
    </row>
    <row r="17" spans="1:21" ht="14.45" customHeight="1" x14ac:dyDescent="0.2">
      <c r="A17" s="575">
        <v>19</v>
      </c>
      <c r="B17" s="576" t="s">
        <v>621</v>
      </c>
      <c r="C17" s="576" t="s">
        <v>625</v>
      </c>
      <c r="D17" s="577" t="s">
        <v>769</v>
      </c>
      <c r="E17" s="578" t="s">
        <v>632</v>
      </c>
      <c r="F17" s="576" t="s">
        <v>623</v>
      </c>
      <c r="G17" s="576" t="s">
        <v>679</v>
      </c>
      <c r="H17" s="576" t="s">
        <v>271</v>
      </c>
      <c r="I17" s="576" t="s">
        <v>680</v>
      </c>
      <c r="J17" s="576" t="s">
        <v>681</v>
      </c>
      <c r="K17" s="576"/>
      <c r="L17" s="579">
        <v>0</v>
      </c>
      <c r="M17" s="579">
        <v>0</v>
      </c>
      <c r="N17" s="576">
        <v>1</v>
      </c>
      <c r="O17" s="580">
        <v>1</v>
      </c>
      <c r="P17" s="579">
        <v>0</v>
      </c>
      <c r="Q17" s="581"/>
      <c r="R17" s="576">
        <v>1</v>
      </c>
      <c r="S17" s="581">
        <v>1</v>
      </c>
      <c r="T17" s="580">
        <v>1</v>
      </c>
      <c r="U17" s="582">
        <v>1</v>
      </c>
    </row>
    <row r="18" spans="1:21" ht="14.45" customHeight="1" x14ac:dyDescent="0.2">
      <c r="A18" s="575">
        <v>19</v>
      </c>
      <c r="B18" s="576" t="s">
        <v>621</v>
      </c>
      <c r="C18" s="576" t="s">
        <v>625</v>
      </c>
      <c r="D18" s="577" t="s">
        <v>769</v>
      </c>
      <c r="E18" s="578" t="s">
        <v>632</v>
      </c>
      <c r="F18" s="576" t="s">
        <v>623</v>
      </c>
      <c r="G18" s="576" t="s">
        <v>679</v>
      </c>
      <c r="H18" s="576" t="s">
        <v>271</v>
      </c>
      <c r="I18" s="576" t="s">
        <v>682</v>
      </c>
      <c r="J18" s="576" t="s">
        <v>681</v>
      </c>
      <c r="K18" s="576"/>
      <c r="L18" s="579">
        <v>0</v>
      </c>
      <c r="M18" s="579">
        <v>0</v>
      </c>
      <c r="N18" s="576">
        <v>1</v>
      </c>
      <c r="O18" s="580">
        <v>1</v>
      </c>
      <c r="P18" s="579">
        <v>0</v>
      </c>
      <c r="Q18" s="581"/>
      <c r="R18" s="576">
        <v>1</v>
      </c>
      <c r="S18" s="581">
        <v>1</v>
      </c>
      <c r="T18" s="580">
        <v>1</v>
      </c>
      <c r="U18" s="582">
        <v>1</v>
      </c>
    </row>
    <row r="19" spans="1:21" ht="14.45" customHeight="1" x14ac:dyDescent="0.2">
      <c r="A19" s="575">
        <v>19</v>
      </c>
      <c r="B19" s="576" t="s">
        <v>621</v>
      </c>
      <c r="C19" s="576" t="s">
        <v>625</v>
      </c>
      <c r="D19" s="577" t="s">
        <v>769</v>
      </c>
      <c r="E19" s="578" t="s">
        <v>635</v>
      </c>
      <c r="F19" s="576" t="s">
        <v>624</v>
      </c>
      <c r="G19" s="576" t="s">
        <v>683</v>
      </c>
      <c r="H19" s="576" t="s">
        <v>271</v>
      </c>
      <c r="I19" s="576" t="s">
        <v>684</v>
      </c>
      <c r="J19" s="576" t="s">
        <v>685</v>
      </c>
      <c r="K19" s="576" t="s">
        <v>686</v>
      </c>
      <c r="L19" s="579">
        <v>300.14999999999998</v>
      </c>
      <c r="M19" s="579">
        <v>600.29999999999995</v>
      </c>
      <c r="N19" s="576">
        <v>2</v>
      </c>
      <c r="O19" s="580">
        <v>1</v>
      </c>
      <c r="P19" s="579">
        <v>600.29999999999995</v>
      </c>
      <c r="Q19" s="581">
        <v>1</v>
      </c>
      <c r="R19" s="576">
        <v>2</v>
      </c>
      <c r="S19" s="581">
        <v>1</v>
      </c>
      <c r="T19" s="580">
        <v>1</v>
      </c>
      <c r="U19" s="582">
        <v>1</v>
      </c>
    </row>
    <row r="20" spans="1:21" ht="14.45" customHeight="1" x14ac:dyDescent="0.2">
      <c r="A20" s="575">
        <v>19</v>
      </c>
      <c r="B20" s="576" t="s">
        <v>621</v>
      </c>
      <c r="C20" s="576" t="s">
        <v>625</v>
      </c>
      <c r="D20" s="577" t="s">
        <v>769</v>
      </c>
      <c r="E20" s="578" t="s">
        <v>637</v>
      </c>
      <c r="F20" s="576" t="s">
        <v>622</v>
      </c>
      <c r="G20" s="576" t="s">
        <v>687</v>
      </c>
      <c r="H20" s="576" t="s">
        <v>530</v>
      </c>
      <c r="I20" s="576" t="s">
        <v>688</v>
      </c>
      <c r="J20" s="576" t="s">
        <v>689</v>
      </c>
      <c r="K20" s="576" t="s">
        <v>690</v>
      </c>
      <c r="L20" s="579">
        <v>165.41</v>
      </c>
      <c r="M20" s="579">
        <v>330.82</v>
      </c>
      <c r="N20" s="576">
        <v>2</v>
      </c>
      <c r="O20" s="580">
        <v>1</v>
      </c>
      <c r="P20" s="579">
        <v>330.82</v>
      </c>
      <c r="Q20" s="581">
        <v>1</v>
      </c>
      <c r="R20" s="576">
        <v>2</v>
      </c>
      <c r="S20" s="581">
        <v>1</v>
      </c>
      <c r="T20" s="580">
        <v>1</v>
      </c>
      <c r="U20" s="582">
        <v>1</v>
      </c>
    </row>
    <row r="21" spans="1:21" ht="14.45" customHeight="1" x14ac:dyDescent="0.2">
      <c r="A21" s="575">
        <v>19</v>
      </c>
      <c r="B21" s="576" t="s">
        <v>621</v>
      </c>
      <c r="C21" s="576" t="s">
        <v>625</v>
      </c>
      <c r="D21" s="577" t="s">
        <v>769</v>
      </c>
      <c r="E21" s="578" t="s">
        <v>637</v>
      </c>
      <c r="F21" s="576" t="s">
        <v>622</v>
      </c>
      <c r="G21" s="576" t="s">
        <v>640</v>
      </c>
      <c r="H21" s="576" t="s">
        <v>530</v>
      </c>
      <c r="I21" s="576" t="s">
        <v>691</v>
      </c>
      <c r="J21" s="576" t="s">
        <v>642</v>
      </c>
      <c r="K21" s="576" t="s">
        <v>692</v>
      </c>
      <c r="L21" s="579">
        <v>117.55</v>
      </c>
      <c r="M21" s="579">
        <v>235.1</v>
      </c>
      <c r="N21" s="576">
        <v>2</v>
      </c>
      <c r="O21" s="580">
        <v>0.5</v>
      </c>
      <c r="P21" s="579">
        <v>235.1</v>
      </c>
      <c r="Q21" s="581">
        <v>1</v>
      </c>
      <c r="R21" s="576">
        <v>2</v>
      </c>
      <c r="S21" s="581">
        <v>1</v>
      </c>
      <c r="T21" s="580">
        <v>0.5</v>
      </c>
      <c r="U21" s="582">
        <v>1</v>
      </c>
    </row>
    <row r="22" spans="1:21" ht="14.45" customHeight="1" x14ac:dyDescent="0.2">
      <c r="A22" s="575">
        <v>19</v>
      </c>
      <c r="B22" s="576" t="s">
        <v>621</v>
      </c>
      <c r="C22" s="576" t="s">
        <v>625</v>
      </c>
      <c r="D22" s="577" t="s">
        <v>769</v>
      </c>
      <c r="E22" s="578" t="s">
        <v>637</v>
      </c>
      <c r="F22" s="576" t="s">
        <v>622</v>
      </c>
      <c r="G22" s="576" t="s">
        <v>640</v>
      </c>
      <c r="H22" s="576" t="s">
        <v>530</v>
      </c>
      <c r="I22" s="576" t="s">
        <v>641</v>
      </c>
      <c r="J22" s="576" t="s">
        <v>642</v>
      </c>
      <c r="K22" s="576" t="s">
        <v>643</v>
      </c>
      <c r="L22" s="579">
        <v>176.32</v>
      </c>
      <c r="M22" s="579">
        <v>881.59999999999991</v>
      </c>
      <c r="N22" s="576">
        <v>5</v>
      </c>
      <c r="O22" s="580">
        <v>3</v>
      </c>
      <c r="P22" s="579">
        <v>881.59999999999991</v>
      </c>
      <c r="Q22" s="581">
        <v>1</v>
      </c>
      <c r="R22" s="576">
        <v>5</v>
      </c>
      <c r="S22" s="581">
        <v>1</v>
      </c>
      <c r="T22" s="580">
        <v>3</v>
      </c>
      <c r="U22" s="582">
        <v>1</v>
      </c>
    </row>
    <row r="23" spans="1:21" ht="14.45" customHeight="1" x14ac:dyDescent="0.2">
      <c r="A23" s="575">
        <v>19</v>
      </c>
      <c r="B23" s="576" t="s">
        <v>621</v>
      </c>
      <c r="C23" s="576" t="s">
        <v>625</v>
      </c>
      <c r="D23" s="577" t="s">
        <v>769</v>
      </c>
      <c r="E23" s="578" t="s">
        <v>637</v>
      </c>
      <c r="F23" s="576" t="s">
        <v>622</v>
      </c>
      <c r="G23" s="576" t="s">
        <v>644</v>
      </c>
      <c r="H23" s="576" t="s">
        <v>271</v>
      </c>
      <c r="I23" s="576" t="s">
        <v>645</v>
      </c>
      <c r="J23" s="576" t="s">
        <v>646</v>
      </c>
      <c r="K23" s="576" t="s">
        <v>647</v>
      </c>
      <c r="L23" s="579">
        <v>23.51</v>
      </c>
      <c r="M23" s="579">
        <v>23.51</v>
      </c>
      <c r="N23" s="576">
        <v>1</v>
      </c>
      <c r="O23" s="580">
        <v>0.5</v>
      </c>
      <c r="P23" s="579">
        <v>23.51</v>
      </c>
      <c r="Q23" s="581">
        <v>1</v>
      </c>
      <c r="R23" s="576">
        <v>1</v>
      </c>
      <c r="S23" s="581">
        <v>1</v>
      </c>
      <c r="T23" s="580">
        <v>0.5</v>
      </c>
      <c r="U23" s="582">
        <v>1</v>
      </c>
    </row>
    <row r="24" spans="1:21" ht="14.45" customHeight="1" x14ac:dyDescent="0.2">
      <c r="A24" s="575">
        <v>19</v>
      </c>
      <c r="B24" s="576" t="s">
        <v>621</v>
      </c>
      <c r="C24" s="576" t="s">
        <v>625</v>
      </c>
      <c r="D24" s="577" t="s">
        <v>769</v>
      </c>
      <c r="E24" s="578" t="s">
        <v>637</v>
      </c>
      <c r="F24" s="576" t="s">
        <v>622</v>
      </c>
      <c r="G24" s="576" t="s">
        <v>693</v>
      </c>
      <c r="H24" s="576" t="s">
        <v>271</v>
      </c>
      <c r="I24" s="576" t="s">
        <v>694</v>
      </c>
      <c r="J24" s="576" t="s">
        <v>695</v>
      </c>
      <c r="K24" s="576" t="s">
        <v>696</v>
      </c>
      <c r="L24" s="579">
        <v>273.33</v>
      </c>
      <c r="M24" s="579">
        <v>1093.32</v>
      </c>
      <c r="N24" s="576">
        <v>4</v>
      </c>
      <c r="O24" s="580">
        <v>2.5</v>
      </c>
      <c r="P24" s="579">
        <v>1093.32</v>
      </c>
      <c r="Q24" s="581">
        <v>1</v>
      </c>
      <c r="R24" s="576">
        <v>4</v>
      </c>
      <c r="S24" s="581">
        <v>1</v>
      </c>
      <c r="T24" s="580">
        <v>2.5</v>
      </c>
      <c r="U24" s="582">
        <v>1</v>
      </c>
    </row>
    <row r="25" spans="1:21" ht="14.45" customHeight="1" x14ac:dyDescent="0.2">
      <c r="A25" s="575">
        <v>19</v>
      </c>
      <c r="B25" s="576" t="s">
        <v>621</v>
      </c>
      <c r="C25" s="576" t="s">
        <v>625</v>
      </c>
      <c r="D25" s="577" t="s">
        <v>769</v>
      </c>
      <c r="E25" s="578" t="s">
        <v>637</v>
      </c>
      <c r="F25" s="576" t="s">
        <v>622</v>
      </c>
      <c r="G25" s="576" t="s">
        <v>648</v>
      </c>
      <c r="H25" s="576" t="s">
        <v>271</v>
      </c>
      <c r="I25" s="576" t="s">
        <v>649</v>
      </c>
      <c r="J25" s="576" t="s">
        <v>650</v>
      </c>
      <c r="K25" s="576" t="s">
        <v>651</v>
      </c>
      <c r="L25" s="579">
        <v>159.16999999999999</v>
      </c>
      <c r="M25" s="579">
        <v>159.16999999999999</v>
      </c>
      <c r="N25" s="576">
        <v>1</v>
      </c>
      <c r="O25" s="580">
        <v>1</v>
      </c>
      <c r="P25" s="579">
        <v>159.16999999999999</v>
      </c>
      <c r="Q25" s="581">
        <v>1</v>
      </c>
      <c r="R25" s="576">
        <v>1</v>
      </c>
      <c r="S25" s="581">
        <v>1</v>
      </c>
      <c r="T25" s="580">
        <v>1</v>
      </c>
      <c r="U25" s="582">
        <v>1</v>
      </c>
    </row>
    <row r="26" spans="1:21" ht="14.45" customHeight="1" x14ac:dyDescent="0.2">
      <c r="A26" s="575">
        <v>19</v>
      </c>
      <c r="B26" s="576" t="s">
        <v>621</v>
      </c>
      <c r="C26" s="576" t="s">
        <v>625</v>
      </c>
      <c r="D26" s="577" t="s">
        <v>769</v>
      </c>
      <c r="E26" s="578" t="s">
        <v>637</v>
      </c>
      <c r="F26" s="576" t="s">
        <v>622</v>
      </c>
      <c r="G26" s="576" t="s">
        <v>652</v>
      </c>
      <c r="H26" s="576" t="s">
        <v>271</v>
      </c>
      <c r="I26" s="576" t="s">
        <v>697</v>
      </c>
      <c r="J26" s="576" t="s">
        <v>654</v>
      </c>
      <c r="K26" s="576" t="s">
        <v>698</v>
      </c>
      <c r="L26" s="579">
        <v>138.76</v>
      </c>
      <c r="M26" s="579">
        <v>277.52</v>
      </c>
      <c r="N26" s="576">
        <v>2</v>
      </c>
      <c r="O26" s="580">
        <v>1</v>
      </c>
      <c r="P26" s="579">
        <v>277.52</v>
      </c>
      <c r="Q26" s="581">
        <v>1</v>
      </c>
      <c r="R26" s="576">
        <v>2</v>
      </c>
      <c r="S26" s="581">
        <v>1</v>
      </c>
      <c r="T26" s="580">
        <v>1</v>
      </c>
      <c r="U26" s="582">
        <v>1</v>
      </c>
    </row>
    <row r="27" spans="1:21" ht="14.45" customHeight="1" x14ac:dyDescent="0.2">
      <c r="A27" s="575">
        <v>19</v>
      </c>
      <c r="B27" s="576" t="s">
        <v>621</v>
      </c>
      <c r="C27" s="576" t="s">
        <v>625</v>
      </c>
      <c r="D27" s="577" t="s">
        <v>769</v>
      </c>
      <c r="E27" s="578" t="s">
        <v>637</v>
      </c>
      <c r="F27" s="576" t="s">
        <v>622</v>
      </c>
      <c r="G27" s="576" t="s">
        <v>656</v>
      </c>
      <c r="H27" s="576" t="s">
        <v>530</v>
      </c>
      <c r="I27" s="576" t="s">
        <v>657</v>
      </c>
      <c r="J27" s="576" t="s">
        <v>658</v>
      </c>
      <c r="K27" s="576" t="s">
        <v>659</v>
      </c>
      <c r="L27" s="579">
        <v>773.45</v>
      </c>
      <c r="M27" s="579">
        <v>773.45</v>
      </c>
      <c r="N27" s="576">
        <v>1</v>
      </c>
      <c r="O27" s="580">
        <v>1</v>
      </c>
      <c r="P27" s="579"/>
      <c r="Q27" s="581">
        <v>0</v>
      </c>
      <c r="R27" s="576"/>
      <c r="S27" s="581">
        <v>0</v>
      </c>
      <c r="T27" s="580"/>
      <c r="U27" s="582">
        <v>0</v>
      </c>
    </row>
    <row r="28" spans="1:21" ht="14.45" customHeight="1" x14ac:dyDescent="0.2">
      <c r="A28" s="575">
        <v>19</v>
      </c>
      <c r="B28" s="576" t="s">
        <v>621</v>
      </c>
      <c r="C28" s="576" t="s">
        <v>625</v>
      </c>
      <c r="D28" s="577" t="s">
        <v>769</v>
      </c>
      <c r="E28" s="578" t="s">
        <v>637</v>
      </c>
      <c r="F28" s="576" t="s">
        <v>622</v>
      </c>
      <c r="G28" s="576" t="s">
        <v>699</v>
      </c>
      <c r="H28" s="576" t="s">
        <v>530</v>
      </c>
      <c r="I28" s="576" t="s">
        <v>700</v>
      </c>
      <c r="J28" s="576" t="s">
        <v>701</v>
      </c>
      <c r="K28" s="576" t="s">
        <v>702</v>
      </c>
      <c r="L28" s="579">
        <v>186.87</v>
      </c>
      <c r="M28" s="579">
        <v>560.61</v>
      </c>
      <c r="N28" s="576">
        <v>3</v>
      </c>
      <c r="O28" s="580">
        <v>1.5</v>
      </c>
      <c r="P28" s="579">
        <v>560.61</v>
      </c>
      <c r="Q28" s="581">
        <v>1</v>
      </c>
      <c r="R28" s="576">
        <v>3</v>
      </c>
      <c r="S28" s="581">
        <v>1</v>
      </c>
      <c r="T28" s="580">
        <v>1.5</v>
      </c>
      <c r="U28" s="582">
        <v>1</v>
      </c>
    </row>
    <row r="29" spans="1:21" ht="14.45" customHeight="1" x14ac:dyDescent="0.2">
      <c r="A29" s="575">
        <v>19</v>
      </c>
      <c r="B29" s="576" t="s">
        <v>621</v>
      </c>
      <c r="C29" s="576" t="s">
        <v>625</v>
      </c>
      <c r="D29" s="577" t="s">
        <v>769</v>
      </c>
      <c r="E29" s="578" t="s">
        <v>637</v>
      </c>
      <c r="F29" s="576" t="s">
        <v>622</v>
      </c>
      <c r="G29" s="576" t="s">
        <v>703</v>
      </c>
      <c r="H29" s="576" t="s">
        <v>271</v>
      </c>
      <c r="I29" s="576" t="s">
        <v>704</v>
      </c>
      <c r="J29" s="576" t="s">
        <v>705</v>
      </c>
      <c r="K29" s="576" t="s">
        <v>706</v>
      </c>
      <c r="L29" s="579">
        <v>61.97</v>
      </c>
      <c r="M29" s="579">
        <v>61.97</v>
      </c>
      <c r="N29" s="576">
        <v>1</v>
      </c>
      <c r="O29" s="580">
        <v>1</v>
      </c>
      <c r="P29" s="579">
        <v>61.97</v>
      </c>
      <c r="Q29" s="581">
        <v>1</v>
      </c>
      <c r="R29" s="576">
        <v>1</v>
      </c>
      <c r="S29" s="581">
        <v>1</v>
      </c>
      <c r="T29" s="580">
        <v>1</v>
      </c>
      <c r="U29" s="582">
        <v>1</v>
      </c>
    </row>
    <row r="30" spans="1:21" ht="14.45" customHeight="1" x14ac:dyDescent="0.2">
      <c r="A30" s="575">
        <v>19</v>
      </c>
      <c r="B30" s="576" t="s">
        <v>621</v>
      </c>
      <c r="C30" s="576" t="s">
        <v>625</v>
      </c>
      <c r="D30" s="577" t="s">
        <v>769</v>
      </c>
      <c r="E30" s="578" t="s">
        <v>637</v>
      </c>
      <c r="F30" s="576" t="s">
        <v>622</v>
      </c>
      <c r="G30" s="576" t="s">
        <v>671</v>
      </c>
      <c r="H30" s="576" t="s">
        <v>271</v>
      </c>
      <c r="I30" s="576" t="s">
        <v>672</v>
      </c>
      <c r="J30" s="576" t="s">
        <v>673</v>
      </c>
      <c r="K30" s="576" t="s">
        <v>674</v>
      </c>
      <c r="L30" s="579">
        <v>35.25</v>
      </c>
      <c r="M30" s="579">
        <v>35.25</v>
      </c>
      <c r="N30" s="576">
        <v>1</v>
      </c>
      <c r="O30" s="580">
        <v>0.5</v>
      </c>
      <c r="P30" s="579">
        <v>35.25</v>
      </c>
      <c r="Q30" s="581">
        <v>1</v>
      </c>
      <c r="R30" s="576">
        <v>1</v>
      </c>
      <c r="S30" s="581">
        <v>1</v>
      </c>
      <c r="T30" s="580">
        <v>0.5</v>
      </c>
      <c r="U30" s="582">
        <v>1</v>
      </c>
    </row>
    <row r="31" spans="1:21" ht="14.45" customHeight="1" x14ac:dyDescent="0.2">
      <c r="A31" s="575">
        <v>19</v>
      </c>
      <c r="B31" s="576" t="s">
        <v>621</v>
      </c>
      <c r="C31" s="576" t="s">
        <v>625</v>
      </c>
      <c r="D31" s="577" t="s">
        <v>769</v>
      </c>
      <c r="E31" s="578" t="s">
        <v>637</v>
      </c>
      <c r="F31" s="576" t="s">
        <v>622</v>
      </c>
      <c r="G31" s="576" t="s">
        <v>707</v>
      </c>
      <c r="H31" s="576" t="s">
        <v>271</v>
      </c>
      <c r="I31" s="576" t="s">
        <v>708</v>
      </c>
      <c r="J31" s="576" t="s">
        <v>709</v>
      </c>
      <c r="K31" s="576" t="s">
        <v>710</v>
      </c>
      <c r="L31" s="579">
        <v>87.98</v>
      </c>
      <c r="M31" s="579">
        <v>87.98</v>
      </c>
      <c r="N31" s="576">
        <v>1</v>
      </c>
      <c r="O31" s="580">
        <v>0.5</v>
      </c>
      <c r="P31" s="579">
        <v>87.98</v>
      </c>
      <c r="Q31" s="581">
        <v>1</v>
      </c>
      <c r="R31" s="576">
        <v>1</v>
      </c>
      <c r="S31" s="581">
        <v>1</v>
      </c>
      <c r="T31" s="580">
        <v>0.5</v>
      </c>
      <c r="U31" s="582">
        <v>1</v>
      </c>
    </row>
    <row r="32" spans="1:21" ht="14.45" customHeight="1" x14ac:dyDescent="0.2">
      <c r="A32" s="575">
        <v>19</v>
      </c>
      <c r="B32" s="576" t="s">
        <v>621</v>
      </c>
      <c r="C32" s="576" t="s">
        <v>625</v>
      </c>
      <c r="D32" s="577" t="s">
        <v>769</v>
      </c>
      <c r="E32" s="578" t="s">
        <v>637</v>
      </c>
      <c r="F32" s="576" t="s">
        <v>622</v>
      </c>
      <c r="G32" s="576" t="s">
        <v>711</v>
      </c>
      <c r="H32" s="576" t="s">
        <v>271</v>
      </c>
      <c r="I32" s="576" t="s">
        <v>712</v>
      </c>
      <c r="J32" s="576" t="s">
        <v>713</v>
      </c>
      <c r="K32" s="576" t="s">
        <v>714</v>
      </c>
      <c r="L32" s="579">
        <v>183.79</v>
      </c>
      <c r="M32" s="579">
        <v>183.79</v>
      </c>
      <c r="N32" s="576">
        <v>1</v>
      </c>
      <c r="O32" s="580">
        <v>1</v>
      </c>
      <c r="P32" s="579">
        <v>183.79</v>
      </c>
      <c r="Q32" s="581">
        <v>1</v>
      </c>
      <c r="R32" s="576">
        <v>1</v>
      </c>
      <c r="S32" s="581">
        <v>1</v>
      </c>
      <c r="T32" s="580">
        <v>1</v>
      </c>
      <c r="U32" s="582">
        <v>1</v>
      </c>
    </row>
    <row r="33" spans="1:21" ht="14.45" customHeight="1" x14ac:dyDescent="0.2">
      <c r="A33" s="575">
        <v>19</v>
      </c>
      <c r="B33" s="576" t="s">
        <v>621</v>
      </c>
      <c r="C33" s="576" t="s">
        <v>625</v>
      </c>
      <c r="D33" s="577" t="s">
        <v>769</v>
      </c>
      <c r="E33" s="578" t="s">
        <v>637</v>
      </c>
      <c r="F33" s="576" t="s">
        <v>622</v>
      </c>
      <c r="G33" s="576" t="s">
        <v>715</v>
      </c>
      <c r="H33" s="576" t="s">
        <v>271</v>
      </c>
      <c r="I33" s="576" t="s">
        <v>716</v>
      </c>
      <c r="J33" s="576" t="s">
        <v>717</v>
      </c>
      <c r="K33" s="576" t="s">
        <v>718</v>
      </c>
      <c r="L33" s="579">
        <v>118.65</v>
      </c>
      <c r="M33" s="579">
        <v>118.65</v>
      </c>
      <c r="N33" s="576">
        <v>1</v>
      </c>
      <c r="O33" s="580">
        <v>1</v>
      </c>
      <c r="P33" s="579">
        <v>118.65</v>
      </c>
      <c r="Q33" s="581">
        <v>1</v>
      </c>
      <c r="R33" s="576">
        <v>1</v>
      </c>
      <c r="S33" s="581">
        <v>1</v>
      </c>
      <c r="T33" s="580">
        <v>1</v>
      </c>
      <c r="U33" s="582">
        <v>1</v>
      </c>
    </row>
    <row r="34" spans="1:21" ht="14.45" customHeight="1" x14ac:dyDescent="0.2">
      <c r="A34" s="575">
        <v>19</v>
      </c>
      <c r="B34" s="576" t="s">
        <v>621</v>
      </c>
      <c r="C34" s="576" t="s">
        <v>625</v>
      </c>
      <c r="D34" s="577" t="s">
        <v>769</v>
      </c>
      <c r="E34" s="578" t="s">
        <v>637</v>
      </c>
      <c r="F34" s="576" t="s">
        <v>622</v>
      </c>
      <c r="G34" s="576" t="s">
        <v>719</v>
      </c>
      <c r="H34" s="576" t="s">
        <v>530</v>
      </c>
      <c r="I34" s="576" t="s">
        <v>720</v>
      </c>
      <c r="J34" s="576" t="s">
        <v>721</v>
      </c>
      <c r="K34" s="576" t="s">
        <v>722</v>
      </c>
      <c r="L34" s="579">
        <v>63.14</v>
      </c>
      <c r="M34" s="579">
        <v>126.28</v>
      </c>
      <c r="N34" s="576">
        <v>2</v>
      </c>
      <c r="O34" s="580">
        <v>1</v>
      </c>
      <c r="P34" s="579">
        <v>126.28</v>
      </c>
      <c r="Q34" s="581">
        <v>1</v>
      </c>
      <c r="R34" s="576">
        <v>2</v>
      </c>
      <c r="S34" s="581">
        <v>1</v>
      </c>
      <c r="T34" s="580">
        <v>1</v>
      </c>
      <c r="U34" s="582">
        <v>1</v>
      </c>
    </row>
    <row r="35" spans="1:21" ht="14.45" customHeight="1" x14ac:dyDescent="0.2">
      <c r="A35" s="575">
        <v>19</v>
      </c>
      <c r="B35" s="576" t="s">
        <v>621</v>
      </c>
      <c r="C35" s="576" t="s">
        <v>625</v>
      </c>
      <c r="D35" s="577" t="s">
        <v>769</v>
      </c>
      <c r="E35" s="578" t="s">
        <v>639</v>
      </c>
      <c r="F35" s="576" t="s">
        <v>622</v>
      </c>
      <c r="G35" s="576" t="s">
        <v>723</v>
      </c>
      <c r="H35" s="576" t="s">
        <v>271</v>
      </c>
      <c r="I35" s="576" t="s">
        <v>724</v>
      </c>
      <c r="J35" s="576" t="s">
        <v>725</v>
      </c>
      <c r="K35" s="576" t="s">
        <v>726</v>
      </c>
      <c r="L35" s="579">
        <v>52.78</v>
      </c>
      <c r="M35" s="579">
        <v>52.78</v>
      </c>
      <c r="N35" s="576">
        <v>1</v>
      </c>
      <c r="O35" s="580">
        <v>1</v>
      </c>
      <c r="P35" s="579">
        <v>52.78</v>
      </c>
      <c r="Q35" s="581">
        <v>1</v>
      </c>
      <c r="R35" s="576">
        <v>1</v>
      </c>
      <c r="S35" s="581">
        <v>1</v>
      </c>
      <c r="T35" s="580">
        <v>1</v>
      </c>
      <c r="U35" s="582">
        <v>1</v>
      </c>
    </row>
    <row r="36" spans="1:21" ht="14.45" customHeight="1" x14ac:dyDescent="0.2">
      <c r="A36" s="575">
        <v>19</v>
      </c>
      <c r="B36" s="576" t="s">
        <v>621</v>
      </c>
      <c r="C36" s="576" t="s">
        <v>625</v>
      </c>
      <c r="D36" s="577" t="s">
        <v>769</v>
      </c>
      <c r="E36" s="578" t="s">
        <v>639</v>
      </c>
      <c r="F36" s="576" t="s">
        <v>622</v>
      </c>
      <c r="G36" s="576" t="s">
        <v>723</v>
      </c>
      <c r="H36" s="576" t="s">
        <v>271</v>
      </c>
      <c r="I36" s="576" t="s">
        <v>727</v>
      </c>
      <c r="J36" s="576" t="s">
        <v>725</v>
      </c>
      <c r="K36" s="576" t="s">
        <v>728</v>
      </c>
      <c r="L36" s="579">
        <v>52.78</v>
      </c>
      <c r="M36" s="579">
        <v>52.78</v>
      </c>
      <c r="N36" s="576">
        <v>1</v>
      </c>
      <c r="O36" s="580">
        <v>1</v>
      </c>
      <c r="P36" s="579">
        <v>52.78</v>
      </c>
      <c r="Q36" s="581">
        <v>1</v>
      </c>
      <c r="R36" s="576">
        <v>1</v>
      </c>
      <c r="S36" s="581">
        <v>1</v>
      </c>
      <c r="T36" s="580">
        <v>1</v>
      </c>
      <c r="U36" s="582">
        <v>1</v>
      </c>
    </row>
    <row r="37" spans="1:21" ht="14.45" customHeight="1" x14ac:dyDescent="0.2">
      <c r="A37" s="575">
        <v>19</v>
      </c>
      <c r="B37" s="576" t="s">
        <v>621</v>
      </c>
      <c r="C37" s="576" t="s">
        <v>625</v>
      </c>
      <c r="D37" s="577" t="s">
        <v>769</v>
      </c>
      <c r="E37" s="578" t="s">
        <v>639</v>
      </c>
      <c r="F37" s="576" t="s">
        <v>622</v>
      </c>
      <c r="G37" s="576" t="s">
        <v>648</v>
      </c>
      <c r="H37" s="576" t="s">
        <v>271</v>
      </c>
      <c r="I37" s="576" t="s">
        <v>729</v>
      </c>
      <c r="J37" s="576" t="s">
        <v>650</v>
      </c>
      <c r="K37" s="576" t="s">
        <v>730</v>
      </c>
      <c r="L37" s="579">
        <v>92.85</v>
      </c>
      <c r="M37" s="579">
        <v>92.85</v>
      </c>
      <c r="N37" s="576">
        <v>1</v>
      </c>
      <c r="O37" s="580">
        <v>1</v>
      </c>
      <c r="P37" s="579"/>
      <c r="Q37" s="581">
        <v>0</v>
      </c>
      <c r="R37" s="576"/>
      <c r="S37" s="581">
        <v>0</v>
      </c>
      <c r="T37" s="580"/>
      <c r="U37" s="582">
        <v>0</v>
      </c>
    </row>
    <row r="38" spans="1:21" ht="14.45" customHeight="1" x14ac:dyDescent="0.2">
      <c r="A38" s="575">
        <v>19</v>
      </c>
      <c r="B38" s="576" t="s">
        <v>621</v>
      </c>
      <c r="C38" s="576" t="s">
        <v>625</v>
      </c>
      <c r="D38" s="577" t="s">
        <v>769</v>
      </c>
      <c r="E38" s="578" t="s">
        <v>639</v>
      </c>
      <c r="F38" s="576" t="s">
        <v>622</v>
      </c>
      <c r="G38" s="576" t="s">
        <v>648</v>
      </c>
      <c r="H38" s="576" t="s">
        <v>271</v>
      </c>
      <c r="I38" s="576" t="s">
        <v>649</v>
      </c>
      <c r="J38" s="576" t="s">
        <v>650</v>
      </c>
      <c r="K38" s="576" t="s">
        <v>651</v>
      </c>
      <c r="L38" s="579">
        <v>159.16999999999999</v>
      </c>
      <c r="M38" s="579">
        <v>159.16999999999999</v>
      </c>
      <c r="N38" s="576">
        <v>1</v>
      </c>
      <c r="O38" s="580">
        <v>0.5</v>
      </c>
      <c r="P38" s="579">
        <v>159.16999999999999</v>
      </c>
      <c r="Q38" s="581">
        <v>1</v>
      </c>
      <c r="R38" s="576">
        <v>1</v>
      </c>
      <c r="S38" s="581">
        <v>1</v>
      </c>
      <c r="T38" s="580">
        <v>0.5</v>
      </c>
      <c r="U38" s="582">
        <v>1</v>
      </c>
    </row>
    <row r="39" spans="1:21" ht="14.45" customHeight="1" x14ac:dyDescent="0.2">
      <c r="A39" s="575">
        <v>19</v>
      </c>
      <c r="B39" s="576" t="s">
        <v>621</v>
      </c>
      <c r="C39" s="576" t="s">
        <v>625</v>
      </c>
      <c r="D39" s="577" t="s">
        <v>769</v>
      </c>
      <c r="E39" s="578" t="s">
        <v>639</v>
      </c>
      <c r="F39" s="576" t="s">
        <v>622</v>
      </c>
      <c r="G39" s="576" t="s">
        <v>731</v>
      </c>
      <c r="H39" s="576" t="s">
        <v>271</v>
      </c>
      <c r="I39" s="576" t="s">
        <v>732</v>
      </c>
      <c r="J39" s="576" t="s">
        <v>733</v>
      </c>
      <c r="K39" s="576" t="s">
        <v>734</v>
      </c>
      <c r="L39" s="579">
        <v>88.3</v>
      </c>
      <c r="M39" s="579">
        <v>88.3</v>
      </c>
      <c r="N39" s="576">
        <v>1</v>
      </c>
      <c r="O39" s="580">
        <v>1</v>
      </c>
      <c r="P39" s="579"/>
      <c r="Q39" s="581">
        <v>0</v>
      </c>
      <c r="R39" s="576"/>
      <c r="S39" s="581">
        <v>0</v>
      </c>
      <c r="T39" s="580"/>
      <c r="U39" s="582">
        <v>0</v>
      </c>
    </row>
    <row r="40" spans="1:21" ht="14.45" customHeight="1" x14ac:dyDescent="0.2">
      <c r="A40" s="575">
        <v>19</v>
      </c>
      <c r="B40" s="576" t="s">
        <v>621</v>
      </c>
      <c r="C40" s="576" t="s">
        <v>625</v>
      </c>
      <c r="D40" s="577" t="s">
        <v>769</v>
      </c>
      <c r="E40" s="578" t="s">
        <v>639</v>
      </c>
      <c r="F40" s="576" t="s">
        <v>622</v>
      </c>
      <c r="G40" s="576" t="s">
        <v>663</v>
      </c>
      <c r="H40" s="576" t="s">
        <v>271</v>
      </c>
      <c r="I40" s="576" t="s">
        <v>735</v>
      </c>
      <c r="J40" s="576" t="s">
        <v>665</v>
      </c>
      <c r="K40" s="576" t="s">
        <v>666</v>
      </c>
      <c r="L40" s="579">
        <v>78.48</v>
      </c>
      <c r="M40" s="579">
        <v>156.96</v>
      </c>
      <c r="N40" s="576">
        <v>2</v>
      </c>
      <c r="O40" s="580">
        <v>0.5</v>
      </c>
      <c r="P40" s="579">
        <v>156.96</v>
      </c>
      <c r="Q40" s="581">
        <v>1</v>
      </c>
      <c r="R40" s="576">
        <v>2</v>
      </c>
      <c r="S40" s="581">
        <v>1</v>
      </c>
      <c r="T40" s="580">
        <v>0.5</v>
      </c>
      <c r="U40" s="582">
        <v>1</v>
      </c>
    </row>
    <row r="41" spans="1:21" ht="14.45" customHeight="1" x14ac:dyDescent="0.2">
      <c r="A41" s="575">
        <v>19</v>
      </c>
      <c r="B41" s="576" t="s">
        <v>621</v>
      </c>
      <c r="C41" s="576" t="s">
        <v>625</v>
      </c>
      <c r="D41" s="577" t="s">
        <v>769</v>
      </c>
      <c r="E41" s="578" t="s">
        <v>639</v>
      </c>
      <c r="F41" s="576" t="s">
        <v>622</v>
      </c>
      <c r="G41" s="576" t="s">
        <v>736</v>
      </c>
      <c r="H41" s="576" t="s">
        <v>530</v>
      </c>
      <c r="I41" s="576" t="s">
        <v>737</v>
      </c>
      <c r="J41" s="576" t="s">
        <v>738</v>
      </c>
      <c r="K41" s="576" t="s">
        <v>739</v>
      </c>
      <c r="L41" s="579">
        <v>490.89</v>
      </c>
      <c r="M41" s="579">
        <v>490.89</v>
      </c>
      <c r="N41" s="576">
        <v>1</v>
      </c>
      <c r="O41" s="580">
        <v>1</v>
      </c>
      <c r="P41" s="579">
        <v>490.89</v>
      </c>
      <c r="Q41" s="581">
        <v>1</v>
      </c>
      <c r="R41" s="576">
        <v>1</v>
      </c>
      <c r="S41" s="581">
        <v>1</v>
      </c>
      <c r="T41" s="580">
        <v>1</v>
      </c>
      <c r="U41" s="582">
        <v>1</v>
      </c>
    </row>
    <row r="42" spans="1:21" ht="14.45" customHeight="1" x14ac:dyDescent="0.2">
      <c r="A42" s="575">
        <v>19</v>
      </c>
      <c r="B42" s="576" t="s">
        <v>621</v>
      </c>
      <c r="C42" s="576" t="s">
        <v>625</v>
      </c>
      <c r="D42" s="577" t="s">
        <v>769</v>
      </c>
      <c r="E42" s="578" t="s">
        <v>639</v>
      </c>
      <c r="F42" s="576" t="s">
        <v>622</v>
      </c>
      <c r="G42" s="576" t="s">
        <v>740</v>
      </c>
      <c r="H42" s="576" t="s">
        <v>271</v>
      </c>
      <c r="I42" s="576" t="s">
        <v>741</v>
      </c>
      <c r="J42" s="576" t="s">
        <v>742</v>
      </c>
      <c r="K42" s="576" t="s">
        <v>743</v>
      </c>
      <c r="L42" s="579">
        <v>0</v>
      </c>
      <c r="M42" s="579">
        <v>0</v>
      </c>
      <c r="N42" s="576">
        <v>2</v>
      </c>
      <c r="O42" s="580">
        <v>1</v>
      </c>
      <c r="P42" s="579"/>
      <c r="Q42" s="581"/>
      <c r="R42" s="576"/>
      <c r="S42" s="581">
        <v>0</v>
      </c>
      <c r="T42" s="580"/>
      <c r="U42" s="582">
        <v>0</v>
      </c>
    </row>
    <row r="43" spans="1:21" ht="14.45" customHeight="1" x14ac:dyDescent="0.2">
      <c r="A43" s="575">
        <v>19</v>
      </c>
      <c r="B43" s="576" t="s">
        <v>621</v>
      </c>
      <c r="C43" s="576" t="s">
        <v>625</v>
      </c>
      <c r="D43" s="577" t="s">
        <v>769</v>
      </c>
      <c r="E43" s="578" t="s">
        <v>639</v>
      </c>
      <c r="F43" s="576" t="s">
        <v>622</v>
      </c>
      <c r="G43" s="576" t="s">
        <v>744</v>
      </c>
      <c r="H43" s="576" t="s">
        <v>271</v>
      </c>
      <c r="I43" s="576" t="s">
        <v>745</v>
      </c>
      <c r="J43" s="576" t="s">
        <v>746</v>
      </c>
      <c r="K43" s="576" t="s">
        <v>747</v>
      </c>
      <c r="L43" s="579">
        <v>83.38</v>
      </c>
      <c r="M43" s="579">
        <v>500.28</v>
      </c>
      <c r="N43" s="576">
        <v>6</v>
      </c>
      <c r="O43" s="580">
        <v>3</v>
      </c>
      <c r="P43" s="579">
        <v>500.28</v>
      </c>
      <c r="Q43" s="581">
        <v>1</v>
      </c>
      <c r="R43" s="576">
        <v>6</v>
      </c>
      <c r="S43" s="581">
        <v>1</v>
      </c>
      <c r="T43" s="580">
        <v>3</v>
      </c>
      <c r="U43" s="582">
        <v>1</v>
      </c>
    </row>
    <row r="44" spans="1:21" ht="14.45" customHeight="1" x14ac:dyDescent="0.2">
      <c r="A44" s="575">
        <v>19</v>
      </c>
      <c r="B44" s="576" t="s">
        <v>621</v>
      </c>
      <c r="C44" s="576" t="s">
        <v>625</v>
      </c>
      <c r="D44" s="577" t="s">
        <v>769</v>
      </c>
      <c r="E44" s="578" t="s">
        <v>634</v>
      </c>
      <c r="F44" s="576" t="s">
        <v>622</v>
      </c>
      <c r="G44" s="576" t="s">
        <v>644</v>
      </c>
      <c r="H44" s="576" t="s">
        <v>271</v>
      </c>
      <c r="I44" s="576" t="s">
        <v>645</v>
      </c>
      <c r="J44" s="576" t="s">
        <v>646</v>
      </c>
      <c r="K44" s="576" t="s">
        <v>647</v>
      </c>
      <c r="L44" s="579">
        <v>23.51</v>
      </c>
      <c r="M44" s="579">
        <v>23.51</v>
      </c>
      <c r="N44" s="576">
        <v>1</v>
      </c>
      <c r="O44" s="580">
        <v>1</v>
      </c>
      <c r="P44" s="579">
        <v>23.51</v>
      </c>
      <c r="Q44" s="581">
        <v>1</v>
      </c>
      <c r="R44" s="576">
        <v>1</v>
      </c>
      <c r="S44" s="581">
        <v>1</v>
      </c>
      <c r="T44" s="580">
        <v>1</v>
      </c>
      <c r="U44" s="582">
        <v>1</v>
      </c>
    </row>
    <row r="45" spans="1:21" ht="14.45" customHeight="1" x14ac:dyDescent="0.2">
      <c r="A45" s="575">
        <v>19</v>
      </c>
      <c r="B45" s="576" t="s">
        <v>621</v>
      </c>
      <c r="C45" s="576" t="s">
        <v>625</v>
      </c>
      <c r="D45" s="577" t="s">
        <v>769</v>
      </c>
      <c r="E45" s="578" t="s">
        <v>634</v>
      </c>
      <c r="F45" s="576" t="s">
        <v>622</v>
      </c>
      <c r="G45" s="576" t="s">
        <v>748</v>
      </c>
      <c r="H45" s="576" t="s">
        <v>271</v>
      </c>
      <c r="I45" s="576" t="s">
        <v>749</v>
      </c>
      <c r="J45" s="576" t="s">
        <v>750</v>
      </c>
      <c r="K45" s="576" t="s">
        <v>751</v>
      </c>
      <c r="L45" s="579">
        <v>49.04</v>
      </c>
      <c r="M45" s="579">
        <v>49.04</v>
      </c>
      <c r="N45" s="576">
        <v>1</v>
      </c>
      <c r="O45" s="580">
        <v>1</v>
      </c>
      <c r="P45" s="579">
        <v>49.04</v>
      </c>
      <c r="Q45" s="581">
        <v>1</v>
      </c>
      <c r="R45" s="576">
        <v>1</v>
      </c>
      <c r="S45" s="581">
        <v>1</v>
      </c>
      <c r="T45" s="580">
        <v>1</v>
      </c>
      <c r="U45" s="582">
        <v>1</v>
      </c>
    </row>
    <row r="46" spans="1:21" ht="14.45" customHeight="1" x14ac:dyDescent="0.2">
      <c r="A46" s="575">
        <v>19</v>
      </c>
      <c r="B46" s="576" t="s">
        <v>621</v>
      </c>
      <c r="C46" s="576" t="s">
        <v>625</v>
      </c>
      <c r="D46" s="577" t="s">
        <v>769</v>
      </c>
      <c r="E46" s="578" t="s">
        <v>634</v>
      </c>
      <c r="F46" s="576" t="s">
        <v>622</v>
      </c>
      <c r="G46" s="576" t="s">
        <v>752</v>
      </c>
      <c r="H46" s="576" t="s">
        <v>271</v>
      </c>
      <c r="I46" s="576" t="s">
        <v>753</v>
      </c>
      <c r="J46" s="576" t="s">
        <v>754</v>
      </c>
      <c r="K46" s="576" t="s">
        <v>755</v>
      </c>
      <c r="L46" s="579">
        <v>42.14</v>
      </c>
      <c r="M46" s="579">
        <v>42.14</v>
      </c>
      <c r="N46" s="576">
        <v>1</v>
      </c>
      <c r="O46" s="580">
        <v>1</v>
      </c>
      <c r="P46" s="579"/>
      <c r="Q46" s="581">
        <v>0</v>
      </c>
      <c r="R46" s="576"/>
      <c r="S46" s="581">
        <v>0</v>
      </c>
      <c r="T46" s="580"/>
      <c r="U46" s="582">
        <v>0</v>
      </c>
    </row>
    <row r="47" spans="1:21" ht="14.45" customHeight="1" x14ac:dyDescent="0.2">
      <c r="A47" s="575">
        <v>19</v>
      </c>
      <c r="B47" s="576" t="s">
        <v>621</v>
      </c>
      <c r="C47" s="576" t="s">
        <v>625</v>
      </c>
      <c r="D47" s="577" t="s">
        <v>769</v>
      </c>
      <c r="E47" s="578" t="s">
        <v>634</v>
      </c>
      <c r="F47" s="576" t="s">
        <v>622</v>
      </c>
      <c r="G47" s="576" t="s">
        <v>756</v>
      </c>
      <c r="H47" s="576" t="s">
        <v>271</v>
      </c>
      <c r="I47" s="576" t="s">
        <v>757</v>
      </c>
      <c r="J47" s="576" t="s">
        <v>758</v>
      </c>
      <c r="K47" s="576" t="s">
        <v>759</v>
      </c>
      <c r="L47" s="579">
        <v>69.59</v>
      </c>
      <c r="M47" s="579">
        <v>69.59</v>
      </c>
      <c r="N47" s="576">
        <v>1</v>
      </c>
      <c r="O47" s="580">
        <v>1</v>
      </c>
      <c r="P47" s="579"/>
      <c r="Q47" s="581">
        <v>0</v>
      </c>
      <c r="R47" s="576"/>
      <c r="S47" s="581">
        <v>0</v>
      </c>
      <c r="T47" s="580"/>
      <c r="U47" s="582">
        <v>0</v>
      </c>
    </row>
    <row r="48" spans="1:21" ht="14.45" customHeight="1" x14ac:dyDescent="0.2">
      <c r="A48" s="575">
        <v>19</v>
      </c>
      <c r="B48" s="576" t="s">
        <v>621</v>
      </c>
      <c r="C48" s="576" t="s">
        <v>627</v>
      </c>
      <c r="D48" s="577" t="s">
        <v>770</v>
      </c>
      <c r="E48" s="578" t="s">
        <v>633</v>
      </c>
      <c r="F48" s="576" t="s">
        <v>622</v>
      </c>
      <c r="G48" s="576" t="s">
        <v>760</v>
      </c>
      <c r="H48" s="576" t="s">
        <v>530</v>
      </c>
      <c r="I48" s="576" t="s">
        <v>761</v>
      </c>
      <c r="J48" s="576" t="s">
        <v>762</v>
      </c>
      <c r="K48" s="576" t="s">
        <v>763</v>
      </c>
      <c r="L48" s="579">
        <v>0</v>
      </c>
      <c r="M48" s="579">
        <v>0</v>
      </c>
      <c r="N48" s="576">
        <v>1</v>
      </c>
      <c r="O48" s="580">
        <v>1</v>
      </c>
      <c r="P48" s="579"/>
      <c r="Q48" s="581"/>
      <c r="R48" s="576"/>
      <c r="S48" s="581">
        <v>0</v>
      </c>
      <c r="T48" s="580"/>
      <c r="U48" s="582">
        <v>0</v>
      </c>
    </row>
    <row r="49" spans="1:21" ht="14.45" customHeight="1" x14ac:dyDescent="0.2">
      <c r="A49" s="575">
        <v>19</v>
      </c>
      <c r="B49" s="576" t="s">
        <v>621</v>
      </c>
      <c r="C49" s="576" t="s">
        <v>627</v>
      </c>
      <c r="D49" s="577" t="s">
        <v>770</v>
      </c>
      <c r="E49" s="578" t="s">
        <v>636</v>
      </c>
      <c r="F49" s="576" t="s">
        <v>622</v>
      </c>
      <c r="G49" s="576" t="s">
        <v>671</v>
      </c>
      <c r="H49" s="576" t="s">
        <v>271</v>
      </c>
      <c r="I49" s="576" t="s">
        <v>764</v>
      </c>
      <c r="J49" s="576" t="s">
        <v>765</v>
      </c>
      <c r="K49" s="576" t="s">
        <v>766</v>
      </c>
      <c r="L49" s="579">
        <v>35.25</v>
      </c>
      <c r="M49" s="579">
        <v>35.25</v>
      </c>
      <c r="N49" s="576">
        <v>1</v>
      </c>
      <c r="O49" s="580">
        <v>1</v>
      </c>
      <c r="P49" s="579">
        <v>35.25</v>
      </c>
      <c r="Q49" s="581">
        <v>1</v>
      </c>
      <c r="R49" s="576">
        <v>1</v>
      </c>
      <c r="S49" s="581">
        <v>1</v>
      </c>
      <c r="T49" s="580">
        <v>1</v>
      </c>
      <c r="U49" s="582">
        <v>1</v>
      </c>
    </row>
    <row r="50" spans="1:21" ht="14.45" customHeight="1" thickBot="1" x14ac:dyDescent="0.25">
      <c r="A50" s="567">
        <v>19</v>
      </c>
      <c r="B50" s="568" t="s">
        <v>621</v>
      </c>
      <c r="C50" s="568" t="s">
        <v>627</v>
      </c>
      <c r="D50" s="569" t="s">
        <v>770</v>
      </c>
      <c r="E50" s="570" t="s">
        <v>638</v>
      </c>
      <c r="F50" s="568" t="s">
        <v>622</v>
      </c>
      <c r="G50" s="568" t="s">
        <v>767</v>
      </c>
      <c r="H50" s="568" t="s">
        <v>271</v>
      </c>
      <c r="I50" s="568" t="s">
        <v>768</v>
      </c>
      <c r="J50" s="568" t="s">
        <v>596</v>
      </c>
      <c r="K50" s="568" t="s">
        <v>597</v>
      </c>
      <c r="L50" s="571">
        <v>121.92</v>
      </c>
      <c r="M50" s="571">
        <v>243.84</v>
      </c>
      <c r="N50" s="568">
        <v>2</v>
      </c>
      <c r="O50" s="572">
        <v>2</v>
      </c>
      <c r="P50" s="571">
        <v>243.84</v>
      </c>
      <c r="Q50" s="573">
        <v>1</v>
      </c>
      <c r="R50" s="568">
        <v>2</v>
      </c>
      <c r="S50" s="573">
        <v>1</v>
      </c>
      <c r="T50" s="572">
        <v>2</v>
      </c>
      <c r="U50" s="57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29554C1-4D16-4E3A-9D15-5B98D44CBDD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772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3" t="s">
        <v>165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89" t="s">
        <v>633</v>
      </c>
      <c r="B5" s="116"/>
      <c r="C5" s="566"/>
      <c r="D5" s="116">
        <v>0</v>
      </c>
      <c r="E5" s="566"/>
      <c r="F5" s="584">
        <v>0</v>
      </c>
    </row>
    <row r="6" spans="1:6" ht="14.45" customHeight="1" x14ac:dyDescent="0.2">
      <c r="A6" s="590" t="s">
        <v>639</v>
      </c>
      <c r="B6" s="585"/>
      <c r="C6" s="581">
        <v>0</v>
      </c>
      <c r="D6" s="585">
        <v>490.89</v>
      </c>
      <c r="E6" s="581">
        <v>1</v>
      </c>
      <c r="F6" s="586">
        <v>490.89</v>
      </c>
    </row>
    <row r="7" spans="1:6" ht="14.45" customHeight="1" x14ac:dyDescent="0.2">
      <c r="A7" s="590" t="s">
        <v>632</v>
      </c>
      <c r="B7" s="585"/>
      <c r="C7" s="581">
        <v>0</v>
      </c>
      <c r="D7" s="585">
        <v>1104.1300000000001</v>
      </c>
      <c r="E7" s="581">
        <v>1</v>
      </c>
      <c r="F7" s="586">
        <v>1104.1300000000001</v>
      </c>
    </row>
    <row r="8" spans="1:6" ht="14.45" customHeight="1" thickBot="1" x14ac:dyDescent="0.25">
      <c r="A8" s="513" t="s">
        <v>637</v>
      </c>
      <c r="B8" s="504"/>
      <c r="C8" s="505">
        <v>0</v>
      </c>
      <c r="D8" s="504">
        <v>2907.8600000000006</v>
      </c>
      <c r="E8" s="505">
        <v>1</v>
      </c>
      <c r="F8" s="506">
        <v>2907.8600000000006</v>
      </c>
    </row>
    <row r="9" spans="1:6" ht="14.45" customHeight="1" thickBot="1" x14ac:dyDescent="0.25">
      <c r="A9" s="507" t="s">
        <v>3</v>
      </c>
      <c r="B9" s="508"/>
      <c r="C9" s="509">
        <v>0</v>
      </c>
      <c r="D9" s="508">
        <v>4502.880000000001</v>
      </c>
      <c r="E9" s="509">
        <v>1</v>
      </c>
      <c r="F9" s="510">
        <v>4502.880000000001</v>
      </c>
    </row>
    <row r="10" spans="1:6" ht="14.45" customHeight="1" thickBot="1" x14ac:dyDescent="0.25"/>
    <row r="11" spans="1:6" ht="14.45" customHeight="1" x14ac:dyDescent="0.2">
      <c r="A11" s="589" t="s">
        <v>773</v>
      </c>
      <c r="B11" s="116"/>
      <c r="C11" s="566">
        <v>0</v>
      </c>
      <c r="D11" s="116">
        <v>126.28</v>
      </c>
      <c r="E11" s="566">
        <v>1</v>
      </c>
      <c r="F11" s="584">
        <v>126.28</v>
      </c>
    </row>
    <row r="12" spans="1:6" ht="14.45" customHeight="1" x14ac:dyDescent="0.2">
      <c r="A12" s="590" t="s">
        <v>774</v>
      </c>
      <c r="B12" s="585"/>
      <c r="C12" s="581">
        <v>0</v>
      </c>
      <c r="D12" s="585">
        <v>1293.0199999999998</v>
      </c>
      <c r="E12" s="581">
        <v>1</v>
      </c>
      <c r="F12" s="586">
        <v>1293.0199999999998</v>
      </c>
    </row>
    <row r="13" spans="1:6" ht="14.45" customHeight="1" x14ac:dyDescent="0.2">
      <c r="A13" s="590" t="s">
        <v>775</v>
      </c>
      <c r="B13" s="585"/>
      <c r="C13" s="581"/>
      <c r="D13" s="585">
        <v>0</v>
      </c>
      <c r="E13" s="581"/>
      <c r="F13" s="586">
        <v>0</v>
      </c>
    </row>
    <row r="14" spans="1:6" ht="14.45" customHeight="1" x14ac:dyDescent="0.2">
      <c r="A14" s="590" t="s">
        <v>776</v>
      </c>
      <c r="B14" s="585"/>
      <c r="C14" s="581">
        <v>0</v>
      </c>
      <c r="D14" s="585">
        <v>560.61</v>
      </c>
      <c r="E14" s="581">
        <v>1</v>
      </c>
      <c r="F14" s="586">
        <v>560.61</v>
      </c>
    </row>
    <row r="15" spans="1:6" ht="14.45" customHeight="1" x14ac:dyDescent="0.2">
      <c r="A15" s="590" t="s">
        <v>777</v>
      </c>
      <c r="B15" s="585"/>
      <c r="C15" s="581">
        <v>0</v>
      </c>
      <c r="D15" s="585">
        <v>154.36000000000001</v>
      </c>
      <c r="E15" s="581">
        <v>1</v>
      </c>
      <c r="F15" s="586">
        <v>154.36000000000001</v>
      </c>
    </row>
    <row r="16" spans="1:6" ht="14.45" customHeight="1" x14ac:dyDescent="0.2">
      <c r="A16" s="590" t="s">
        <v>778</v>
      </c>
      <c r="B16" s="585"/>
      <c r="C16" s="581">
        <v>0</v>
      </c>
      <c r="D16" s="585">
        <v>330.82</v>
      </c>
      <c r="E16" s="581">
        <v>1</v>
      </c>
      <c r="F16" s="586">
        <v>330.82</v>
      </c>
    </row>
    <row r="17" spans="1:6" ht="14.45" customHeight="1" x14ac:dyDescent="0.2">
      <c r="A17" s="590" t="s">
        <v>779</v>
      </c>
      <c r="B17" s="585"/>
      <c r="C17" s="581">
        <v>0</v>
      </c>
      <c r="D17" s="585">
        <v>490.89</v>
      </c>
      <c r="E17" s="581">
        <v>1</v>
      </c>
      <c r="F17" s="586">
        <v>490.89</v>
      </c>
    </row>
    <row r="18" spans="1:6" ht="14.45" customHeight="1" thickBot="1" x14ac:dyDescent="0.25">
      <c r="A18" s="513" t="s">
        <v>780</v>
      </c>
      <c r="B18" s="504"/>
      <c r="C18" s="505">
        <v>0</v>
      </c>
      <c r="D18" s="504">
        <v>1546.9</v>
      </c>
      <c r="E18" s="505">
        <v>1</v>
      </c>
      <c r="F18" s="506">
        <v>1546.9</v>
      </c>
    </row>
    <row r="19" spans="1:6" ht="14.45" customHeight="1" thickBot="1" x14ac:dyDescent="0.25">
      <c r="A19" s="507" t="s">
        <v>3</v>
      </c>
      <c r="B19" s="508"/>
      <c r="C19" s="509">
        <v>0</v>
      </c>
      <c r="D19" s="508">
        <v>4502.8799999999992</v>
      </c>
      <c r="E19" s="509">
        <v>1</v>
      </c>
      <c r="F19" s="510">
        <v>4502.8799999999992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{1371515A-C72C-451A-9E65-8EA27BA58CE9}</x14:id>
        </ext>
      </extLst>
    </cfRule>
  </conditionalFormatting>
  <conditionalFormatting sqref="F11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{9CE80389-4CCB-42DE-8990-BE342AC542C7}</x14:id>
        </ext>
      </extLst>
    </cfRule>
  </conditionalFormatting>
  <hyperlinks>
    <hyperlink ref="A2" location="Obsah!A1" display="Zpět na Obsah  KL 01  1.-4.měsíc" xr:uid="{CF8BFD4C-CD69-42A8-AAC6-BAE1F43D32C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71515A-C72C-451A-9E65-8EA27BA58C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9CE80389-4CCB-42DE-8990-BE342AC542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789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20</v>
      </c>
      <c r="J3" s="43">
        <f>SUBTOTAL(9,J6:J1048576)</f>
        <v>4502.88</v>
      </c>
      <c r="K3" s="44">
        <f>IF(M3=0,0,J3/M3)</f>
        <v>1</v>
      </c>
      <c r="L3" s="43">
        <f>SUBTOTAL(9,L6:L1048576)</f>
        <v>20</v>
      </c>
      <c r="M3" s="45">
        <f>SUBTOTAL(9,M6:M1048576)</f>
        <v>4502.88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3" t="s">
        <v>135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560" t="s">
        <v>632</v>
      </c>
      <c r="B6" s="561" t="s">
        <v>781</v>
      </c>
      <c r="C6" s="561" t="s">
        <v>676</v>
      </c>
      <c r="D6" s="561" t="s">
        <v>677</v>
      </c>
      <c r="E6" s="561" t="s">
        <v>678</v>
      </c>
      <c r="F6" s="116"/>
      <c r="G6" s="116"/>
      <c r="H6" s="566">
        <v>0</v>
      </c>
      <c r="I6" s="116">
        <v>1</v>
      </c>
      <c r="J6" s="116">
        <v>154.36000000000001</v>
      </c>
      <c r="K6" s="566">
        <v>1</v>
      </c>
      <c r="L6" s="116">
        <v>1</v>
      </c>
      <c r="M6" s="584">
        <v>154.36000000000001</v>
      </c>
    </row>
    <row r="7" spans="1:13" ht="14.45" customHeight="1" x14ac:dyDescent="0.2">
      <c r="A7" s="575" t="s">
        <v>632</v>
      </c>
      <c r="B7" s="576" t="s">
        <v>782</v>
      </c>
      <c r="C7" s="576" t="s">
        <v>657</v>
      </c>
      <c r="D7" s="576" t="s">
        <v>658</v>
      </c>
      <c r="E7" s="576" t="s">
        <v>659</v>
      </c>
      <c r="F7" s="585"/>
      <c r="G7" s="585"/>
      <c r="H7" s="581">
        <v>0</v>
      </c>
      <c r="I7" s="585">
        <v>1</v>
      </c>
      <c r="J7" s="585">
        <v>773.45</v>
      </c>
      <c r="K7" s="581">
        <v>1</v>
      </c>
      <c r="L7" s="585">
        <v>1</v>
      </c>
      <c r="M7" s="586">
        <v>773.45</v>
      </c>
    </row>
    <row r="8" spans="1:13" ht="14.45" customHeight="1" x14ac:dyDescent="0.2">
      <c r="A8" s="575" t="s">
        <v>632</v>
      </c>
      <c r="B8" s="576" t="s">
        <v>783</v>
      </c>
      <c r="C8" s="576" t="s">
        <v>641</v>
      </c>
      <c r="D8" s="576" t="s">
        <v>642</v>
      </c>
      <c r="E8" s="576" t="s">
        <v>643</v>
      </c>
      <c r="F8" s="585"/>
      <c r="G8" s="585"/>
      <c r="H8" s="581">
        <v>0</v>
      </c>
      <c r="I8" s="585">
        <v>1</v>
      </c>
      <c r="J8" s="585">
        <v>176.32</v>
      </c>
      <c r="K8" s="581">
        <v>1</v>
      </c>
      <c r="L8" s="585">
        <v>1</v>
      </c>
      <c r="M8" s="586">
        <v>176.32</v>
      </c>
    </row>
    <row r="9" spans="1:13" ht="14.45" customHeight="1" x14ac:dyDescent="0.2">
      <c r="A9" s="575" t="s">
        <v>633</v>
      </c>
      <c r="B9" s="576" t="s">
        <v>784</v>
      </c>
      <c r="C9" s="576" t="s">
        <v>761</v>
      </c>
      <c r="D9" s="576" t="s">
        <v>762</v>
      </c>
      <c r="E9" s="576" t="s">
        <v>763</v>
      </c>
      <c r="F9" s="585"/>
      <c r="G9" s="585"/>
      <c r="H9" s="581"/>
      <c r="I9" s="585">
        <v>1</v>
      </c>
      <c r="J9" s="585">
        <v>0</v>
      </c>
      <c r="K9" s="581"/>
      <c r="L9" s="585">
        <v>1</v>
      </c>
      <c r="M9" s="586">
        <v>0</v>
      </c>
    </row>
    <row r="10" spans="1:13" ht="14.45" customHeight="1" x14ac:dyDescent="0.2">
      <c r="A10" s="575" t="s">
        <v>637</v>
      </c>
      <c r="B10" s="576" t="s">
        <v>785</v>
      </c>
      <c r="C10" s="576" t="s">
        <v>700</v>
      </c>
      <c r="D10" s="576" t="s">
        <v>701</v>
      </c>
      <c r="E10" s="576" t="s">
        <v>702</v>
      </c>
      <c r="F10" s="585"/>
      <c r="G10" s="585"/>
      <c r="H10" s="581">
        <v>0</v>
      </c>
      <c r="I10" s="585">
        <v>3</v>
      </c>
      <c r="J10" s="585">
        <v>560.61</v>
      </c>
      <c r="K10" s="581">
        <v>1</v>
      </c>
      <c r="L10" s="585">
        <v>3</v>
      </c>
      <c r="M10" s="586">
        <v>560.61</v>
      </c>
    </row>
    <row r="11" spans="1:13" ht="14.45" customHeight="1" x14ac:dyDescent="0.2">
      <c r="A11" s="575" t="s">
        <v>637</v>
      </c>
      <c r="B11" s="576" t="s">
        <v>786</v>
      </c>
      <c r="C11" s="576" t="s">
        <v>688</v>
      </c>
      <c r="D11" s="576" t="s">
        <v>689</v>
      </c>
      <c r="E11" s="576" t="s">
        <v>690</v>
      </c>
      <c r="F11" s="585"/>
      <c r="G11" s="585"/>
      <c r="H11" s="581">
        <v>0</v>
      </c>
      <c r="I11" s="585">
        <v>2</v>
      </c>
      <c r="J11" s="585">
        <v>330.82</v>
      </c>
      <c r="K11" s="581">
        <v>1</v>
      </c>
      <c r="L11" s="585">
        <v>2</v>
      </c>
      <c r="M11" s="586">
        <v>330.82</v>
      </c>
    </row>
    <row r="12" spans="1:13" ht="14.45" customHeight="1" x14ac:dyDescent="0.2">
      <c r="A12" s="575" t="s">
        <v>637</v>
      </c>
      <c r="B12" s="576" t="s">
        <v>787</v>
      </c>
      <c r="C12" s="576" t="s">
        <v>720</v>
      </c>
      <c r="D12" s="576" t="s">
        <v>721</v>
      </c>
      <c r="E12" s="576" t="s">
        <v>722</v>
      </c>
      <c r="F12" s="585"/>
      <c r="G12" s="585"/>
      <c r="H12" s="581">
        <v>0</v>
      </c>
      <c r="I12" s="585">
        <v>2</v>
      </c>
      <c r="J12" s="585">
        <v>126.28</v>
      </c>
      <c r="K12" s="581">
        <v>1</v>
      </c>
      <c r="L12" s="585">
        <v>2</v>
      </c>
      <c r="M12" s="586">
        <v>126.28</v>
      </c>
    </row>
    <row r="13" spans="1:13" ht="14.45" customHeight="1" x14ac:dyDescent="0.2">
      <c r="A13" s="575" t="s">
        <v>637</v>
      </c>
      <c r="B13" s="576" t="s">
        <v>782</v>
      </c>
      <c r="C13" s="576" t="s">
        <v>657</v>
      </c>
      <c r="D13" s="576" t="s">
        <v>658</v>
      </c>
      <c r="E13" s="576" t="s">
        <v>659</v>
      </c>
      <c r="F13" s="585"/>
      <c r="G13" s="585"/>
      <c r="H13" s="581">
        <v>0</v>
      </c>
      <c r="I13" s="585">
        <v>1</v>
      </c>
      <c r="J13" s="585">
        <v>773.45</v>
      </c>
      <c r="K13" s="581">
        <v>1</v>
      </c>
      <c r="L13" s="585">
        <v>1</v>
      </c>
      <c r="M13" s="586">
        <v>773.45</v>
      </c>
    </row>
    <row r="14" spans="1:13" ht="14.45" customHeight="1" x14ac:dyDescent="0.2">
      <c r="A14" s="575" t="s">
        <v>637</v>
      </c>
      <c r="B14" s="576" t="s">
        <v>783</v>
      </c>
      <c r="C14" s="576" t="s">
        <v>691</v>
      </c>
      <c r="D14" s="576" t="s">
        <v>642</v>
      </c>
      <c r="E14" s="576" t="s">
        <v>692</v>
      </c>
      <c r="F14" s="585"/>
      <c r="G14" s="585"/>
      <c r="H14" s="581">
        <v>0</v>
      </c>
      <c r="I14" s="585">
        <v>2</v>
      </c>
      <c r="J14" s="585">
        <v>235.1</v>
      </c>
      <c r="K14" s="581">
        <v>1</v>
      </c>
      <c r="L14" s="585">
        <v>2</v>
      </c>
      <c r="M14" s="586">
        <v>235.1</v>
      </c>
    </row>
    <row r="15" spans="1:13" ht="14.45" customHeight="1" x14ac:dyDescent="0.2">
      <c r="A15" s="575" t="s">
        <v>637</v>
      </c>
      <c r="B15" s="576" t="s">
        <v>783</v>
      </c>
      <c r="C15" s="576" t="s">
        <v>641</v>
      </c>
      <c r="D15" s="576" t="s">
        <v>642</v>
      </c>
      <c r="E15" s="576" t="s">
        <v>643</v>
      </c>
      <c r="F15" s="585"/>
      <c r="G15" s="585"/>
      <c r="H15" s="581">
        <v>0</v>
      </c>
      <c r="I15" s="585">
        <v>5</v>
      </c>
      <c r="J15" s="585">
        <v>881.59999999999991</v>
      </c>
      <c r="K15" s="581">
        <v>1</v>
      </c>
      <c r="L15" s="585">
        <v>5</v>
      </c>
      <c r="M15" s="586">
        <v>881.59999999999991</v>
      </c>
    </row>
    <row r="16" spans="1:13" ht="14.45" customHeight="1" thickBot="1" x14ac:dyDescent="0.25">
      <c r="A16" s="567" t="s">
        <v>639</v>
      </c>
      <c r="B16" s="568" t="s">
        <v>788</v>
      </c>
      <c r="C16" s="568" t="s">
        <v>737</v>
      </c>
      <c r="D16" s="568" t="s">
        <v>738</v>
      </c>
      <c r="E16" s="568" t="s">
        <v>739</v>
      </c>
      <c r="F16" s="587"/>
      <c r="G16" s="587"/>
      <c r="H16" s="573">
        <v>0</v>
      </c>
      <c r="I16" s="587">
        <v>1</v>
      </c>
      <c r="J16" s="587">
        <v>490.89</v>
      </c>
      <c r="K16" s="573">
        <v>1</v>
      </c>
      <c r="L16" s="587">
        <v>1</v>
      </c>
      <c r="M16" s="588">
        <v>490.89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048DB23-B93B-437B-B305-42140230363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479</v>
      </c>
      <c r="B5" s="466" t="s">
        <v>480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479</v>
      </c>
      <c r="B6" s="466" t="s">
        <v>790</v>
      </c>
      <c r="C6" s="467">
        <v>13.31968</v>
      </c>
      <c r="D6" s="467">
        <v>26.319660000000002</v>
      </c>
      <c r="E6" s="467"/>
      <c r="F6" s="467">
        <v>27.838519999999995</v>
      </c>
      <c r="G6" s="467">
        <v>0</v>
      </c>
      <c r="H6" s="467">
        <v>27.838519999999995</v>
      </c>
      <c r="I6" s="468" t="s">
        <v>271</v>
      </c>
      <c r="J6" s="469" t="s">
        <v>1</v>
      </c>
    </row>
    <row r="7" spans="1:10" ht="14.45" customHeight="1" x14ac:dyDescent="0.2">
      <c r="A7" s="465" t="s">
        <v>479</v>
      </c>
      <c r="B7" s="466" t="s">
        <v>791</v>
      </c>
      <c r="C7" s="467">
        <v>0</v>
      </c>
      <c r="D7" s="467">
        <v>0</v>
      </c>
      <c r="E7" s="467"/>
      <c r="F7" s="467">
        <v>13.6342</v>
      </c>
      <c r="G7" s="467">
        <v>0</v>
      </c>
      <c r="H7" s="467">
        <v>13.6342</v>
      </c>
      <c r="I7" s="468" t="s">
        <v>271</v>
      </c>
      <c r="J7" s="469" t="s">
        <v>1</v>
      </c>
    </row>
    <row r="8" spans="1:10" ht="14.45" customHeight="1" x14ac:dyDescent="0.2">
      <c r="A8" s="465" t="s">
        <v>479</v>
      </c>
      <c r="B8" s="466" t="s">
        <v>792</v>
      </c>
      <c r="C8" s="467">
        <v>0</v>
      </c>
      <c r="D8" s="467">
        <v>4.0899999999999999E-2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479</v>
      </c>
      <c r="B9" s="466" t="s">
        <v>793</v>
      </c>
      <c r="C9" s="467">
        <v>3.1797700000000004</v>
      </c>
      <c r="D9" s="467">
        <v>3.1126000000000005</v>
      </c>
      <c r="E9" s="467"/>
      <c r="F9" s="467">
        <v>64.656149999999997</v>
      </c>
      <c r="G9" s="467">
        <v>0</v>
      </c>
      <c r="H9" s="467">
        <v>64.656149999999997</v>
      </c>
      <c r="I9" s="468" t="s">
        <v>271</v>
      </c>
      <c r="J9" s="469" t="s">
        <v>1</v>
      </c>
    </row>
    <row r="10" spans="1:10" ht="14.45" customHeight="1" x14ac:dyDescent="0.2">
      <c r="A10" s="465" t="s">
        <v>479</v>
      </c>
      <c r="B10" s="466" t="s">
        <v>794</v>
      </c>
      <c r="C10" s="467">
        <v>31.22138</v>
      </c>
      <c r="D10" s="467">
        <v>57.164760000000001</v>
      </c>
      <c r="E10" s="467"/>
      <c r="F10" s="467">
        <v>742.47721000000001</v>
      </c>
      <c r="G10" s="467">
        <v>0</v>
      </c>
      <c r="H10" s="467">
        <v>742.47721000000001</v>
      </c>
      <c r="I10" s="468" t="s">
        <v>271</v>
      </c>
      <c r="J10" s="469" t="s">
        <v>1</v>
      </c>
    </row>
    <row r="11" spans="1:10" ht="14.45" customHeight="1" x14ac:dyDescent="0.2">
      <c r="A11" s="465" t="s">
        <v>479</v>
      </c>
      <c r="B11" s="466" t="s">
        <v>795</v>
      </c>
      <c r="C11" s="467">
        <v>25.410999999999998</v>
      </c>
      <c r="D11" s="467">
        <v>23.784399999999998</v>
      </c>
      <c r="E11" s="467"/>
      <c r="F11" s="467">
        <v>0.1017</v>
      </c>
      <c r="G11" s="467">
        <v>0</v>
      </c>
      <c r="H11" s="467">
        <v>0.1017</v>
      </c>
      <c r="I11" s="468" t="s">
        <v>271</v>
      </c>
      <c r="J11" s="469" t="s">
        <v>1</v>
      </c>
    </row>
    <row r="12" spans="1:10" ht="14.45" customHeight="1" x14ac:dyDescent="0.2">
      <c r="A12" s="465" t="s">
        <v>479</v>
      </c>
      <c r="B12" s="466" t="s">
        <v>796</v>
      </c>
      <c r="C12" s="467">
        <v>7.6707999999999998</v>
      </c>
      <c r="D12" s="467">
        <v>5.7919999999999998</v>
      </c>
      <c r="E12" s="467"/>
      <c r="F12" s="467">
        <v>62.953289999999996</v>
      </c>
      <c r="G12" s="467">
        <v>0</v>
      </c>
      <c r="H12" s="467">
        <v>62.953289999999996</v>
      </c>
      <c r="I12" s="468" t="s">
        <v>271</v>
      </c>
      <c r="J12" s="469" t="s">
        <v>1</v>
      </c>
    </row>
    <row r="13" spans="1:10" ht="14.45" customHeight="1" x14ac:dyDescent="0.2">
      <c r="A13" s="465" t="s">
        <v>479</v>
      </c>
      <c r="B13" s="466" t="s">
        <v>797</v>
      </c>
      <c r="C13" s="467">
        <v>1.512</v>
      </c>
      <c r="D13" s="467">
        <v>6.7039999999999997</v>
      </c>
      <c r="E13" s="467"/>
      <c r="F13" s="467">
        <v>108.759</v>
      </c>
      <c r="G13" s="467">
        <v>0</v>
      </c>
      <c r="H13" s="467">
        <v>108.759</v>
      </c>
      <c r="I13" s="468" t="s">
        <v>271</v>
      </c>
      <c r="J13" s="469" t="s">
        <v>1</v>
      </c>
    </row>
    <row r="14" spans="1:10" ht="14.45" customHeight="1" x14ac:dyDescent="0.2">
      <c r="A14" s="465" t="s">
        <v>479</v>
      </c>
      <c r="B14" s="466" t="s">
        <v>798</v>
      </c>
      <c r="C14" s="467">
        <v>0</v>
      </c>
      <c r="D14" s="467">
        <v>0</v>
      </c>
      <c r="E14" s="467"/>
      <c r="F14" s="467">
        <v>0.79055999999999993</v>
      </c>
      <c r="G14" s="467">
        <v>0</v>
      </c>
      <c r="H14" s="467">
        <v>0.79055999999999993</v>
      </c>
      <c r="I14" s="468" t="s">
        <v>271</v>
      </c>
      <c r="J14" s="469" t="s">
        <v>1</v>
      </c>
    </row>
    <row r="15" spans="1:10" ht="14.45" customHeight="1" x14ac:dyDescent="0.2">
      <c r="A15" s="465" t="s">
        <v>479</v>
      </c>
      <c r="B15" s="466" t="s">
        <v>799</v>
      </c>
      <c r="C15" s="467">
        <v>0</v>
      </c>
      <c r="D15" s="467">
        <v>0</v>
      </c>
      <c r="E15" s="467"/>
      <c r="F15" s="467">
        <v>7.1491199999999999</v>
      </c>
      <c r="G15" s="467">
        <v>0</v>
      </c>
      <c r="H15" s="467">
        <v>7.1491199999999999</v>
      </c>
      <c r="I15" s="468" t="s">
        <v>271</v>
      </c>
      <c r="J15" s="469" t="s">
        <v>1</v>
      </c>
    </row>
    <row r="16" spans="1:10" ht="14.45" customHeight="1" x14ac:dyDescent="0.2">
      <c r="A16" s="465" t="s">
        <v>479</v>
      </c>
      <c r="B16" s="466" t="s">
        <v>800</v>
      </c>
      <c r="C16" s="467">
        <v>0</v>
      </c>
      <c r="D16" s="467">
        <v>0</v>
      </c>
      <c r="E16" s="467"/>
      <c r="F16" s="467">
        <v>6.1459999999999999</v>
      </c>
      <c r="G16" s="467">
        <v>0</v>
      </c>
      <c r="H16" s="467">
        <v>6.1459999999999999</v>
      </c>
      <c r="I16" s="468" t="s">
        <v>271</v>
      </c>
      <c r="J16" s="469" t="s">
        <v>1</v>
      </c>
    </row>
    <row r="17" spans="1:10" ht="14.45" customHeight="1" x14ac:dyDescent="0.2">
      <c r="A17" s="465" t="s">
        <v>479</v>
      </c>
      <c r="B17" s="466" t="s">
        <v>483</v>
      </c>
      <c r="C17" s="467">
        <v>82.314629999999994</v>
      </c>
      <c r="D17" s="467">
        <v>122.91832000000001</v>
      </c>
      <c r="E17" s="467"/>
      <c r="F17" s="467">
        <v>1034.50575</v>
      </c>
      <c r="G17" s="467">
        <v>0</v>
      </c>
      <c r="H17" s="467">
        <v>1034.50575</v>
      </c>
      <c r="I17" s="468" t="s">
        <v>271</v>
      </c>
      <c r="J17" s="469" t="s">
        <v>484</v>
      </c>
    </row>
    <row r="19" spans="1:10" ht="14.45" customHeight="1" x14ac:dyDescent="0.2">
      <c r="A19" s="465" t="s">
        <v>479</v>
      </c>
      <c r="B19" s="466" t="s">
        <v>480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68</v>
      </c>
    </row>
    <row r="20" spans="1:10" ht="14.45" customHeight="1" x14ac:dyDescent="0.2">
      <c r="A20" s="465" t="s">
        <v>499</v>
      </c>
      <c r="B20" s="466" t="s">
        <v>500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0</v>
      </c>
    </row>
    <row r="21" spans="1:10" ht="14.45" customHeight="1" x14ac:dyDescent="0.2">
      <c r="A21" s="465" t="s">
        <v>499</v>
      </c>
      <c r="B21" s="466" t="s">
        <v>791</v>
      </c>
      <c r="C21" s="467">
        <v>0</v>
      </c>
      <c r="D21" s="467">
        <v>0</v>
      </c>
      <c r="E21" s="467"/>
      <c r="F21" s="467">
        <v>13.1546</v>
      </c>
      <c r="G21" s="467">
        <v>0</v>
      </c>
      <c r="H21" s="467">
        <v>13.1546</v>
      </c>
      <c r="I21" s="468" t="s">
        <v>271</v>
      </c>
      <c r="J21" s="469" t="s">
        <v>1</v>
      </c>
    </row>
    <row r="22" spans="1:10" ht="14.45" customHeight="1" x14ac:dyDescent="0.2">
      <c r="A22" s="465" t="s">
        <v>499</v>
      </c>
      <c r="B22" s="466" t="s">
        <v>501</v>
      </c>
      <c r="C22" s="467">
        <v>0</v>
      </c>
      <c r="D22" s="467">
        <v>0</v>
      </c>
      <c r="E22" s="467"/>
      <c r="F22" s="467">
        <v>13.1546</v>
      </c>
      <c r="G22" s="467">
        <v>0</v>
      </c>
      <c r="H22" s="467">
        <v>13.1546</v>
      </c>
      <c r="I22" s="468" t="s">
        <v>271</v>
      </c>
      <c r="J22" s="469" t="s">
        <v>488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489</v>
      </c>
    </row>
    <row r="24" spans="1:10" ht="14.45" customHeight="1" x14ac:dyDescent="0.2">
      <c r="A24" s="465" t="s">
        <v>485</v>
      </c>
      <c r="B24" s="466" t="s">
        <v>486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0</v>
      </c>
    </row>
    <row r="25" spans="1:10" ht="14.45" customHeight="1" x14ac:dyDescent="0.2">
      <c r="A25" s="465" t="s">
        <v>485</v>
      </c>
      <c r="B25" s="466" t="s">
        <v>790</v>
      </c>
      <c r="C25" s="467">
        <v>13.31968</v>
      </c>
      <c r="D25" s="467">
        <v>26.319660000000002</v>
      </c>
      <c r="E25" s="467"/>
      <c r="F25" s="467">
        <v>27.838519999999995</v>
      </c>
      <c r="G25" s="467">
        <v>0</v>
      </c>
      <c r="H25" s="467">
        <v>27.838519999999995</v>
      </c>
      <c r="I25" s="468" t="s">
        <v>271</v>
      </c>
      <c r="J25" s="469" t="s">
        <v>1</v>
      </c>
    </row>
    <row r="26" spans="1:10" ht="14.45" customHeight="1" x14ac:dyDescent="0.2">
      <c r="A26" s="465" t="s">
        <v>485</v>
      </c>
      <c r="B26" s="466" t="s">
        <v>793</v>
      </c>
      <c r="C26" s="467">
        <v>1.3730500000000001</v>
      </c>
      <c r="D26" s="467">
        <v>1.0996499999999998</v>
      </c>
      <c r="E26" s="467"/>
      <c r="F26" s="467">
        <v>0.72138000000000002</v>
      </c>
      <c r="G26" s="467">
        <v>0</v>
      </c>
      <c r="H26" s="467">
        <v>0.72138000000000002</v>
      </c>
      <c r="I26" s="468" t="s">
        <v>271</v>
      </c>
      <c r="J26" s="469" t="s">
        <v>1</v>
      </c>
    </row>
    <row r="27" spans="1:10" ht="14.45" customHeight="1" x14ac:dyDescent="0.2">
      <c r="A27" s="465" t="s">
        <v>485</v>
      </c>
      <c r="B27" s="466" t="s">
        <v>794</v>
      </c>
      <c r="C27" s="467">
        <v>18.789159999999999</v>
      </c>
      <c r="D27" s="467">
        <v>33.643269999999994</v>
      </c>
      <c r="E27" s="467"/>
      <c r="F27" s="467">
        <v>38.308499999999995</v>
      </c>
      <c r="G27" s="467">
        <v>0</v>
      </c>
      <c r="H27" s="467">
        <v>38.308499999999995</v>
      </c>
      <c r="I27" s="468" t="s">
        <v>271</v>
      </c>
      <c r="J27" s="469" t="s">
        <v>1</v>
      </c>
    </row>
    <row r="28" spans="1:10" ht="14.45" customHeight="1" x14ac:dyDescent="0.2">
      <c r="A28" s="465" t="s">
        <v>485</v>
      </c>
      <c r="B28" s="466" t="s">
        <v>795</v>
      </c>
      <c r="C28" s="467">
        <v>23.682599999999997</v>
      </c>
      <c r="D28" s="467">
        <v>22.260099999999998</v>
      </c>
      <c r="E28" s="467"/>
      <c r="F28" s="467">
        <v>0.1017</v>
      </c>
      <c r="G28" s="467">
        <v>0</v>
      </c>
      <c r="H28" s="467">
        <v>0.1017</v>
      </c>
      <c r="I28" s="468" t="s">
        <v>271</v>
      </c>
      <c r="J28" s="469" t="s">
        <v>1</v>
      </c>
    </row>
    <row r="29" spans="1:10" ht="14.45" customHeight="1" x14ac:dyDescent="0.2">
      <c r="A29" s="465" t="s">
        <v>485</v>
      </c>
      <c r="B29" s="466" t="s">
        <v>796</v>
      </c>
      <c r="C29" s="467">
        <v>3.9929999999999999</v>
      </c>
      <c r="D29" s="467">
        <v>2.601</v>
      </c>
      <c r="E29" s="467"/>
      <c r="F29" s="467">
        <v>1.98</v>
      </c>
      <c r="G29" s="467">
        <v>0</v>
      </c>
      <c r="H29" s="467">
        <v>1.98</v>
      </c>
      <c r="I29" s="468" t="s">
        <v>271</v>
      </c>
      <c r="J29" s="469" t="s">
        <v>1</v>
      </c>
    </row>
    <row r="30" spans="1:10" ht="14.45" customHeight="1" x14ac:dyDescent="0.2">
      <c r="A30" s="465" t="s">
        <v>485</v>
      </c>
      <c r="B30" s="466" t="s">
        <v>797</v>
      </c>
      <c r="C30" s="467">
        <v>0.63</v>
      </c>
      <c r="D30" s="467">
        <v>4.2939999999999996</v>
      </c>
      <c r="E30" s="467"/>
      <c r="F30" s="467">
        <v>13.911</v>
      </c>
      <c r="G30" s="467">
        <v>0</v>
      </c>
      <c r="H30" s="467">
        <v>13.911</v>
      </c>
      <c r="I30" s="468" t="s">
        <v>271</v>
      </c>
      <c r="J30" s="469" t="s">
        <v>1</v>
      </c>
    </row>
    <row r="31" spans="1:10" ht="14.45" customHeight="1" x14ac:dyDescent="0.2">
      <c r="A31" s="465" t="s">
        <v>485</v>
      </c>
      <c r="B31" s="466" t="s">
        <v>487</v>
      </c>
      <c r="C31" s="467">
        <v>61.787490000000005</v>
      </c>
      <c r="D31" s="467">
        <v>90.217679999999987</v>
      </c>
      <c r="E31" s="467"/>
      <c r="F31" s="467">
        <v>82.861099999999993</v>
      </c>
      <c r="G31" s="467">
        <v>0</v>
      </c>
      <c r="H31" s="467">
        <v>82.861099999999993</v>
      </c>
      <c r="I31" s="468" t="s">
        <v>271</v>
      </c>
      <c r="J31" s="469" t="s">
        <v>488</v>
      </c>
    </row>
    <row r="32" spans="1:10" ht="14.45" customHeight="1" x14ac:dyDescent="0.2">
      <c r="A32" s="465" t="s">
        <v>271</v>
      </c>
      <c r="B32" s="466" t="s">
        <v>271</v>
      </c>
      <c r="C32" s="467" t="s">
        <v>271</v>
      </c>
      <c r="D32" s="467" t="s">
        <v>271</v>
      </c>
      <c r="E32" s="467"/>
      <c r="F32" s="467" t="s">
        <v>271</v>
      </c>
      <c r="G32" s="467" t="s">
        <v>271</v>
      </c>
      <c r="H32" s="467" t="s">
        <v>271</v>
      </c>
      <c r="I32" s="468" t="s">
        <v>271</v>
      </c>
      <c r="J32" s="469" t="s">
        <v>489</v>
      </c>
    </row>
    <row r="33" spans="1:10" ht="14.45" customHeight="1" x14ac:dyDescent="0.2">
      <c r="A33" s="465" t="s">
        <v>493</v>
      </c>
      <c r="B33" s="466" t="s">
        <v>494</v>
      </c>
      <c r="C33" s="467" t="s">
        <v>271</v>
      </c>
      <c r="D33" s="467" t="s">
        <v>271</v>
      </c>
      <c r="E33" s="467"/>
      <c r="F33" s="467" t="s">
        <v>271</v>
      </c>
      <c r="G33" s="467" t="s">
        <v>271</v>
      </c>
      <c r="H33" s="467" t="s">
        <v>271</v>
      </c>
      <c r="I33" s="468" t="s">
        <v>271</v>
      </c>
      <c r="J33" s="469" t="s">
        <v>0</v>
      </c>
    </row>
    <row r="34" spans="1:10" ht="14.45" customHeight="1" x14ac:dyDescent="0.2">
      <c r="A34" s="465" t="s">
        <v>493</v>
      </c>
      <c r="B34" s="466" t="s">
        <v>792</v>
      </c>
      <c r="C34" s="467">
        <v>0</v>
      </c>
      <c r="D34" s="467">
        <v>4.0899999999999999E-2</v>
      </c>
      <c r="E34" s="467"/>
      <c r="F34" s="467">
        <v>0</v>
      </c>
      <c r="G34" s="467">
        <v>0</v>
      </c>
      <c r="H34" s="467">
        <v>0</v>
      </c>
      <c r="I34" s="468" t="s">
        <v>271</v>
      </c>
      <c r="J34" s="469" t="s">
        <v>1</v>
      </c>
    </row>
    <row r="35" spans="1:10" ht="14.45" customHeight="1" x14ac:dyDescent="0.2">
      <c r="A35" s="465" t="s">
        <v>493</v>
      </c>
      <c r="B35" s="466" t="s">
        <v>793</v>
      </c>
      <c r="C35" s="467">
        <v>1.8067200000000001</v>
      </c>
      <c r="D35" s="467">
        <v>2.0129500000000005</v>
      </c>
      <c r="E35" s="467"/>
      <c r="F35" s="467">
        <v>1.4307099999999997</v>
      </c>
      <c r="G35" s="467">
        <v>0</v>
      </c>
      <c r="H35" s="467">
        <v>1.4307099999999997</v>
      </c>
      <c r="I35" s="468" t="s">
        <v>271</v>
      </c>
      <c r="J35" s="469" t="s">
        <v>1</v>
      </c>
    </row>
    <row r="36" spans="1:10" ht="14.45" customHeight="1" x14ac:dyDescent="0.2">
      <c r="A36" s="465" t="s">
        <v>493</v>
      </c>
      <c r="B36" s="466" t="s">
        <v>794</v>
      </c>
      <c r="C36" s="467">
        <v>12.432220000000001</v>
      </c>
      <c r="D36" s="467">
        <v>23.521490000000004</v>
      </c>
      <c r="E36" s="467"/>
      <c r="F36" s="467">
        <v>29.394500000000001</v>
      </c>
      <c r="G36" s="467">
        <v>0</v>
      </c>
      <c r="H36" s="467">
        <v>29.394500000000001</v>
      </c>
      <c r="I36" s="468" t="s">
        <v>271</v>
      </c>
      <c r="J36" s="469" t="s">
        <v>1</v>
      </c>
    </row>
    <row r="37" spans="1:10" ht="14.45" customHeight="1" x14ac:dyDescent="0.2">
      <c r="A37" s="465" t="s">
        <v>493</v>
      </c>
      <c r="B37" s="466" t="s">
        <v>795</v>
      </c>
      <c r="C37" s="467">
        <v>1.7284000000000002</v>
      </c>
      <c r="D37" s="467">
        <v>1.5243000000000002</v>
      </c>
      <c r="E37" s="467"/>
      <c r="F37" s="467">
        <v>0</v>
      </c>
      <c r="G37" s="467">
        <v>0</v>
      </c>
      <c r="H37" s="467">
        <v>0</v>
      </c>
      <c r="I37" s="468" t="s">
        <v>271</v>
      </c>
      <c r="J37" s="469" t="s">
        <v>1</v>
      </c>
    </row>
    <row r="38" spans="1:10" ht="14.45" customHeight="1" x14ac:dyDescent="0.2">
      <c r="A38" s="465" t="s">
        <v>493</v>
      </c>
      <c r="B38" s="466" t="s">
        <v>796</v>
      </c>
      <c r="C38" s="467">
        <v>3.6778000000000004</v>
      </c>
      <c r="D38" s="467">
        <v>3.1909999999999998</v>
      </c>
      <c r="E38" s="467"/>
      <c r="F38" s="467">
        <v>2.5918800000000002</v>
      </c>
      <c r="G38" s="467">
        <v>0</v>
      </c>
      <c r="H38" s="467">
        <v>2.5918800000000002</v>
      </c>
      <c r="I38" s="468" t="s">
        <v>271</v>
      </c>
      <c r="J38" s="469" t="s">
        <v>1</v>
      </c>
    </row>
    <row r="39" spans="1:10" ht="14.45" customHeight="1" x14ac:dyDescent="0.2">
      <c r="A39" s="465" t="s">
        <v>493</v>
      </c>
      <c r="B39" s="466" t="s">
        <v>797</v>
      </c>
      <c r="C39" s="467">
        <v>0.88200000000000001</v>
      </c>
      <c r="D39" s="467">
        <v>2.41</v>
      </c>
      <c r="E39" s="467"/>
      <c r="F39" s="467">
        <v>10.202</v>
      </c>
      <c r="G39" s="467">
        <v>0</v>
      </c>
      <c r="H39" s="467">
        <v>10.202</v>
      </c>
      <c r="I39" s="468" t="s">
        <v>271</v>
      </c>
      <c r="J39" s="469" t="s">
        <v>1</v>
      </c>
    </row>
    <row r="40" spans="1:10" ht="14.45" customHeight="1" x14ac:dyDescent="0.2">
      <c r="A40" s="465" t="s">
        <v>493</v>
      </c>
      <c r="B40" s="466" t="s">
        <v>495</v>
      </c>
      <c r="C40" s="467">
        <v>20.527140000000003</v>
      </c>
      <c r="D40" s="467">
        <v>32.700640000000007</v>
      </c>
      <c r="E40" s="467"/>
      <c r="F40" s="467">
        <v>43.61909</v>
      </c>
      <c r="G40" s="467">
        <v>0</v>
      </c>
      <c r="H40" s="467">
        <v>43.61909</v>
      </c>
      <c r="I40" s="468" t="s">
        <v>271</v>
      </c>
      <c r="J40" s="469" t="s">
        <v>488</v>
      </c>
    </row>
    <row r="41" spans="1:10" ht="14.45" customHeight="1" x14ac:dyDescent="0.2">
      <c r="A41" s="465" t="s">
        <v>271</v>
      </c>
      <c r="B41" s="466" t="s">
        <v>271</v>
      </c>
      <c r="C41" s="467" t="s">
        <v>271</v>
      </c>
      <c r="D41" s="467" t="s">
        <v>271</v>
      </c>
      <c r="E41" s="467"/>
      <c r="F41" s="467" t="s">
        <v>271</v>
      </c>
      <c r="G41" s="467" t="s">
        <v>271</v>
      </c>
      <c r="H41" s="467" t="s">
        <v>271</v>
      </c>
      <c r="I41" s="468" t="s">
        <v>271</v>
      </c>
      <c r="J41" s="469" t="s">
        <v>489</v>
      </c>
    </row>
    <row r="42" spans="1:10" ht="14.45" customHeight="1" x14ac:dyDescent="0.2">
      <c r="A42" s="465" t="s">
        <v>496</v>
      </c>
      <c r="B42" s="466" t="s">
        <v>497</v>
      </c>
      <c r="C42" s="467" t="s">
        <v>271</v>
      </c>
      <c r="D42" s="467" t="s">
        <v>271</v>
      </c>
      <c r="E42" s="467"/>
      <c r="F42" s="467" t="s">
        <v>271</v>
      </c>
      <c r="G42" s="467" t="s">
        <v>271</v>
      </c>
      <c r="H42" s="467" t="s">
        <v>271</v>
      </c>
      <c r="I42" s="468" t="s">
        <v>271</v>
      </c>
      <c r="J42" s="469" t="s">
        <v>0</v>
      </c>
    </row>
    <row r="43" spans="1:10" ht="14.45" customHeight="1" x14ac:dyDescent="0.2">
      <c r="A43" s="465" t="s">
        <v>496</v>
      </c>
      <c r="B43" s="466" t="s">
        <v>791</v>
      </c>
      <c r="C43" s="467">
        <v>0</v>
      </c>
      <c r="D43" s="467">
        <v>0</v>
      </c>
      <c r="E43" s="467"/>
      <c r="F43" s="467">
        <v>0.47960000000000003</v>
      </c>
      <c r="G43" s="467">
        <v>0</v>
      </c>
      <c r="H43" s="467">
        <v>0.47960000000000003</v>
      </c>
      <c r="I43" s="468" t="s">
        <v>271</v>
      </c>
      <c r="J43" s="469" t="s">
        <v>1</v>
      </c>
    </row>
    <row r="44" spans="1:10" ht="14.45" customHeight="1" x14ac:dyDescent="0.2">
      <c r="A44" s="465" t="s">
        <v>496</v>
      </c>
      <c r="B44" s="466" t="s">
        <v>793</v>
      </c>
      <c r="C44" s="467">
        <v>0</v>
      </c>
      <c r="D44" s="467">
        <v>0</v>
      </c>
      <c r="E44" s="467"/>
      <c r="F44" s="467">
        <v>61.296139999999994</v>
      </c>
      <c r="G44" s="467">
        <v>0</v>
      </c>
      <c r="H44" s="467">
        <v>61.296139999999994</v>
      </c>
      <c r="I44" s="468" t="s">
        <v>271</v>
      </c>
      <c r="J44" s="469" t="s">
        <v>1</v>
      </c>
    </row>
    <row r="45" spans="1:10" ht="14.45" customHeight="1" x14ac:dyDescent="0.2">
      <c r="A45" s="465" t="s">
        <v>496</v>
      </c>
      <c r="B45" s="466" t="s">
        <v>794</v>
      </c>
      <c r="C45" s="467">
        <v>0</v>
      </c>
      <c r="D45" s="467">
        <v>0</v>
      </c>
      <c r="E45" s="467"/>
      <c r="F45" s="467">
        <v>661.43081000000006</v>
      </c>
      <c r="G45" s="467">
        <v>0</v>
      </c>
      <c r="H45" s="467">
        <v>661.43081000000006</v>
      </c>
      <c r="I45" s="468" t="s">
        <v>271</v>
      </c>
      <c r="J45" s="469" t="s">
        <v>1</v>
      </c>
    </row>
    <row r="46" spans="1:10" ht="14.45" customHeight="1" x14ac:dyDescent="0.2">
      <c r="A46" s="465" t="s">
        <v>496</v>
      </c>
      <c r="B46" s="466" t="s">
        <v>796</v>
      </c>
      <c r="C46" s="467">
        <v>0</v>
      </c>
      <c r="D46" s="467">
        <v>0</v>
      </c>
      <c r="E46" s="467"/>
      <c r="F46" s="467">
        <v>56.081409999999998</v>
      </c>
      <c r="G46" s="467">
        <v>0</v>
      </c>
      <c r="H46" s="467">
        <v>56.081409999999998</v>
      </c>
      <c r="I46" s="468" t="s">
        <v>271</v>
      </c>
      <c r="J46" s="469" t="s">
        <v>1</v>
      </c>
    </row>
    <row r="47" spans="1:10" ht="14.45" customHeight="1" x14ac:dyDescent="0.2">
      <c r="A47" s="465" t="s">
        <v>496</v>
      </c>
      <c r="B47" s="466" t="s">
        <v>797</v>
      </c>
      <c r="C47" s="467">
        <v>0</v>
      </c>
      <c r="D47" s="467">
        <v>0</v>
      </c>
      <c r="E47" s="467"/>
      <c r="F47" s="467">
        <v>77.701999999999998</v>
      </c>
      <c r="G47" s="467">
        <v>0</v>
      </c>
      <c r="H47" s="467">
        <v>77.701999999999998</v>
      </c>
      <c r="I47" s="468" t="s">
        <v>271</v>
      </c>
      <c r="J47" s="469" t="s">
        <v>1</v>
      </c>
    </row>
    <row r="48" spans="1:10" ht="14.45" customHeight="1" x14ac:dyDescent="0.2">
      <c r="A48" s="465" t="s">
        <v>496</v>
      </c>
      <c r="B48" s="466" t="s">
        <v>798</v>
      </c>
      <c r="C48" s="467">
        <v>0</v>
      </c>
      <c r="D48" s="467">
        <v>0</v>
      </c>
      <c r="E48" s="467"/>
      <c r="F48" s="467">
        <v>0.79055999999999993</v>
      </c>
      <c r="G48" s="467">
        <v>0</v>
      </c>
      <c r="H48" s="467">
        <v>0.79055999999999993</v>
      </c>
      <c r="I48" s="468" t="s">
        <v>271</v>
      </c>
      <c r="J48" s="469" t="s">
        <v>1</v>
      </c>
    </row>
    <row r="49" spans="1:10" ht="14.45" customHeight="1" x14ac:dyDescent="0.2">
      <c r="A49" s="465" t="s">
        <v>496</v>
      </c>
      <c r="B49" s="466" t="s">
        <v>799</v>
      </c>
      <c r="C49" s="467">
        <v>0</v>
      </c>
      <c r="D49" s="467">
        <v>0</v>
      </c>
      <c r="E49" s="467"/>
      <c r="F49" s="467">
        <v>7.0911200000000001</v>
      </c>
      <c r="G49" s="467">
        <v>0</v>
      </c>
      <c r="H49" s="467">
        <v>7.0911200000000001</v>
      </c>
      <c r="I49" s="468" t="s">
        <v>271</v>
      </c>
      <c r="J49" s="469" t="s">
        <v>1</v>
      </c>
    </row>
    <row r="50" spans="1:10" ht="14.45" customHeight="1" x14ac:dyDescent="0.2">
      <c r="A50" s="465" t="s">
        <v>496</v>
      </c>
      <c r="B50" s="466" t="s">
        <v>800</v>
      </c>
      <c r="C50" s="467">
        <v>0</v>
      </c>
      <c r="D50" s="467">
        <v>0</v>
      </c>
      <c r="E50" s="467"/>
      <c r="F50" s="467">
        <v>6.048</v>
      </c>
      <c r="G50" s="467">
        <v>0</v>
      </c>
      <c r="H50" s="467">
        <v>6.048</v>
      </c>
      <c r="I50" s="468" t="s">
        <v>271</v>
      </c>
      <c r="J50" s="469" t="s">
        <v>1</v>
      </c>
    </row>
    <row r="51" spans="1:10" ht="14.45" customHeight="1" x14ac:dyDescent="0.2">
      <c r="A51" s="465" t="s">
        <v>496</v>
      </c>
      <c r="B51" s="466" t="s">
        <v>498</v>
      </c>
      <c r="C51" s="467">
        <v>0</v>
      </c>
      <c r="D51" s="467">
        <v>0</v>
      </c>
      <c r="E51" s="467"/>
      <c r="F51" s="467">
        <v>870.91964000000019</v>
      </c>
      <c r="G51" s="467">
        <v>0</v>
      </c>
      <c r="H51" s="467">
        <v>870.91964000000019</v>
      </c>
      <c r="I51" s="468" t="s">
        <v>271</v>
      </c>
      <c r="J51" s="469" t="s">
        <v>488</v>
      </c>
    </row>
    <row r="52" spans="1:10" ht="14.45" customHeight="1" x14ac:dyDescent="0.2">
      <c r="A52" s="465" t="s">
        <v>271</v>
      </c>
      <c r="B52" s="466" t="s">
        <v>271</v>
      </c>
      <c r="C52" s="467" t="s">
        <v>271</v>
      </c>
      <c r="D52" s="467" t="s">
        <v>271</v>
      </c>
      <c r="E52" s="467"/>
      <c r="F52" s="467" t="s">
        <v>271</v>
      </c>
      <c r="G52" s="467" t="s">
        <v>271</v>
      </c>
      <c r="H52" s="467" t="s">
        <v>271</v>
      </c>
      <c r="I52" s="468" t="s">
        <v>271</v>
      </c>
      <c r="J52" s="469" t="s">
        <v>489</v>
      </c>
    </row>
    <row r="53" spans="1:10" ht="14.45" customHeight="1" x14ac:dyDescent="0.2">
      <c r="A53" s="465" t="s">
        <v>502</v>
      </c>
      <c r="B53" s="466" t="s">
        <v>503</v>
      </c>
      <c r="C53" s="467" t="s">
        <v>271</v>
      </c>
      <c r="D53" s="467" t="s">
        <v>271</v>
      </c>
      <c r="E53" s="467"/>
      <c r="F53" s="467" t="s">
        <v>271</v>
      </c>
      <c r="G53" s="467" t="s">
        <v>271</v>
      </c>
      <c r="H53" s="467" t="s">
        <v>271</v>
      </c>
      <c r="I53" s="468" t="s">
        <v>271</v>
      </c>
      <c r="J53" s="469" t="s">
        <v>0</v>
      </c>
    </row>
    <row r="54" spans="1:10" ht="14.45" customHeight="1" x14ac:dyDescent="0.2">
      <c r="A54" s="465" t="s">
        <v>502</v>
      </c>
      <c r="B54" s="466" t="s">
        <v>793</v>
      </c>
      <c r="C54" s="467">
        <v>0</v>
      </c>
      <c r="D54" s="467">
        <v>0</v>
      </c>
      <c r="E54" s="467"/>
      <c r="F54" s="467">
        <v>1.2079200000000001</v>
      </c>
      <c r="G54" s="467">
        <v>0</v>
      </c>
      <c r="H54" s="467">
        <v>1.2079200000000001</v>
      </c>
      <c r="I54" s="468" t="s">
        <v>271</v>
      </c>
      <c r="J54" s="469" t="s">
        <v>1</v>
      </c>
    </row>
    <row r="55" spans="1:10" ht="14.45" customHeight="1" x14ac:dyDescent="0.2">
      <c r="A55" s="465" t="s">
        <v>502</v>
      </c>
      <c r="B55" s="466" t="s">
        <v>794</v>
      </c>
      <c r="C55" s="467">
        <v>0</v>
      </c>
      <c r="D55" s="467">
        <v>0</v>
      </c>
      <c r="E55" s="467"/>
      <c r="F55" s="467">
        <v>13.343400000000001</v>
      </c>
      <c r="G55" s="467">
        <v>0</v>
      </c>
      <c r="H55" s="467">
        <v>13.343400000000001</v>
      </c>
      <c r="I55" s="468" t="s">
        <v>271</v>
      </c>
      <c r="J55" s="469" t="s">
        <v>1</v>
      </c>
    </row>
    <row r="56" spans="1:10" ht="14.45" customHeight="1" x14ac:dyDescent="0.2">
      <c r="A56" s="465" t="s">
        <v>502</v>
      </c>
      <c r="B56" s="466" t="s">
        <v>796</v>
      </c>
      <c r="C56" s="467">
        <v>0</v>
      </c>
      <c r="D56" s="467">
        <v>0</v>
      </c>
      <c r="E56" s="467"/>
      <c r="F56" s="467">
        <v>2.2999999999999998</v>
      </c>
      <c r="G56" s="467">
        <v>0</v>
      </c>
      <c r="H56" s="467">
        <v>2.2999999999999998</v>
      </c>
      <c r="I56" s="468" t="s">
        <v>271</v>
      </c>
      <c r="J56" s="469" t="s">
        <v>1</v>
      </c>
    </row>
    <row r="57" spans="1:10" ht="14.45" customHeight="1" x14ac:dyDescent="0.2">
      <c r="A57" s="465" t="s">
        <v>502</v>
      </c>
      <c r="B57" s="466" t="s">
        <v>797</v>
      </c>
      <c r="C57" s="467">
        <v>0</v>
      </c>
      <c r="D57" s="467">
        <v>0</v>
      </c>
      <c r="E57" s="467"/>
      <c r="F57" s="467">
        <v>6.944</v>
      </c>
      <c r="G57" s="467">
        <v>0</v>
      </c>
      <c r="H57" s="467">
        <v>6.944</v>
      </c>
      <c r="I57" s="468" t="s">
        <v>271</v>
      </c>
      <c r="J57" s="469" t="s">
        <v>1</v>
      </c>
    </row>
    <row r="58" spans="1:10" ht="14.45" customHeight="1" x14ac:dyDescent="0.2">
      <c r="A58" s="465" t="s">
        <v>502</v>
      </c>
      <c r="B58" s="466" t="s">
        <v>799</v>
      </c>
      <c r="C58" s="467">
        <v>0</v>
      </c>
      <c r="D58" s="467">
        <v>0</v>
      </c>
      <c r="E58" s="467"/>
      <c r="F58" s="467">
        <v>5.8000000000000003E-2</v>
      </c>
      <c r="G58" s="467">
        <v>0</v>
      </c>
      <c r="H58" s="467">
        <v>5.8000000000000003E-2</v>
      </c>
      <c r="I58" s="468" t="s">
        <v>271</v>
      </c>
      <c r="J58" s="469" t="s">
        <v>1</v>
      </c>
    </row>
    <row r="59" spans="1:10" ht="14.45" customHeight="1" x14ac:dyDescent="0.2">
      <c r="A59" s="465" t="s">
        <v>502</v>
      </c>
      <c r="B59" s="466" t="s">
        <v>800</v>
      </c>
      <c r="C59" s="467">
        <v>0</v>
      </c>
      <c r="D59" s="467">
        <v>0</v>
      </c>
      <c r="E59" s="467"/>
      <c r="F59" s="467">
        <v>9.8000000000000004E-2</v>
      </c>
      <c r="G59" s="467">
        <v>0</v>
      </c>
      <c r="H59" s="467">
        <v>9.8000000000000004E-2</v>
      </c>
      <c r="I59" s="468" t="s">
        <v>271</v>
      </c>
      <c r="J59" s="469" t="s">
        <v>1</v>
      </c>
    </row>
    <row r="60" spans="1:10" ht="14.45" customHeight="1" x14ac:dyDescent="0.2">
      <c r="A60" s="465" t="s">
        <v>502</v>
      </c>
      <c r="B60" s="466" t="s">
        <v>504</v>
      </c>
      <c r="C60" s="467">
        <v>0</v>
      </c>
      <c r="D60" s="467">
        <v>0</v>
      </c>
      <c r="E60" s="467"/>
      <c r="F60" s="467">
        <v>23.951319999999999</v>
      </c>
      <c r="G60" s="467">
        <v>0</v>
      </c>
      <c r="H60" s="467">
        <v>23.951319999999999</v>
      </c>
      <c r="I60" s="468" t="s">
        <v>271</v>
      </c>
      <c r="J60" s="469" t="s">
        <v>488</v>
      </c>
    </row>
    <row r="61" spans="1:10" ht="14.45" customHeight="1" x14ac:dyDescent="0.2">
      <c r="A61" s="465" t="s">
        <v>271</v>
      </c>
      <c r="B61" s="466" t="s">
        <v>271</v>
      </c>
      <c r="C61" s="467" t="s">
        <v>271</v>
      </c>
      <c r="D61" s="467" t="s">
        <v>271</v>
      </c>
      <c r="E61" s="467"/>
      <c r="F61" s="467" t="s">
        <v>271</v>
      </c>
      <c r="G61" s="467" t="s">
        <v>271</v>
      </c>
      <c r="H61" s="467" t="s">
        <v>271</v>
      </c>
      <c r="I61" s="468" t="s">
        <v>271</v>
      </c>
      <c r="J61" s="469" t="s">
        <v>489</v>
      </c>
    </row>
    <row r="62" spans="1:10" ht="14.45" customHeight="1" x14ac:dyDescent="0.2">
      <c r="A62" s="465" t="s">
        <v>479</v>
      </c>
      <c r="B62" s="466" t="s">
        <v>483</v>
      </c>
      <c r="C62" s="467">
        <v>82.314630000000008</v>
      </c>
      <c r="D62" s="467">
        <v>122.91831999999998</v>
      </c>
      <c r="E62" s="467"/>
      <c r="F62" s="467">
        <v>1034.50575</v>
      </c>
      <c r="G62" s="467">
        <v>0</v>
      </c>
      <c r="H62" s="467">
        <v>1034.50575</v>
      </c>
      <c r="I62" s="468" t="s">
        <v>271</v>
      </c>
      <c r="J62" s="469" t="s">
        <v>484</v>
      </c>
    </row>
  </sheetData>
  <mergeCells count="3">
    <mergeCell ref="A1:I1"/>
    <mergeCell ref="F3:I3"/>
    <mergeCell ref="C4:D4"/>
  </mergeCells>
  <conditionalFormatting sqref="F18 F63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62">
    <cfRule type="expression" dxfId="11" priority="6">
      <formula>$H19&gt;0</formula>
    </cfRule>
  </conditionalFormatting>
  <conditionalFormatting sqref="A19:A62">
    <cfRule type="expression" dxfId="10" priority="5">
      <formula>AND($J19&lt;&gt;"mezeraKL",$J19&lt;&gt;"")</formula>
    </cfRule>
  </conditionalFormatting>
  <conditionalFormatting sqref="I19:I62">
    <cfRule type="expression" dxfId="9" priority="7">
      <formula>$I19&gt;1</formula>
    </cfRule>
  </conditionalFormatting>
  <conditionalFormatting sqref="B19:B62">
    <cfRule type="expression" dxfId="8" priority="4">
      <formula>OR($J19="NS",$J19="SumaNS",$J19="Účet")</formula>
    </cfRule>
  </conditionalFormatting>
  <conditionalFormatting sqref="A19:D62 F19:I62">
    <cfRule type="expression" dxfId="7" priority="8">
      <formula>AND($J19&lt;&gt;"",$J19&lt;&gt;"mezeraKL")</formula>
    </cfRule>
  </conditionalFormatting>
  <conditionalFormatting sqref="B19:D62 F19:I62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62 F19:I62">
    <cfRule type="expression" dxfId="5" priority="2">
      <formula>OR($J19="SumaNS",$J19="NS")</formula>
    </cfRule>
  </conditionalFormatting>
  <hyperlinks>
    <hyperlink ref="A2" location="Obsah!A1" display="Zpět na Obsah  KL 01  1.-4.měsíc" xr:uid="{69B71B9B-FEC0-4FED-84F7-147AE2D7D98F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9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1068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2.4887589113570412</v>
      </c>
      <c r="J3" s="98">
        <f>SUBTOTAL(9,J5:J1048576)</f>
        <v>415685</v>
      </c>
      <c r="K3" s="99">
        <f>SUBTOTAL(9,K5:K1048576)</f>
        <v>1034539.7480674518</v>
      </c>
    </row>
    <row r="4" spans="1:11" s="207" customFormat="1" ht="14.45" customHeight="1" thickBot="1" x14ac:dyDescent="0.25">
      <c r="A4" s="591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0" t="s">
        <v>479</v>
      </c>
      <c r="B5" s="561" t="s">
        <v>480</v>
      </c>
      <c r="C5" s="564" t="s">
        <v>499</v>
      </c>
      <c r="D5" s="592" t="s">
        <v>500</v>
      </c>
      <c r="E5" s="564" t="s">
        <v>801</v>
      </c>
      <c r="F5" s="592" t="s">
        <v>802</v>
      </c>
      <c r="G5" s="564" t="s">
        <v>803</v>
      </c>
      <c r="H5" s="564" t="s">
        <v>804</v>
      </c>
      <c r="I5" s="116">
        <v>1575</v>
      </c>
      <c r="J5" s="116">
        <v>8</v>
      </c>
      <c r="K5" s="584">
        <v>12675</v>
      </c>
    </row>
    <row r="6" spans="1:11" ht="14.45" customHeight="1" x14ac:dyDescent="0.2">
      <c r="A6" s="575" t="s">
        <v>479</v>
      </c>
      <c r="B6" s="576" t="s">
        <v>480</v>
      </c>
      <c r="C6" s="579" t="s">
        <v>499</v>
      </c>
      <c r="D6" s="593" t="s">
        <v>500</v>
      </c>
      <c r="E6" s="579" t="s">
        <v>801</v>
      </c>
      <c r="F6" s="593" t="s">
        <v>802</v>
      </c>
      <c r="G6" s="579" t="s">
        <v>803</v>
      </c>
      <c r="H6" s="579" t="s">
        <v>805</v>
      </c>
      <c r="I6" s="585">
        <v>479.60000610351563</v>
      </c>
      <c r="J6" s="585">
        <v>1</v>
      </c>
      <c r="K6" s="586">
        <v>479.60000610351563</v>
      </c>
    </row>
    <row r="7" spans="1:11" ht="14.45" customHeight="1" x14ac:dyDescent="0.2">
      <c r="A7" s="575" t="s">
        <v>479</v>
      </c>
      <c r="B7" s="576" t="s">
        <v>480</v>
      </c>
      <c r="C7" s="579" t="s">
        <v>485</v>
      </c>
      <c r="D7" s="593" t="s">
        <v>486</v>
      </c>
      <c r="E7" s="579" t="s">
        <v>806</v>
      </c>
      <c r="F7" s="593" t="s">
        <v>807</v>
      </c>
      <c r="G7" s="579" t="s">
        <v>808</v>
      </c>
      <c r="H7" s="579" t="s">
        <v>809</v>
      </c>
      <c r="I7" s="585">
        <v>100.01000213623047</v>
      </c>
      <c r="J7" s="585">
        <v>2</v>
      </c>
      <c r="K7" s="586">
        <v>200.02000427246094</v>
      </c>
    </row>
    <row r="8" spans="1:11" ht="14.45" customHeight="1" x14ac:dyDescent="0.2">
      <c r="A8" s="575" t="s">
        <v>479</v>
      </c>
      <c r="B8" s="576" t="s">
        <v>480</v>
      </c>
      <c r="C8" s="579" t="s">
        <v>485</v>
      </c>
      <c r="D8" s="593" t="s">
        <v>486</v>
      </c>
      <c r="E8" s="579" t="s">
        <v>806</v>
      </c>
      <c r="F8" s="593" t="s">
        <v>807</v>
      </c>
      <c r="G8" s="579" t="s">
        <v>810</v>
      </c>
      <c r="H8" s="579" t="s">
        <v>811</v>
      </c>
      <c r="I8" s="585">
        <v>210.61117284438188</v>
      </c>
      <c r="J8" s="585">
        <v>70</v>
      </c>
      <c r="K8" s="586">
        <v>14768.049743652344</v>
      </c>
    </row>
    <row r="9" spans="1:11" ht="14.45" customHeight="1" x14ac:dyDescent="0.2">
      <c r="A9" s="575" t="s">
        <v>479</v>
      </c>
      <c r="B9" s="576" t="s">
        <v>480</v>
      </c>
      <c r="C9" s="579" t="s">
        <v>485</v>
      </c>
      <c r="D9" s="593" t="s">
        <v>486</v>
      </c>
      <c r="E9" s="579" t="s">
        <v>806</v>
      </c>
      <c r="F9" s="593" t="s">
        <v>807</v>
      </c>
      <c r="G9" s="579" t="s">
        <v>812</v>
      </c>
      <c r="H9" s="579" t="s">
        <v>813</v>
      </c>
      <c r="I9" s="585">
        <v>219.00749588012695</v>
      </c>
      <c r="J9" s="585">
        <v>59</v>
      </c>
      <c r="K9" s="586">
        <v>12830.390258789063</v>
      </c>
    </row>
    <row r="10" spans="1:11" ht="14.45" customHeight="1" x14ac:dyDescent="0.2">
      <c r="A10" s="575" t="s">
        <v>479</v>
      </c>
      <c r="B10" s="576" t="s">
        <v>480</v>
      </c>
      <c r="C10" s="579" t="s">
        <v>485</v>
      </c>
      <c r="D10" s="593" t="s">
        <v>486</v>
      </c>
      <c r="E10" s="579" t="s">
        <v>806</v>
      </c>
      <c r="F10" s="593" t="s">
        <v>807</v>
      </c>
      <c r="G10" s="579" t="s">
        <v>814</v>
      </c>
      <c r="H10" s="579" t="s">
        <v>815</v>
      </c>
      <c r="I10" s="585">
        <v>74.058485938367255</v>
      </c>
      <c r="J10" s="585">
        <v>1</v>
      </c>
      <c r="K10" s="586">
        <v>74.058485938367255</v>
      </c>
    </row>
    <row r="11" spans="1:11" ht="14.45" customHeight="1" x14ac:dyDescent="0.2">
      <c r="A11" s="575" t="s">
        <v>479</v>
      </c>
      <c r="B11" s="576" t="s">
        <v>480</v>
      </c>
      <c r="C11" s="579" t="s">
        <v>485</v>
      </c>
      <c r="D11" s="593" t="s">
        <v>486</v>
      </c>
      <c r="E11" s="579" t="s">
        <v>816</v>
      </c>
      <c r="F11" s="593" t="s">
        <v>817</v>
      </c>
      <c r="G11" s="579" t="s">
        <v>818</v>
      </c>
      <c r="H11" s="579" t="s">
        <v>819</v>
      </c>
      <c r="I11" s="585">
        <v>1.3500000238418579</v>
      </c>
      <c r="J11" s="585">
        <v>6</v>
      </c>
      <c r="K11" s="586">
        <v>8.1000000238418579</v>
      </c>
    </row>
    <row r="12" spans="1:11" ht="14.45" customHeight="1" x14ac:dyDescent="0.2">
      <c r="A12" s="575" t="s">
        <v>479</v>
      </c>
      <c r="B12" s="576" t="s">
        <v>480</v>
      </c>
      <c r="C12" s="579" t="s">
        <v>485</v>
      </c>
      <c r="D12" s="593" t="s">
        <v>486</v>
      </c>
      <c r="E12" s="579" t="s">
        <v>816</v>
      </c>
      <c r="F12" s="593" t="s">
        <v>817</v>
      </c>
      <c r="G12" s="579" t="s">
        <v>820</v>
      </c>
      <c r="H12" s="579" t="s">
        <v>821</v>
      </c>
      <c r="I12" s="585">
        <v>109.61000061035156</v>
      </c>
      <c r="J12" s="585">
        <v>1</v>
      </c>
      <c r="K12" s="586">
        <v>109.61000061035156</v>
      </c>
    </row>
    <row r="13" spans="1:11" ht="14.45" customHeight="1" x14ac:dyDescent="0.2">
      <c r="A13" s="575" t="s">
        <v>479</v>
      </c>
      <c r="B13" s="576" t="s">
        <v>480</v>
      </c>
      <c r="C13" s="579" t="s">
        <v>485</v>
      </c>
      <c r="D13" s="593" t="s">
        <v>486</v>
      </c>
      <c r="E13" s="579" t="s">
        <v>816</v>
      </c>
      <c r="F13" s="593" t="s">
        <v>817</v>
      </c>
      <c r="G13" s="579" t="s">
        <v>822</v>
      </c>
      <c r="H13" s="579" t="s">
        <v>823</v>
      </c>
      <c r="I13" s="585">
        <v>13.020000457763672</v>
      </c>
      <c r="J13" s="585">
        <v>30</v>
      </c>
      <c r="K13" s="586">
        <v>390.60001373291016</v>
      </c>
    </row>
    <row r="14" spans="1:11" ht="14.45" customHeight="1" x14ac:dyDescent="0.2">
      <c r="A14" s="575" t="s">
        <v>479</v>
      </c>
      <c r="B14" s="576" t="s">
        <v>480</v>
      </c>
      <c r="C14" s="579" t="s">
        <v>485</v>
      </c>
      <c r="D14" s="593" t="s">
        <v>486</v>
      </c>
      <c r="E14" s="579" t="s">
        <v>816</v>
      </c>
      <c r="F14" s="593" t="s">
        <v>817</v>
      </c>
      <c r="G14" s="579" t="s">
        <v>824</v>
      </c>
      <c r="H14" s="579" t="s">
        <v>825</v>
      </c>
      <c r="I14" s="585">
        <v>0.37999999523162842</v>
      </c>
      <c r="J14" s="585">
        <v>15</v>
      </c>
      <c r="K14" s="586">
        <v>5.6999998092651367</v>
      </c>
    </row>
    <row r="15" spans="1:11" ht="14.45" customHeight="1" x14ac:dyDescent="0.2">
      <c r="A15" s="575" t="s">
        <v>479</v>
      </c>
      <c r="B15" s="576" t="s">
        <v>480</v>
      </c>
      <c r="C15" s="579" t="s">
        <v>485</v>
      </c>
      <c r="D15" s="593" t="s">
        <v>486</v>
      </c>
      <c r="E15" s="579" t="s">
        <v>816</v>
      </c>
      <c r="F15" s="593" t="s">
        <v>817</v>
      </c>
      <c r="G15" s="579" t="s">
        <v>826</v>
      </c>
      <c r="H15" s="579" t="s">
        <v>827</v>
      </c>
      <c r="I15" s="585">
        <v>32.390000343322754</v>
      </c>
      <c r="J15" s="585">
        <v>2</v>
      </c>
      <c r="K15" s="586">
        <v>64.780000686645508</v>
      </c>
    </row>
    <row r="16" spans="1:11" ht="14.45" customHeight="1" x14ac:dyDescent="0.2">
      <c r="A16" s="575" t="s">
        <v>479</v>
      </c>
      <c r="B16" s="576" t="s">
        <v>480</v>
      </c>
      <c r="C16" s="579" t="s">
        <v>485</v>
      </c>
      <c r="D16" s="593" t="s">
        <v>486</v>
      </c>
      <c r="E16" s="579" t="s">
        <v>816</v>
      </c>
      <c r="F16" s="593" t="s">
        <v>817</v>
      </c>
      <c r="G16" s="579" t="s">
        <v>828</v>
      </c>
      <c r="H16" s="579" t="s">
        <v>829</v>
      </c>
      <c r="I16" s="585">
        <v>30.780000686645508</v>
      </c>
      <c r="J16" s="585">
        <v>4</v>
      </c>
      <c r="K16" s="586">
        <v>123.12000274658203</v>
      </c>
    </row>
    <row r="17" spans="1:11" ht="14.45" customHeight="1" x14ac:dyDescent="0.2">
      <c r="A17" s="575" t="s">
        <v>479</v>
      </c>
      <c r="B17" s="576" t="s">
        <v>480</v>
      </c>
      <c r="C17" s="579" t="s">
        <v>485</v>
      </c>
      <c r="D17" s="593" t="s">
        <v>486</v>
      </c>
      <c r="E17" s="579" t="s">
        <v>816</v>
      </c>
      <c r="F17" s="593" t="s">
        <v>817</v>
      </c>
      <c r="G17" s="579" t="s">
        <v>830</v>
      </c>
      <c r="H17" s="579" t="s">
        <v>831</v>
      </c>
      <c r="I17" s="585">
        <v>19.469999313354492</v>
      </c>
      <c r="J17" s="585">
        <v>1</v>
      </c>
      <c r="K17" s="586">
        <v>19.469999313354492</v>
      </c>
    </row>
    <row r="18" spans="1:11" ht="14.45" customHeight="1" x14ac:dyDescent="0.2">
      <c r="A18" s="575" t="s">
        <v>479</v>
      </c>
      <c r="B18" s="576" t="s">
        <v>480</v>
      </c>
      <c r="C18" s="579" t="s">
        <v>485</v>
      </c>
      <c r="D18" s="593" t="s">
        <v>486</v>
      </c>
      <c r="E18" s="579" t="s">
        <v>832</v>
      </c>
      <c r="F18" s="593" t="s">
        <v>833</v>
      </c>
      <c r="G18" s="579" t="s">
        <v>834</v>
      </c>
      <c r="H18" s="579" t="s">
        <v>835</v>
      </c>
      <c r="I18" s="585">
        <v>5.5999998748302457E-2</v>
      </c>
      <c r="J18" s="585">
        <v>1100</v>
      </c>
      <c r="K18" s="586">
        <v>57</v>
      </c>
    </row>
    <row r="19" spans="1:11" ht="14.45" customHeight="1" x14ac:dyDescent="0.2">
      <c r="A19" s="575" t="s">
        <v>479</v>
      </c>
      <c r="B19" s="576" t="s">
        <v>480</v>
      </c>
      <c r="C19" s="579" t="s">
        <v>485</v>
      </c>
      <c r="D19" s="593" t="s">
        <v>486</v>
      </c>
      <c r="E19" s="579" t="s">
        <v>832</v>
      </c>
      <c r="F19" s="593" t="s">
        <v>833</v>
      </c>
      <c r="G19" s="579" t="s">
        <v>836</v>
      </c>
      <c r="H19" s="579" t="s">
        <v>837</v>
      </c>
      <c r="I19" s="585">
        <v>42.344999313354492</v>
      </c>
      <c r="J19" s="585">
        <v>24</v>
      </c>
      <c r="K19" s="586">
        <v>1016.3299865722656</v>
      </c>
    </row>
    <row r="20" spans="1:11" ht="14.45" customHeight="1" x14ac:dyDescent="0.2">
      <c r="A20" s="575" t="s">
        <v>479</v>
      </c>
      <c r="B20" s="576" t="s">
        <v>480</v>
      </c>
      <c r="C20" s="579" t="s">
        <v>485</v>
      </c>
      <c r="D20" s="593" t="s">
        <v>486</v>
      </c>
      <c r="E20" s="579" t="s">
        <v>832</v>
      </c>
      <c r="F20" s="593" t="s">
        <v>833</v>
      </c>
      <c r="G20" s="579" t="s">
        <v>838</v>
      </c>
      <c r="H20" s="579" t="s">
        <v>839</v>
      </c>
      <c r="I20" s="585">
        <v>21.973749399185181</v>
      </c>
      <c r="J20" s="585">
        <v>900</v>
      </c>
      <c r="K20" s="586">
        <v>19776.10986328125</v>
      </c>
    </row>
    <row r="21" spans="1:11" ht="14.45" customHeight="1" x14ac:dyDescent="0.2">
      <c r="A21" s="575" t="s">
        <v>479</v>
      </c>
      <c r="B21" s="576" t="s">
        <v>480</v>
      </c>
      <c r="C21" s="579" t="s">
        <v>485</v>
      </c>
      <c r="D21" s="593" t="s">
        <v>486</v>
      </c>
      <c r="E21" s="579" t="s">
        <v>832</v>
      </c>
      <c r="F21" s="593" t="s">
        <v>833</v>
      </c>
      <c r="G21" s="579" t="s">
        <v>838</v>
      </c>
      <c r="H21" s="579" t="s">
        <v>840</v>
      </c>
      <c r="I21" s="585">
        <v>21.979999542236328</v>
      </c>
      <c r="J21" s="585">
        <v>140</v>
      </c>
      <c r="K21" s="586">
        <v>3076.97998046875</v>
      </c>
    </row>
    <row r="22" spans="1:11" ht="14.45" customHeight="1" x14ac:dyDescent="0.2">
      <c r="A22" s="575" t="s">
        <v>479</v>
      </c>
      <c r="B22" s="576" t="s">
        <v>480</v>
      </c>
      <c r="C22" s="579" t="s">
        <v>485</v>
      </c>
      <c r="D22" s="593" t="s">
        <v>486</v>
      </c>
      <c r="E22" s="579" t="s">
        <v>832</v>
      </c>
      <c r="F22" s="593" t="s">
        <v>833</v>
      </c>
      <c r="G22" s="579" t="s">
        <v>841</v>
      </c>
      <c r="H22" s="579" t="s">
        <v>842</v>
      </c>
      <c r="I22" s="585">
        <v>2.2760000705718992</v>
      </c>
      <c r="J22" s="585">
        <v>850</v>
      </c>
      <c r="K22" s="586">
        <v>1886.5</v>
      </c>
    </row>
    <row r="23" spans="1:11" ht="14.45" customHeight="1" x14ac:dyDescent="0.2">
      <c r="A23" s="575" t="s">
        <v>479</v>
      </c>
      <c r="B23" s="576" t="s">
        <v>480</v>
      </c>
      <c r="C23" s="579" t="s">
        <v>485</v>
      </c>
      <c r="D23" s="593" t="s">
        <v>486</v>
      </c>
      <c r="E23" s="579" t="s">
        <v>832</v>
      </c>
      <c r="F23" s="593" t="s">
        <v>833</v>
      </c>
      <c r="G23" s="579" t="s">
        <v>843</v>
      </c>
      <c r="H23" s="579" t="s">
        <v>844</v>
      </c>
      <c r="I23" s="585">
        <v>11.734999656677246</v>
      </c>
      <c r="J23" s="585">
        <v>35</v>
      </c>
      <c r="K23" s="586">
        <v>410.75</v>
      </c>
    </row>
    <row r="24" spans="1:11" ht="14.45" customHeight="1" x14ac:dyDescent="0.2">
      <c r="A24" s="575" t="s">
        <v>479</v>
      </c>
      <c r="B24" s="576" t="s">
        <v>480</v>
      </c>
      <c r="C24" s="579" t="s">
        <v>485</v>
      </c>
      <c r="D24" s="593" t="s">
        <v>486</v>
      </c>
      <c r="E24" s="579" t="s">
        <v>832</v>
      </c>
      <c r="F24" s="593" t="s">
        <v>833</v>
      </c>
      <c r="G24" s="579" t="s">
        <v>845</v>
      </c>
      <c r="H24" s="579" t="s">
        <v>846</v>
      </c>
      <c r="I24" s="585">
        <v>2.3500000238418579</v>
      </c>
      <c r="J24" s="585">
        <v>100</v>
      </c>
      <c r="K24" s="586">
        <v>235</v>
      </c>
    </row>
    <row r="25" spans="1:11" ht="14.45" customHeight="1" x14ac:dyDescent="0.2">
      <c r="A25" s="575" t="s">
        <v>479</v>
      </c>
      <c r="B25" s="576" t="s">
        <v>480</v>
      </c>
      <c r="C25" s="579" t="s">
        <v>485</v>
      </c>
      <c r="D25" s="593" t="s">
        <v>486</v>
      </c>
      <c r="E25" s="579" t="s">
        <v>832</v>
      </c>
      <c r="F25" s="593" t="s">
        <v>833</v>
      </c>
      <c r="G25" s="579" t="s">
        <v>847</v>
      </c>
      <c r="H25" s="579" t="s">
        <v>848</v>
      </c>
      <c r="I25" s="585">
        <v>19.360000610351563</v>
      </c>
      <c r="J25" s="585">
        <v>20</v>
      </c>
      <c r="K25" s="586">
        <v>387.20001220703125</v>
      </c>
    </row>
    <row r="26" spans="1:11" ht="14.45" customHeight="1" x14ac:dyDescent="0.2">
      <c r="A26" s="575" t="s">
        <v>479</v>
      </c>
      <c r="B26" s="576" t="s">
        <v>480</v>
      </c>
      <c r="C26" s="579" t="s">
        <v>485</v>
      </c>
      <c r="D26" s="593" t="s">
        <v>486</v>
      </c>
      <c r="E26" s="579" t="s">
        <v>832</v>
      </c>
      <c r="F26" s="593" t="s">
        <v>833</v>
      </c>
      <c r="G26" s="579" t="s">
        <v>849</v>
      </c>
      <c r="H26" s="579" t="s">
        <v>850</v>
      </c>
      <c r="I26" s="585">
        <v>1.8999999761581421</v>
      </c>
      <c r="J26" s="585">
        <v>1200</v>
      </c>
      <c r="K26" s="586">
        <v>2280</v>
      </c>
    </row>
    <row r="27" spans="1:11" ht="14.45" customHeight="1" x14ac:dyDescent="0.2">
      <c r="A27" s="575" t="s">
        <v>479</v>
      </c>
      <c r="B27" s="576" t="s">
        <v>480</v>
      </c>
      <c r="C27" s="579" t="s">
        <v>485</v>
      </c>
      <c r="D27" s="593" t="s">
        <v>486</v>
      </c>
      <c r="E27" s="579" t="s">
        <v>832</v>
      </c>
      <c r="F27" s="593" t="s">
        <v>833</v>
      </c>
      <c r="G27" s="579" t="s">
        <v>851</v>
      </c>
      <c r="H27" s="579" t="s">
        <v>852</v>
      </c>
      <c r="I27" s="585">
        <v>2.7200000286102295</v>
      </c>
      <c r="J27" s="585">
        <v>500</v>
      </c>
      <c r="K27" s="586">
        <v>1359</v>
      </c>
    </row>
    <row r="28" spans="1:11" ht="14.45" customHeight="1" x14ac:dyDescent="0.2">
      <c r="A28" s="575" t="s">
        <v>479</v>
      </c>
      <c r="B28" s="576" t="s">
        <v>480</v>
      </c>
      <c r="C28" s="579" t="s">
        <v>485</v>
      </c>
      <c r="D28" s="593" t="s">
        <v>486</v>
      </c>
      <c r="E28" s="579" t="s">
        <v>832</v>
      </c>
      <c r="F28" s="593" t="s">
        <v>833</v>
      </c>
      <c r="G28" s="579" t="s">
        <v>853</v>
      </c>
      <c r="H28" s="579" t="s">
        <v>854</v>
      </c>
      <c r="I28" s="585">
        <v>1.9239999532699585</v>
      </c>
      <c r="J28" s="585">
        <v>600</v>
      </c>
      <c r="K28" s="586">
        <v>1155</v>
      </c>
    </row>
    <row r="29" spans="1:11" ht="14.45" customHeight="1" x14ac:dyDescent="0.2">
      <c r="A29" s="575" t="s">
        <v>479</v>
      </c>
      <c r="B29" s="576" t="s">
        <v>480</v>
      </c>
      <c r="C29" s="579" t="s">
        <v>485</v>
      </c>
      <c r="D29" s="593" t="s">
        <v>486</v>
      </c>
      <c r="E29" s="579" t="s">
        <v>832</v>
      </c>
      <c r="F29" s="593" t="s">
        <v>833</v>
      </c>
      <c r="G29" s="579" t="s">
        <v>855</v>
      </c>
      <c r="H29" s="579" t="s">
        <v>856</v>
      </c>
      <c r="I29" s="585">
        <v>3.0699999332427979</v>
      </c>
      <c r="J29" s="585">
        <v>450</v>
      </c>
      <c r="K29" s="586">
        <v>1381.5</v>
      </c>
    </row>
    <row r="30" spans="1:11" ht="14.45" customHeight="1" x14ac:dyDescent="0.2">
      <c r="A30" s="575" t="s">
        <v>479</v>
      </c>
      <c r="B30" s="576" t="s">
        <v>480</v>
      </c>
      <c r="C30" s="579" t="s">
        <v>485</v>
      </c>
      <c r="D30" s="593" t="s">
        <v>486</v>
      </c>
      <c r="E30" s="579" t="s">
        <v>832</v>
      </c>
      <c r="F30" s="593" t="s">
        <v>833</v>
      </c>
      <c r="G30" s="579" t="s">
        <v>857</v>
      </c>
      <c r="H30" s="579" t="s">
        <v>858</v>
      </c>
      <c r="I30" s="585">
        <v>1.9199999570846558</v>
      </c>
      <c r="J30" s="585">
        <v>200</v>
      </c>
      <c r="K30" s="586">
        <v>384</v>
      </c>
    </row>
    <row r="31" spans="1:11" ht="14.45" customHeight="1" x14ac:dyDescent="0.2">
      <c r="A31" s="575" t="s">
        <v>479</v>
      </c>
      <c r="B31" s="576" t="s">
        <v>480</v>
      </c>
      <c r="C31" s="579" t="s">
        <v>485</v>
      </c>
      <c r="D31" s="593" t="s">
        <v>486</v>
      </c>
      <c r="E31" s="579" t="s">
        <v>832</v>
      </c>
      <c r="F31" s="593" t="s">
        <v>833</v>
      </c>
      <c r="G31" s="579" t="s">
        <v>859</v>
      </c>
      <c r="H31" s="579" t="s">
        <v>860</v>
      </c>
      <c r="I31" s="585">
        <v>3.2599999904632568</v>
      </c>
      <c r="J31" s="585">
        <v>10</v>
      </c>
      <c r="K31" s="586">
        <v>32.599998474121094</v>
      </c>
    </row>
    <row r="32" spans="1:11" ht="14.45" customHeight="1" x14ac:dyDescent="0.2">
      <c r="A32" s="575" t="s">
        <v>479</v>
      </c>
      <c r="B32" s="576" t="s">
        <v>480</v>
      </c>
      <c r="C32" s="579" t="s">
        <v>485</v>
      </c>
      <c r="D32" s="593" t="s">
        <v>486</v>
      </c>
      <c r="E32" s="579" t="s">
        <v>832</v>
      </c>
      <c r="F32" s="593" t="s">
        <v>833</v>
      </c>
      <c r="G32" s="579" t="s">
        <v>861</v>
      </c>
      <c r="H32" s="579" t="s">
        <v>862</v>
      </c>
      <c r="I32" s="585">
        <v>2.1120000362396238</v>
      </c>
      <c r="J32" s="585">
        <v>1050</v>
      </c>
      <c r="K32" s="586">
        <v>2206.5</v>
      </c>
    </row>
    <row r="33" spans="1:11" ht="14.45" customHeight="1" x14ac:dyDescent="0.2">
      <c r="A33" s="575" t="s">
        <v>479</v>
      </c>
      <c r="B33" s="576" t="s">
        <v>480</v>
      </c>
      <c r="C33" s="579" t="s">
        <v>485</v>
      </c>
      <c r="D33" s="593" t="s">
        <v>486</v>
      </c>
      <c r="E33" s="579" t="s">
        <v>832</v>
      </c>
      <c r="F33" s="593" t="s">
        <v>833</v>
      </c>
      <c r="G33" s="579" t="s">
        <v>863</v>
      </c>
      <c r="H33" s="579" t="s">
        <v>864</v>
      </c>
      <c r="I33" s="585">
        <v>2.2750000953674316</v>
      </c>
      <c r="J33" s="585">
        <v>11</v>
      </c>
      <c r="K33" s="586">
        <v>24.920000076293945</v>
      </c>
    </row>
    <row r="34" spans="1:11" ht="14.45" customHeight="1" x14ac:dyDescent="0.2">
      <c r="A34" s="575" t="s">
        <v>479</v>
      </c>
      <c r="B34" s="576" t="s">
        <v>480</v>
      </c>
      <c r="C34" s="579" t="s">
        <v>485</v>
      </c>
      <c r="D34" s="593" t="s">
        <v>486</v>
      </c>
      <c r="E34" s="579" t="s">
        <v>832</v>
      </c>
      <c r="F34" s="593" t="s">
        <v>833</v>
      </c>
      <c r="G34" s="579" t="s">
        <v>865</v>
      </c>
      <c r="H34" s="579" t="s">
        <v>866</v>
      </c>
      <c r="I34" s="585">
        <v>2</v>
      </c>
      <c r="J34" s="585">
        <v>5</v>
      </c>
      <c r="K34" s="586">
        <v>10</v>
      </c>
    </row>
    <row r="35" spans="1:11" ht="14.45" customHeight="1" x14ac:dyDescent="0.2">
      <c r="A35" s="575" t="s">
        <v>479</v>
      </c>
      <c r="B35" s="576" t="s">
        <v>480</v>
      </c>
      <c r="C35" s="579" t="s">
        <v>485</v>
      </c>
      <c r="D35" s="593" t="s">
        <v>486</v>
      </c>
      <c r="E35" s="579" t="s">
        <v>832</v>
      </c>
      <c r="F35" s="593" t="s">
        <v>833</v>
      </c>
      <c r="G35" s="579" t="s">
        <v>867</v>
      </c>
      <c r="H35" s="579" t="s">
        <v>868</v>
      </c>
      <c r="I35" s="585">
        <v>2.630000114440918</v>
      </c>
      <c r="J35" s="585">
        <v>200</v>
      </c>
      <c r="K35" s="586">
        <v>526</v>
      </c>
    </row>
    <row r="36" spans="1:11" ht="14.45" customHeight="1" x14ac:dyDescent="0.2">
      <c r="A36" s="575" t="s">
        <v>479</v>
      </c>
      <c r="B36" s="576" t="s">
        <v>480</v>
      </c>
      <c r="C36" s="579" t="s">
        <v>485</v>
      </c>
      <c r="D36" s="593" t="s">
        <v>486</v>
      </c>
      <c r="E36" s="579" t="s">
        <v>832</v>
      </c>
      <c r="F36" s="593" t="s">
        <v>833</v>
      </c>
      <c r="G36" s="579" t="s">
        <v>869</v>
      </c>
      <c r="H36" s="579" t="s">
        <v>870</v>
      </c>
      <c r="I36" s="585">
        <v>3.1500000953674316</v>
      </c>
      <c r="J36" s="585">
        <v>5</v>
      </c>
      <c r="K36" s="586">
        <v>15.75</v>
      </c>
    </row>
    <row r="37" spans="1:11" ht="14.45" customHeight="1" x14ac:dyDescent="0.2">
      <c r="A37" s="575" t="s">
        <v>479</v>
      </c>
      <c r="B37" s="576" t="s">
        <v>480</v>
      </c>
      <c r="C37" s="579" t="s">
        <v>485</v>
      </c>
      <c r="D37" s="593" t="s">
        <v>486</v>
      </c>
      <c r="E37" s="579" t="s">
        <v>832</v>
      </c>
      <c r="F37" s="593" t="s">
        <v>833</v>
      </c>
      <c r="G37" s="579" t="s">
        <v>871</v>
      </c>
      <c r="H37" s="579" t="s">
        <v>872</v>
      </c>
      <c r="I37" s="585">
        <v>23.719999313354492</v>
      </c>
      <c r="J37" s="585">
        <v>88</v>
      </c>
      <c r="K37" s="586">
        <v>2087.360107421875</v>
      </c>
    </row>
    <row r="38" spans="1:11" ht="14.45" customHeight="1" x14ac:dyDescent="0.2">
      <c r="A38" s="575" t="s">
        <v>479</v>
      </c>
      <c r="B38" s="576" t="s">
        <v>480</v>
      </c>
      <c r="C38" s="579" t="s">
        <v>485</v>
      </c>
      <c r="D38" s="593" t="s">
        <v>486</v>
      </c>
      <c r="E38" s="579" t="s">
        <v>873</v>
      </c>
      <c r="F38" s="593" t="s">
        <v>874</v>
      </c>
      <c r="G38" s="579" t="s">
        <v>875</v>
      </c>
      <c r="H38" s="579" t="s">
        <v>876</v>
      </c>
      <c r="I38" s="585">
        <v>10.170000076293945</v>
      </c>
      <c r="J38" s="585">
        <v>10</v>
      </c>
      <c r="K38" s="586">
        <v>101.69999694824219</v>
      </c>
    </row>
    <row r="39" spans="1:11" ht="14.45" customHeight="1" x14ac:dyDescent="0.2">
      <c r="A39" s="575" t="s">
        <v>479</v>
      </c>
      <c r="B39" s="576" t="s">
        <v>480</v>
      </c>
      <c r="C39" s="579" t="s">
        <v>485</v>
      </c>
      <c r="D39" s="593" t="s">
        <v>486</v>
      </c>
      <c r="E39" s="579" t="s">
        <v>877</v>
      </c>
      <c r="F39" s="593" t="s">
        <v>878</v>
      </c>
      <c r="G39" s="579" t="s">
        <v>879</v>
      </c>
      <c r="H39" s="579" t="s">
        <v>880</v>
      </c>
      <c r="I39" s="585">
        <v>1.7999999523162842</v>
      </c>
      <c r="J39" s="585">
        <v>1100</v>
      </c>
      <c r="K39" s="586">
        <v>1980</v>
      </c>
    </row>
    <row r="40" spans="1:11" ht="14.45" customHeight="1" x14ac:dyDescent="0.2">
      <c r="A40" s="575" t="s">
        <v>479</v>
      </c>
      <c r="B40" s="576" t="s">
        <v>480</v>
      </c>
      <c r="C40" s="579" t="s">
        <v>485</v>
      </c>
      <c r="D40" s="593" t="s">
        <v>486</v>
      </c>
      <c r="E40" s="579" t="s">
        <v>881</v>
      </c>
      <c r="F40" s="593" t="s">
        <v>882</v>
      </c>
      <c r="G40" s="579" t="s">
        <v>883</v>
      </c>
      <c r="H40" s="579" t="s">
        <v>884</v>
      </c>
      <c r="I40" s="585">
        <v>2.875</v>
      </c>
      <c r="J40" s="585">
        <v>3400</v>
      </c>
      <c r="K40" s="586">
        <v>9777</v>
      </c>
    </row>
    <row r="41" spans="1:11" ht="14.45" customHeight="1" x14ac:dyDescent="0.2">
      <c r="A41" s="575" t="s">
        <v>479</v>
      </c>
      <c r="B41" s="576" t="s">
        <v>480</v>
      </c>
      <c r="C41" s="579" t="s">
        <v>485</v>
      </c>
      <c r="D41" s="593" t="s">
        <v>486</v>
      </c>
      <c r="E41" s="579" t="s">
        <v>881</v>
      </c>
      <c r="F41" s="593" t="s">
        <v>882</v>
      </c>
      <c r="G41" s="579" t="s">
        <v>885</v>
      </c>
      <c r="H41" s="579" t="s">
        <v>886</v>
      </c>
      <c r="I41" s="585">
        <v>2.880000114440918</v>
      </c>
      <c r="J41" s="585">
        <v>200</v>
      </c>
      <c r="K41" s="586">
        <v>576</v>
      </c>
    </row>
    <row r="42" spans="1:11" ht="14.45" customHeight="1" x14ac:dyDescent="0.2">
      <c r="A42" s="575" t="s">
        <v>479</v>
      </c>
      <c r="B42" s="576" t="s">
        <v>480</v>
      </c>
      <c r="C42" s="579" t="s">
        <v>485</v>
      </c>
      <c r="D42" s="593" t="s">
        <v>486</v>
      </c>
      <c r="E42" s="579" t="s">
        <v>881</v>
      </c>
      <c r="F42" s="593" t="s">
        <v>882</v>
      </c>
      <c r="G42" s="579" t="s">
        <v>887</v>
      </c>
      <c r="H42" s="579" t="s">
        <v>888</v>
      </c>
      <c r="I42" s="585">
        <v>3.7200000286102295</v>
      </c>
      <c r="J42" s="585">
        <v>200</v>
      </c>
      <c r="K42" s="586">
        <v>744</v>
      </c>
    </row>
    <row r="43" spans="1:11" ht="14.45" customHeight="1" x14ac:dyDescent="0.2">
      <c r="A43" s="575" t="s">
        <v>479</v>
      </c>
      <c r="B43" s="576" t="s">
        <v>480</v>
      </c>
      <c r="C43" s="579" t="s">
        <v>485</v>
      </c>
      <c r="D43" s="593" t="s">
        <v>486</v>
      </c>
      <c r="E43" s="579" t="s">
        <v>881</v>
      </c>
      <c r="F43" s="593" t="s">
        <v>882</v>
      </c>
      <c r="G43" s="579" t="s">
        <v>889</v>
      </c>
      <c r="H43" s="579" t="s">
        <v>890</v>
      </c>
      <c r="I43" s="585">
        <v>4.690000057220459</v>
      </c>
      <c r="J43" s="585">
        <v>600</v>
      </c>
      <c r="K43" s="586">
        <v>2814</v>
      </c>
    </row>
    <row r="44" spans="1:11" ht="14.45" customHeight="1" x14ac:dyDescent="0.2">
      <c r="A44" s="575" t="s">
        <v>479</v>
      </c>
      <c r="B44" s="576" t="s">
        <v>480</v>
      </c>
      <c r="C44" s="579" t="s">
        <v>493</v>
      </c>
      <c r="D44" s="593" t="s">
        <v>494</v>
      </c>
      <c r="E44" s="579" t="s">
        <v>816</v>
      </c>
      <c r="F44" s="593" t="s">
        <v>817</v>
      </c>
      <c r="G44" s="579" t="s">
        <v>891</v>
      </c>
      <c r="H44" s="579" t="s">
        <v>892</v>
      </c>
      <c r="I44" s="585">
        <v>30.180000305175781</v>
      </c>
      <c r="J44" s="585">
        <v>6</v>
      </c>
      <c r="K44" s="586">
        <v>181.08000183105469</v>
      </c>
    </row>
    <row r="45" spans="1:11" ht="14.45" customHeight="1" x14ac:dyDescent="0.2">
      <c r="A45" s="575" t="s">
        <v>479</v>
      </c>
      <c r="B45" s="576" t="s">
        <v>480</v>
      </c>
      <c r="C45" s="579" t="s">
        <v>493</v>
      </c>
      <c r="D45" s="593" t="s">
        <v>494</v>
      </c>
      <c r="E45" s="579" t="s">
        <v>816</v>
      </c>
      <c r="F45" s="593" t="s">
        <v>817</v>
      </c>
      <c r="G45" s="579" t="s">
        <v>893</v>
      </c>
      <c r="H45" s="579" t="s">
        <v>894</v>
      </c>
      <c r="I45" s="585">
        <v>11.630000114440918</v>
      </c>
      <c r="J45" s="585">
        <v>1</v>
      </c>
      <c r="K45" s="586">
        <v>11.630000114440918</v>
      </c>
    </row>
    <row r="46" spans="1:11" ht="14.45" customHeight="1" x14ac:dyDescent="0.2">
      <c r="A46" s="575" t="s">
        <v>479</v>
      </c>
      <c r="B46" s="576" t="s">
        <v>480</v>
      </c>
      <c r="C46" s="579" t="s">
        <v>493</v>
      </c>
      <c r="D46" s="593" t="s">
        <v>494</v>
      </c>
      <c r="E46" s="579" t="s">
        <v>816</v>
      </c>
      <c r="F46" s="593" t="s">
        <v>817</v>
      </c>
      <c r="G46" s="579" t="s">
        <v>822</v>
      </c>
      <c r="H46" s="579" t="s">
        <v>823</v>
      </c>
      <c r="I46" s="585">
        <v>13.016667048136393</v>
      </c>
      <c r="J46" s="585">
        <v>38</v>
      </c>
      <c r="K46" s="586">
        <v>494.60001373291016</v>
      </c>
    </row>
    <row r="47" spans="1:11" ht="14.45" customHeight="1" x14ac:dyDescent="0.2">
      <c r="A47" s="575" t="s">
        <v>479</v>
      </c>
      <c r="B47" s="576" t="s">
        <v>480</v>
      </c>
      <c r="C47" s="579" t="s">
        <v>493</v>
      </c>
      <c r="D47" s="593" t="s">
        <v>494</v>
      </c>
      <c r="E47" s="579" t="s">
        <v>816</v>
      </c>
      <c r="F47" s="593" t="s">
        <v>817</v>
      </c>
      <c r="G47" s="579" t="s">
        <v>895</v>
      </c>
      <c r="H47" s="579" t="s">
        <v>896</v>
      </c>
      <c r="I47" s="585">
        <v>0.86000001430511475</v>
      </c>
      <c r="J47" s="585">
        <v>10</v>
      </c>
      <c r="K47" s="586">
        <v>8.6000003814697266</v>
      </c>
    </row>
    <row r="48" spans="1:11" ht="14.45" customHeight="1" x14ac:dyDescent="0.2">
      <c r="A48" s="575" t="s">
        <v>479</v>
      </c>
      <c r="B48" s="576" t="s">
        <v>480</v>
      </c>
      <c r="C48" s="579" t="s">
        <v>493</v>
      </c>
      <c r="D48" s="593" t="s">
        <v>494</v>
      </c>
      <c r="E48" s="579" t="s">
        <v>816</v>
      </c>
      <c r="F48" s="593" t="s">
        <v>817</v>
      </c>
      <c r="G48" s="579" t="s">
        <v>897</v>
      </c>
      <c r="H48" s="579" t="s">
        <v>898</v>
      </c>
      <c r="I48" s="585">
        <v>1.5199999809265137</v>
      </c>
      <c r="J48" s="585">
        <v>10</v>
      </c>
      <c r="K48" s="586">
        <v>15.199999809265137</v>
      </c>
    </row>
    <row r="49" spans="1:11" ht="14.45" customHeight="1" x14ac:dyDescent="0.2">
      <c r="A49" s="575" t="s">
        <v>479</v>
      </c>
      <c r="B49" s="576" t="s">
        <v>480</v>
      </c>
      <c r="C49" s="579" t="s">
        <v>493</v>
      </c>
      <c r="D49" s="593" t="s">
        <v>494</v>
      </c>
      <c r="E49" s="579" t="s">
        <v>816</v>
      </c>
      <c r="F49" s="593" t="s">
        <v>817</v>
      </c>
      <c r="G49" s="579" t="s">
        <v>824</v>
      </c>
      <c r="H49" s="579" t="s">
        <v>825</v>
      </c>
      <c r="I49" s="585">
        <v>0.37999999523162842</v>
      </c>
      <c r="J49" s="585">
        <v>40</v>
      </c>
      <c r="K49" s="586">
        <v>15.199999809265137</v>
      </c>
    </row>
    <row r="50" spans="1:11" ht="14.45" customHeight="1" x14ac:dyDescent="0.2">
      <c r="A50" s="575" t="s">
        <v>479</v>
      </c>
      <c r="B50" s="576" t="s">
        <v>480</v>
      </c>
      <c r="C50" s="579" t="s">
        <v>493</v>
      </c>
      <c r="D50" s="593" t="s">
        <v>494</v>
      </c>
      <c r="E50" s="579" t="s">
        <v>816</v>
      </c>
      <c r="F50" s="593" t="s">
        <v>817</v>
      </c>
      <c r="G50" s="579" t="s">
        <v>899</v>
      </c>
      <c r="H50" s="579" t="s">
        <v>900</v>
      </c>
      <c r="I50" s="585">
        <v>9.6000003814697266</v>
      </c>
      <c r="J50" s="585">
        <v>1</v>
      </c>
      <c r="K50" s="586">
        <v>9.6000003814697266</v>
      </c>
    </row>
    <row r="51" spans="1:11" ht="14.45" customHeight="1" x14ac:dyDescent="0.2">
      <c r="A51" s="575" t="s">
        <v>479</v>
      </c>
      <c r="B51" s="576" t="s">
        <v>480</v>
      </c>
      <c r="C51" s="579" t="s">
        <v>493</v>
      </c>
      <c r="D51" s="593" t="s">
        <v>494</v>
      </c>
      <c r="E51" s="579" t="s">
        <v>816</v>
      </c>
      <c r="F51" s="593" t="s">
        <v>817</v>
      </c>
      <c r="G51" s="579" t="s">
        <v>901</v>
      </c>
      <c r="H51" s="579" t="s">
        <v>902</v>
      </c>
      <c r="I51" s="585">
        <v>42.450000762939453</v>
      </c>
      <c r="J51" s="585">
        <v>1</v>
      </c>
      <c r="K51" s="586">
        <v>42.450000762939453</v>
      </c>
    </row>
    <row r="52" spans="1:11" ht="14.45" customHeight="1" x14ac:dyDescent="0.2">
      <c r="A52" s="575" t="s">
        <v>479</v>
      </c>
      <c r="B52" s="576" t="s">
        <v>480</v>
      </c>
      <c r="C52" s="579" t="s">
        <v>493</v>
      </c>
      <c r="D52" s="593" t="s">
        <v>494</v>
      </c>
      <c r="E52" s="579" t="s">
        <v>816</v>
      </c>
      <c r="F52" s="593" t="s">
        <v>817</v>
      </c>
      <c r="G52" s="579" t="s">
        <v>903</v>
      </c>
      <c r="H52" s="579" t="s">
        <v>904</v>
      </c>
      <c r="I52" s="585">
        <v>19.959999084472656</v>
      </c>
      <c r="J52" s="585">
        <v>1</v>
      </c>
      <c r="K52" s="586">
        <v>19.959999084472656</v>
      </c>
    </row>
    <row r="53" spans="1:11" ht="14.45" customHeight="1" x14ac:dyDescent="0.2">
      <c r="A53" s="575" t="s">
        <v>479</v>
      </c>
      <c r="B53" s="576" t="s">
        <v>480</v>
      </c>
      <c r="C53" s="579" t="s">
        <v>493</v>
      </c>
      <c r="D53" s="593" t="s">
        <v>494</v>
      </c>
      <c r="E53" s="579" t="s">
        <v>816</v>
      </c>
      <c r="F53" s="593" t="s">
        <v>817</v>
      </c>
      <c r="G53" s="579" t="s">
        <v>826</v>
      </c>
      <c r="H53" s="579" t="s">
        <v>827</v>
      </c>
      <c r="I53" s="585">
        <v>31.90749979019165</v>
      </c>
      <c r="J53" s="585">
        <v>4</v>
      </c>
      <c r="K53" s="586">
        <v>127.6299991607666</v>
      </c>
    </row>
    <row r="54" spans="1:11" ht="14.45" customHeight="1" x14ac:dyDescent="0.2">
      <c r="A54" s="575" t="s">
        <v>479</v>
      </c>
      <c r="B54" s="576" t="s">
        <v>480</v>
      </c>
      <c r="C54" s="579" t="s">
        <v>493</v>
      </c>
      <c r="D54" s="593" t="s">
        <v>494</v>
      </c>
      <c r="E54" s="579" t="s">
        <v>816</v>
      </c>
      <c r="F54" s="593" t="s">
        <v>817</v>
      </c>
      <c r="G54" s="579" t="s">
        <v>828</v>
      </c>
      <c r="H54" s="579" t="s">
        <v>905</v>
      </c>
      <c r="I54" s="585">
        <v>39.329999923706055</v>
      </c>
      <c r="J54" s="585">
        <v>9</v>
      </c>
      <c r="K54" s="586">
        <v>353.96999359130859</v>
      </c>
    </row>
    <row r="55" spans="1:11" ht="14.45" customHeight="1" x14ac:dyDescent="0.2">
      <c r="A55" s="575" t="s">
        <v>479</v>
      </c>
      <c r="B55" s="576" t="s">
        <v>480</v>
      </c>
      <c r="C55" s="579" t="s">
        <v>493</v>
      </c>
      <c r="D55" s="593" t="s">
        <v>494</v>
      </c>
      <c r="E55" s="579" t="s">
        <v>816</v>
      </c>
      <c r="F55" s="593" t="s">
        <v>817</v>
      </c>
      <c r="G55" s="579" t="s">
        <v>828</v>
      </c>
      <c r="H55" s="579" t="s">
        <v>829</v>
      </c>
      <c r="I55" s="585">
        <v>30.780000686645508</v>
      </c>
      <c r="J55" s="585">
        <v>3</v>
      </c>
      <c r="K55" s="586">
        <v>92.339996337890625</v>
      </c>
    </row>
    <row r="56" spans="1:11" ht="14.45" customHeight="1" x14ac:dyDescent="0.2">
      <c r="A56" s="575" t="s">
        <v>479</v>
      </c>
      <c r="B56" s="576" t="s">
        <v>480</v>
      </c>
      <c r="C56" s="579" t="s">
        <v>493</v>
      </c>
      <c r="D56" s="593" t="s">
        <v>494</v>
      </c>
      <c r="E56" s="579" t="s">
        <v>816</v>
      </c>
      <c r="F56" s="593" t="s">
        <v>817</v>
      </c>
      <c r="G56" s="579" t="s">
        <v>830</v>
      </c>
      <c r="H56" s="579" t="s">
        <v>831</v>
      </c>
      <c r="I56" s="585">
        <v>19.483332951863606</v>
      </c>
      <c r="J56" s="585">
        <v>3</v>
      </c>
      <c r="K56" s="586">
        <v>58.44999885559082</v>
      </c>
    </row>
    <row r="57" spans="1:11" ht="14.45" customHeight="1" x14ac:dyDescent="0.2">
      <c r="A57" s="575" t="s">
        <v>479</v>
      </c>
      <c r="B57" s="576" t="s">
        <v>480</v>
      </c>
      <c r="C57" s="579" t="s">
        <v>493</v>
      </c>
      <c r="D57" s="593" t="s">
        <v>494</v>
      </c>
      <c r="E57" s="579" t="s">
        <v>832</v>
      </c>
      <c r="F57" s="593" t="s">
        <v>833</v>
      </c>
      <c r="G57" s="579" t="s">
        <v>834</v>
      </c>
      <c r="H57" s="579" t="s">
        <v>835</v>
      </c>
      <c r="I57" s="585">
        <v>2.8333333010474842E-2</v>
      </c>
      <c r="J57" s="585">
        <v>1100</v>
      </c>
      <c r="K57" s="586">
        <v>33</v>
      </c>
    </row>
    <row r="58" spans="1:11" ht="14.45" customHeight="1" x14ac:dyDescent="0.2">
      <c r="A58" s="575" t="s">
        <v>479</v>
      </c>
      <c r="B58" s="576" t="s">
        <v>480</v>
      </c>
      <c r="C58" s="579" t="s">
        <v>493</v>
      </c>
      <c r="D58" s="593" t="s">
        <v>494</v>
      </c>
      <c r="E58" s="579" t="s">
        <v>832</v>
      </c>
      <c r="F58" s="593" t="s">
        <v>833</v>
      </c>
      <c r="G58" s="579" t="s">
        <v>836</v>
      </c>
      <c r="H58" s="579" t="s">
        <v>837</v>
      </c>
      <c r="I58" s="585">
        <v>48.389999389648438</v>
      </c>
      <c r="J58" s="585">
        <v>24</v>
      </c>
      <c r="K58" s="586">
        <v>1161.4599609375</v>
      </c>
    </row>
    <row r="59" spans="1:11" ht="14.45" customHeight="1" x14ac:dyDescent="0.2">
      <c r="A59" s="575" t="s">
        <v>479</v>
      </c>
      <c r="B59" s="576" t="s">
        <v>480</v>
      </c>
      <c r="C59" s="579" t="s">
        <v>493</v>
      </c>
      <c r="D59" s="593" t="s">
        <v>494</v>
      </c>
      <c r="E59" s="579" t="s">
        <v>832</v>
      </c>
      <c r="F59" s="593" t="s">
        <v>833</v>
      </c>
      <c r="G59" s="579" t="s">
        <v>838</v>
      </c>
      <c r="H59" s="579" t="s">
        <v>839</v>
      </c>
      <c r="I59" s="585">
        <v>21.97333272298177</v>
      </c>
      <c r="J59" s="585">
        <v>700</v>
      </c>
      <c r="K59" s="586">
        <v>15381.14013671875</v>
      </c>
    </row>
    <row r="60" spans="1:11" ht="14.45" customHeight="1" x14ac:dyDescent="0.2">
      <c r="A60" s="575" t="s">
        <v>479</v>
      </c>
      <c r="B60" s="576" t="s">
        <v>480</v>
      </c>
      <c r="C60" s="579" t="s">
        <v>493</v>
      </c>
      <c r="D60" s="593" t="s">
        <v>494</v>
      </c>
      <c r="E60" s="579" t="s">
        <v>832</v>
      </c>
      <c r="F60" s="593" t="s">
        <v>833</v>
      </c>
      <c r="G60" s="579" t="s">
        <v>838</v>
      </c>
      <c r="H60" s="579" t="s">
        <v>840</v>
      </c>
      <c r="I60" s="585">
        <v>21.979999542236328</v>
      </c>
      <c r="J60" s="585">
        <v>60</v>
      </c>
      <c r="K60" s="586">
        <v>1318.7099609375</v>
      </c>
    </row>
    <row r="61" spans="1:11" ht="14.45" customHeight="1" x14ac:dyDescent="0.2">
      <c r="A61" s="575" t="s">
        <v>479</v>
      </c>
      <c r="B61" s="576" t="s">
        <v>480</v>
      </c>
      <c r="C61" s="579" t="s">
        <v>493</v>
      </c>
      <c r="D61" s="593" t="s">
        <v>494</v>
      </c>
      <c r="E61" s="579" t="s">
        <v>832</v>
      </c>
      <c r="F61" s="593" t="s">
        <v>833</v>
      </c>
      <c r="G61" s="579" t="s">
        <v>906</v>
      </c>
      <c r="H61" s="579" t="s">
        <v>907</v>
      </c>
      <c r="I61" s="585">
        <v>90.75</v>
      </c>
      <c r="J61" s="585">
        <v>2</v>
      </c>
      <c r="K61" s="586">
        <v>181.5</v>
      </c>
    </row>
    <row r="62" spans="1:11" ht="14.45" customHeight="1" x14ac:dyDescent="0.2">
      <c r="A62" s="575" t="s">
        <v>479</v>
      </c>
      <c r="B62" s="576" t="s">
        <v>480</v>
      </c>
      <c r="C62" s="579" t="s">
        <v>493</v>
      </c>
      <c r="D62" s="593" t="s">
        <v>494</v>
      </c>
      <c r="E62" s="579" t="s">
        <v>832</v>
      </c>
      <c r="F62" s="593" t="s">
        <v>833</v>
      </c>
      <c r="G62" s="579" t="s">
        <v>841</v>
      </c>
      <c r="H62" s="579" t="s">
        <v>842</v>
      </c>
      <c r="I62" s="585">
        <v>2.3960000991821291</v>
      </c>
      <c r="J62" s="585">
        <v>600</v>
      </c>
      <c r="K62" s="586">
        <v>1437.3100051879883</v>
      </c>
    </row>
    <row r="63" spans="1:11" ht="14.45" customHeight="1" x14ac:dyDescent="0.2">
      <c r="A63" s="575" t="s">
        <v>479</v>
      </c>
      <c r="B63" s="576" t="s">
        <v>480</v>
      </c>
      <c r="C63" s="579" t="s">
        <v>493</v>
      </c>
      <c r="D63" s="593" t="s">
        <v>494</v>
      </c>
      <c r="E63" s="579" t="s">
        <v>832</v>
      </c>
      <c r="F63" s="593" t="s">
        <v>833</v>
      </c>
      <c r="G63" s="579" t="s">
        <v>908</v>
      </c>
      <c r="H63" s="579" t="s">
        <v>909</v>
      </c>
      <c r="I63" s="585">
        <v>3.1400001049041748</v>
      </c>
      <c r="J63" s="585">
        <v>10</v>
      </c>
      <c r="K63" s="586">
        <v>31.399999618530273</v>
      </c>
    </row>
    <row r="64" spans="1:11" ht="14.45" customHeight="1" x14ac:dyDescent="0.2">
      <c r="A64" s="575" t="s">
        <v>479</v>
      </c>
      <c r="B64" s="576" t="s">
        <v>480</v>
      </c>
      <c r="C64" s="579" t="s">
        <v>493</v>
      </c>
      <c r="D64" s="593" t="s">
        <v>494</v>
      </c>
      <c r="E64" s="579" t="s">
        <v>832</v>
      </c>
      <c r="F64" s="593" t="s">
        <v>833</v>
      </c>
      <c r="G64" s="579" t="s">
        <v>910</v>
      </c>
      <c r="H64" s="579" t="s">
        <v>911</v>
      </c>
      <c r="I64" s="585">
        <v>37.900001525878906</v>
      </c>
      <c r="J64" s="585">
        <v>1</v>
      </c>
      <c r="K64" s="586">
        <v>37.900001525878906</v>
      </c>
    </row>
    <row r="65" spans="1:11" ht="14.45" customHeight="1" x14ac:dyDescent="0.2">
      <c r="A65" s="575" t="s">
        <v>479</v>
      </c>
      <c r="B65" s="576" t="s">
        <v>480</v>
      </c>
      <c r="C65" s="579" t="s">
        <v>493</v>
      </c>
      <c r="D65" s="593" t="s">
        <v>494</v>
      </c>
      <c r="E65" s="579" t="s">
        <v>832</v>
      </c>
      <c r="F65" s="593" t="s">
        <v>833</v>
      </c>
      <c r="G65" s="579" t="s">
        <v>912</v>
      </c>
      <c r="H65" s="579" t="s">
        <v>913</v>
      </c>
      <c r="I65" s="585">
        <v>4.9699997901916504</v>
      </c>
      <c r="J65" s="585">
        <v>10</v>
      </c>
      <c r="K65" s="586">
        <v>49.700000762939453</v>
      </c>
    </row>
    <row r="66" spans="1:11" ht="14.45" customHeight="1" x14ac:dyDescent="0.2">
      <c r="A66" s="575" t="s">
        <v>479</v>
      </c>
      <c r="B66" s="576" t="s">
        <v>480</v>
      </c>
      <c r="C66" s="579" t="s">
        <v>493</v>
      </c>
      <c r="D66" s="593" t="s">
        <v>494</v>
      </c>
      <c r="E66" s="579" t="s">
        <v>832</v>
      </c>
      <c r="F66" s="593" t="s">
        <v>833</v>
      </c>
      <c r="G66" s="579" t="s">
        <v>843</v>
      </c>
      <c r="H66" s="579" t="s">
        <v>844</v>
      </c>
      <c r="I66" s="585">
        <v>11.734999656677246</v>
      </c>
      <c r="J66" s="585">
        <v>55</v>
      </c>
      <c r="K66" s="586">
        <v>645.45001220703125</v>
      </c>
    </row>
    <row r="67" spans="1:11" ht="14.45" customHeight="1" x14ac:dyDescent="0.2">
      <c r="A67" s="575" t="s">
        <v>479</v>
      </c>
      <c r="B67" s="576" t="s">
        <v>480</v>
      </c>
      <c r="C67" s="579" t="s">
        <v>493</v>
      </c>
      <c r="D67" s="593" t="s">
        <v>494</v>
      </c>
      <c r="E67" s="579" t="s">
        <v>832</v>
      </c>
      <c r="F67" s="593" t="s">
        <v>833</v>
      </c>
      <c r="G67" s="579" t="s">
        <v>845</v>
      </c>
      <c r="H67" s="579" t="s">
        <v>846</v>
      </c>
      <c r="I67" s="585">
        <v>2.3266666730244956</v>
      </c>
      <c r="J67" s="585">
        <v>150</v>
      </c>
      <c r="K67" s="586">
        <v>349</v>
      </c>
    </row>
    <row r="68" spans="1:11" ht="14.45" customHeight="1" x14ac:dyDescent="0.2">
      <c r="A68" s="575" t="s">
        <v>479</v>
      </c>
      <c r="B68" s="576" t="s">
        <v>480</v>
      </c>
      <c r="C68" s="579" t="s">
        <v>493</v>
      </c>
      <c r="D68" s="593" t="s">
        <v>494</v>
      </c>
      <c r="E68" s="579" t="s">
        <v>832</v>
      </c>
      <c r="F68" s="593" t="s">
        <v>833</v>
      </c>
      <c r="G68" s="579" t="s">
        <v>914</v>
      </c>
      <c r="H68" s="579" t="s">
        <v>915</v>
      </c>
      <c r="I68" s="585">
        <v>23.719999313354492</v>
      </c>
      <c r="J68" s="585">
        <v>5</v>
      </c>
      <c r="K68" s="586">
        <v>118.59999847412109</v>
      </c>
    </row>
    <row r="69" spans="1:11" ht="14.45" customHeight="1" x14ac:dyDescent="0.2">
      <c r="A69" s="575" t="s">
        <v>479</v>
      </c>
      <c r="B69" s="576" t="s">
        <v>480</v>
      </c>
      <c r="C69" s="579" t="s">
        <v>493</v>
      </c>
      <c r="D69" s="593" t="s">
        <v>494</v>
      </c>
      <c r="E69" s="579" t="s">
        <v>832</v>
      </c>
      <c r="F69" s="593" t="s">
        <v>833</v>
      </c>
      <c r="G69" s="579" t="s">
        <v>849</v>
      </c>
      <c r="H69" s="579" t="s">
        <v>850</v>
      </c>
      <c r="I69" s="585">
        <v>1.8999999761581421</v>
      </c>
      <c r="J69" s="585">
        <v>650</v>
      </c>
      <c r="K69" s="586">
        <v>1235</v>
      </c>
    </row>
    <row r="70" spans="1:11" ht="14.45" customHeight="1" x14ac:dyDescent="0.2">
      <c r="A70" s="575" t="s">
        <v>479</v>
      </c>
      <c r="B70" s="576" t="s">
        <v>480</v>
      </c>
      <c r="C70" s="579" t="s">
        <v>493</v>
      </c>
      <c r="D70" s="593" t="s">
        <v>494</v>
      </c>
      <c r="E70" s="579" t="s">
        <v>832</v>
      </c>
      <c r="F70" s="593" t="s">
        <v>833</v>
      </c>
      <c r="G70" s="579" t="s">
        <v>851</v>
      </c>
      <c r="H70" s="579" t="s">
        <v>852</v>
      </c>
      <c r="I70" s="585">
        <v>2.7583333651224771</v>
      </c>
      <c r="J70" s="585">
        <v>850</v>
      </c>
      <c r="K70" s="586">
        <v>2341</v>
      </c>
    </row>
    <row r="71" spans="1:11" ht="14.45" customHeight="1" x14ac:dyDescent="0.2">
      <c r="A71" s="575" t="s">
        <v>479</v>
      </c>
      <c r="B71" s="576" t="s">
        <v>480</v>
      </c>
      <c r="C71" s="579" t="s">
        <v>493</v>
      </c>
      <c r="D71" s="593" t="s">
        <v>494</v>
      </c>
      <c r="E71" s="579" t="s">
        <v>832</v>
      </c>
      <c r="F71" s="593" t="s">
        <v>833</v>
      </c>
      <c r="G71" s="579" t="s">
        <v>853</v>
      </c>
      <c r="H71" s="579" t="s">
        <v>854</v>
      </c>
      <c r="I71" s="585">
        <v>1.9239999532699585</v>
      </c>
      <c r="J71" s="585">
        <v>550</v>
      </c>
      <c r="K71" s="586">
        <v>1058</v>
      </c>
    </row>
    <row r="72" spans="1:11" ht="14.45" customHeight="1" x14ac:dyDescent="0.2">
      <c r="A72" s="575" t="s">
        <v>479</v>
      </c>
      <c r="B72" s="576" t="s">
        <v>480</v>
      </c>
      <c r="C72" s="579" t="s">
        <v>493</v>
      </c>
      <c r="D72" s="593" t="s">
        <v>494</v>
      </c>
      <c r="E72" s="579" t="s">
        <v>832</v>
      </c>
      <c r="F72" s="593" t="s">
        <v>833</v>
      </c>
      <c r="G72" s="579" t="s">
        <v>855</v>
      </c>
      <c r="H72" s="579" t="s">
        <v>856</v>
      </c>
      <c r="I72" s="585">
        <v>3.0699999332427979</v>
      </c>
      <c r="J72" s="585">
        <v>250</v>
      </c>
      <c r="K72" s="586">
        <v>767.5</v>
      </c>
    </row>
    <row r="73" spans="1:11" ht="14.45" customHeight="1" x14ac:dyDescent="0.2">
      <c r="A73" s="575" t="s">
        <v>479</v>
      </c>
      <c r="B73" s="576" t="s">
        <v>480</v>
      </c>
      <c r="C73" s="579" t="s">
        <v>493</v>
      </c>
      <c r="D73" s="593" t="s">
        <v>494</v>
      </c>
      <c r="E73" s="579" t="s">
        <v>832</v>
      </c>
      <c r="F73" s="593" t="s">
        <v>833</v>
      </c>
      <c r="G73" s="579" t="s">
        <v>857</v>
      </c>
      <c r="H73" s="579" t="s">
        <v>858</v>
      </c>
      <c r="I73" s="585">
        <v>1.9199999570846558</v>
      </c>
      <c r="J73" s="585">
        <v>100</v>
      </c>
      <c r="K73" s="586">
        <v>192</v>
      </c>
    </row>
    <row r="74" spans="1:11" ht="14.45" customHeight="1" x14ac:dyDescent="0.2">
      <c r="A74" s="575" t="s">
        <v>479</v>
      </c>
      <c r="B74" s="576" t="s">
        <v>480</v>
      </c>
      <c r="C74" s="579" t="s">
        <v>493</v>
      </c>
      <c r="D74" s="593" t="s">
        <v>494</v>
      </c>
      <c r="E74" s="579" t="s">
        <v>832</v>
      </c>
      <c r="F74" s="593" t="s">
        <v>833</v>
      </c>
      <c r="G74" s="579" t="s">
        <v>859</v>
      </c>
      <c r="H74" s="579" t="s">
        <v>860</v>
      </c>
      <c r="I74" s="585">
        <v>3.2000000476837158</v>
      </c>
      <c r="J74" s="585">
        <v>10</v>
      </c>
      <c r="K74" s="586">
        <v>32</v>
      </c>
    </row>
    <row r="75" spans="1:11" ht="14.45" customHeight="1" x14ac:dyDescent="0.2">
      <c r="A75" s="575" t="s">
        <v>479</v>
      </c>
      <c r="B75" s="576" t="s">
        <v>480</v>
      </c>
      <c r="C75" s="579" t="s">
        <v>493</v>
      </c>
      <c r="D75" s="593" t="s">
        <v>494</v>
      </c>
      <c r="E75" s="579" t="s">
        <v>832</v>
      </c>
      <c r="F75" s="593" t="s">
        <v>833</v>
      </c>
      <c r="G75" s="579" t="s">
        <v>916</v>
      </c>
      <c r="H75" s="579" t="s">
        <v>917</v>
      </c>
      <c r="I75" s="585">
        <v>2.1400001049041748</v>
      </c>
      <c r="J75" s="585">
        <v>10</v>
      </c>
      <c r="K75" s="586">
        <v>21.399999618530273</v>
      </c>
    </row>
    <row r="76" spans="1:11" ht="14.45" customHeight="1" x14ac:dyDescent="0.2">
      <c r="A76" s="575" t="s">
        <v>479</v>
      </c>
      <c r="B76" s="576" t="s">
        <v>480</v>
      </c>
      <c r="C76" s="579" t="s">
        <v>493</v>
      </c>
      <c r="D76" s="593" t="s">
        <v>494</v>
      </c>
      <c r="E76" s="579" t="s">
        <v>832</v>
      </c>
      <c r="F76" s="593" t="s">
        <v>833</v>
      </c>
      <c r="G76" s="579" t="s">
        <v>861</v>
      </c>
      <c r="H76" s="579" t="s">
        <v>862</v>
      </c>
      <c r="I76" s="585">
        <v>2.1166667143503823</v>
      </c>
      <c r="J76" s="585">
        <v>1000</v>
      </c>
      <c r="K76" s="586">
        <v>2112.5</v>
      </c>
    </row>
    <row r="77" spans="1:11" ht="14.45" customHeight="1" x14ac:dyDescent="0.2">
      <c r="A77" s="575" t="s">
        <v>479</v>
      </c>
      <c r="B77" s="576" t="s">
        <v>480</v>
      </c>
      <c r="C77" s="579" t="s">
        <v>493</v>
      </c>
      <c r="D77" s="593" t="s">
        <v>494</v>
      </c>
      <c r="E77" s="579" t="s">
        <v>832</v>
      </c>
      <c r="F77" s="593" t="s">
        <v>833</v>
      </c>
      <c r="G77" s="579" t="s">
        <v>863</v>
      </c>
      <c r="H77" s="579" t="s">
        <v>864</v>
      </c>
      <c r="I77" s="585">
        <v>2.7750000953674316</v>
      </c>
      <c r="J77" s="585">
        <v>10</v>
      </c>
      <c r="K77" s="586">
        <v>27.770000457763672</v>
      </c>
    </row>
    <row r="78" spans="1:11" ht="14.45" customHeight="1" x14ac:dyDescent="0.2">
      <c r="A78" s="575" t="s">
        <v>479</v>
      </c>
      <c r="B78" s="576" t="s">
        <v>480</v>
      </c>
      <c r="C78" s="579" t="s">
        <v>493</v>
      </c>
      <c r="D78" s="593" t="s">
        <v>494</v>
      </c>
      <c r="E78" s="579" t="s">
        <v>832</v>
      </c>
      <c r="F78" s="593" t="s">
        <v>833</v>
      </c>
      <c r="G78" s="579" t="s">
        <v>865</v>
      </c>
      <c r="H78" s="579" t="s">
        <v>866</v>
      </c>
      <c r="I78" s="585">
        <v>2</v>
      </c>
      <c r="J78" s="585">
        <v>5</v>
      </c>
      <c r="K78" s="586">
        <v>10</v>
      </c>
    </row>
    <row r="79" spans="1:11" ht="14.45" customHeight="1" x14ac:dyDescent="0.2">
      <c r="A79" s="575" t="s">
        <v>479</v>
      </c>
      <c r="B79" s="576" t="s">
        <v>480</v>
      </c>
      <c r="C79" s="579" t="s">
        <v>493</v>
      </c>
      <c r="D79" s="593" t="s">
        <v>494</v>
      </c>
      <c r="E79" s="579" t="s">
        <v>832</v>
      </c>
      <c r="F79" s="593" t="s">
        <v>833</v>
      </c>
      <c r="G79" s="579" t="s">
        <v>867</v>
      </c>
      <c r="H79" s="579" t="s">
        <v>868</v>
      </c>
      <c r="I79" s="585">
        <v>2.5866666634877524</v>
      </c>
      <c r="J79" s="585">
        <v>200</v>
      </c>
      <c r="K79" s="586">
        <v>519</v>
      </c>
    </row>
    <row r="80" spans="1:11" ht="14.45" customHeight="1" x14ac:dyDescent="0.2">
      <c r="A80" s="575" t="s">
        <v>479</v>
      </c>
      <c r="B80" s="576" t="s">
        <v>480</v>
      </c>
      <c r="C80" s="579" t="s">
        <v>493</v>
      </c>
      <c r="D80" s="593" t="s">
        <v>494</v>
      </c>
      <c r="E80" s="579" t="s">
        <v>832</v>
      </c>
      <c r="F80" s="593" t="s">
        <v>833</v>
      </c>
      <c r="G80" s="579" t="s">
        <v>918</v>
      </c>
      <c r="H80" s="579" t="s">
        <v>919</v>
      </c>
      <c r="I80" s="585">
        <v>4.6999998092651367</v>
      </c>
      <c r="J80" s="585">
        <v>5</v>
      </c>
      <c r="K80" s="586">
        <v>23.510000228881836</v>
      </c>
    </row>
    <row r="81" spans="1:11" ht="14.45" customHeight="1" x14ac:dyDescent="0.2">
      <c r="A81" s="575" t="s">
        <v>479</v>
      </c>
      <c r="B81" s="576" t="s">
        <v>480</v>
      </c>
      <c r="C81" s="579" t="s">
        <v>493</v>
      </c>
      <c r="D81" s="593" t="s">
        <v>494</v>
      </c>
      <c r="E81" s="579" t="s">
        <v>832</v>
      </c>
      <c r="F81" s="593" t="s">
        <v>833</v>
      </c>
      <c r="G81" s="579" t="s">
        <v>869</v>
      </c>
      <c r="H81" s="579" t="s">
        <v>870</v>
      </c>
      <c r="I81" s="585">
        <v>3.1433334350585938</v>
      </c>
      <c r="J81" s="585">
        <v>15</v>
      </c>
      <c r="K81" s="586">
        <v>47.149999618530273</v>
      </c>
    </row>
    <row r="82" spans="1:11" ht="14.45" customHeight="1" x14ac:dyDescent="0.2">
      <c r="A82" s="575" t="s">
        <v>479</v>
      </c>
      <c r="B82" s="576" t="s">
        <v>480</v>
      </c>
      <c r="C82" s="579" t="s">
        <v>493</v>
      </c>
      <c r="D82" s="593" t="s">
        <v>494</v>
      </c>
      <c r="E82" s="579" t="s">
        <v>832</v>
      </c>
      <c r="F82" s="593" t="s">
        <v>833</v>
      </c>
      <c r="G82" s="579" t="s">
        <v>920</v>
      </c>
      <c r="H82" s="579" t="s">
        <v>921</v>
      </c>
      <c r="I82" s="585">
        <v>2.5299999713897705</v>
      </c>
      <c r="J82" s="585">
        <v>10</v>
      </c>
      <c r="K82" s="586">
        <v>25.299999237060547</v>
      </c>
    </row>
    <row r="83" spans="1:11" ht="14.45" customHeight="1" x14ac:dyDescent="0.2">
      <c r="A83" s="575" t="s">
        <v>479</v>
      </c>
      <c r="B83" s="576" t="s">
        <v>480</v>
      </c>
      <c r="C83" s="579" t="s">
        <v>493</v>
      </c>
      <c r="D83" s="593" t="s">
        <v>494</v>
      </c>
      <c r="E83" s="579" t="s">
        <v>832</v>
      </c>
      <c r="F83" s="593" t="s">
        <v>833</v>
      </c>
      <c r="G83" s="579" t="s">
        <v>871</v>
      </c>
      <c r="H83" s="579" t="s">
        <v>872</v>
      </c>
      <c r="I83" s="585">
        <v>23.719999313354492</v>
      </c>
      <c r="J83" s="585">
        <v>10</v>
      </c>
      <c r="K83" s="586">
        <v>237.19999694824219</v>
      </c>
    </row>
    <row r="84" spans="1:11" ht="14.45" customHeight="1" x14ac:dyDescent="0.2">
      <c r="A84" s="575" t="s">
        <v>479</v>
      </c>
      <c r="B84" s="576" t="s">
        <v>480</v>
      </c>
      <c r="C84" s="579" t="s">
        <v>493</v>
      </c>
      <c r="D84" s="593" t="s">
        <v>494</v>
      </c>
      <c r="E84" s="579" t="s">
        <v>877</v>
      </c>
      <c r="F84" s="593" t="s">
        <v>878</v>
      </c>
      <c r="G84" s="579" t="s">
        <v>922</v>
      </c>
      <c r="H84" s="579" t="s">
        <v>923</v>
      </c>
      <c r="I84" s="585">
        <v>0.97000002861022949</v>
      </c>
      <c r="J84" s="585">
        <v>200</v>
      </c>
      <c r="K84" s="586">
        <v>194</v>
      </c>
    </row>
    <row r="85" spans="1:11" ht="14.45" customHeight="1" x14ac:dyDescent="0.2">
      <c r="A85" s="575" t="s">
        <v>479</v>
      </c>
      <c r="B85" s="576" t="s">
        <v>480</v>
      </c>
      <c r="C85" s="579" t="s">
        <v>493</v>
      </c>
      <c r="D85" s="593" t="s">
        <v>494</v>
      </c>
      <c r="E85" s="579" t="s">
        <v>877</v>
      </c>
      <c r="F85" s="593" t="s">
        <v>878</v>
      </c>
      <c r="G85" s="579" t="s">
        <v>879</v>
      </c>
      <c r="H85" s="579" t="s">
        <v>880</v>
      </c>
      <c r="I85" s="585">
        <v>1.8024999499320984</v>
      </c>
      <c r="J85" s="585">
        <v>1330</v>
      </c>
      <c r="K85" s="586">
        <v>2397.8800010681152</v>
      </c>
    </row>
    <row r="86" spans="1:11" ht="14.45" customHeight="1" x14ac:dyDescent="0.2">
      <c r="A86" s="575" t="s">
        <v>479</v>
      </c>
      <c r="B86" s="576" t="s">
        <v>480</v>
      </c>
      <c r="C86" s="579" t="s">
        <v>493</v>
      </c>
      <c r="D86" s="593" t="s">
        <v>494</v>
      </c>
      <c r="E86" s="579" t="s">
        <v>881</v>
      </c>
      <c r="F86" s="593" t="s">
        <v>882</v>
      </c>
      <c r="G86" s="579" t="s">
        <v>883</v>
      </c>
      <c r="H86" s="579" t="s">
        <v>884</v>
      </c>
      <c r="I86" s="585">
        <v>2.872499942779541</v>
      </c>
      <c r="J86" s="585">
        <v>1800</v>
      </c>
      <c r="K86" s="586">
        <v>5168</v>
      </c>
    </row>
    <row r="87" spans="1:11" ht="14.45" customHeight="1" x14ac:dyDescent="0.2">
      <c r="A87" s="575" t="s">
        <v>479</v>
      </c>
      <c r="B87" s="576" t="s">
        <v>480</v>
      </c>
      <c r="C87" s="579" t="s">
        <v>493</v>
      </c>
      <c r="D87" s="593" t="s">
        <v>494</v>
      </c>
      <c r="E87" s="579" t="s">
        <v>881</v>
      </c>
      <c r="F87" s="593" t="s">
        <v>882</v>
      </c>
      <c r="G87" s="579" t="s">
        <v>885</v>
      </c>
      <c r="H87" s="579" t="s">
        <v>886</v>
      </c>
      <c r="I87" s="585">
        <v>2.8900001049041748</v>
      </c>
      <c r="J87" s="585">
        <v>0</v>
      </c>
      <c r="K87" s="586">
        <v>0</v>
      </c>
    </row>
    <row r="88" spans="1:11" ht="14.45" customHeight="1" x14ac:dyDescent="0.2">
      <c r="A88" s="575" t="s">
        <v>479</v>
      </c>
      <c r="B88" s="576" t="s">
        <v>480</v>
      </c>
      <c r="C88" s="579" t="s">
        <v>493</v>
      </c>
      <c r="D88" s="593" t="s">
        <v>494</v>
      </c>
      <c r="E88" s="579" t="s">
        <v>881</v>
      </c>
      <c r="F88" s="593" t="s">
        <v>882</v>
      </c>
      <c r="G88" s="579" t="s">
        <v>924</v>
      </c>
      <c r="H88" s="579" t="s">
        <v>925</v>
      </c>
      <c r="I88" s="585">
        <v>3.3900001049041748</v>
      </c>
      <c r="J88" s="585">
        <v>600</v>
      </c>
      <c r="K88" s="586">
        <v>2034</v>
      </c>
    </row>
    <row r="89" spans="1:11" ht="14.45" customHeight="1" x14ac:dyDescent="0.2">
      <c r="A89" s="575" t="s">
        <v>479</v>
      </c>
      <c r="B89" s="576" t="s">
        <v>480</v>
      </c>
      <c r="C89" s="579" t="s">
        <v>493</v>
      </c>
      <c r="D89" s="593" t="s">
        <v>494</v>
      </c>
      <c r="E89" s="579" t="s">
        <v>881</v>
      </c>
      <c r="F89" s="593" t="s">
        <v>882</v>
      </c>
      <c r="G89" s="579" t="s">
        <v>926</v>
      </c>
      <c r="H89" s="579" t="s">
        <v>927</v>
      </c>
      <c r="I89" s="585">
        <v>3.3900001049041748</v>
      </c>
      <c r="J89" s="585">
        <v>200</v>
      </c>
      <c r="K89" s="586">
        <v>678</v>
      </c>
    </row>
    <row r="90" spans="1:11" ht="14.45" customHeight="1" x14ac:dyDescent="0.2">
      <c r="A90" s="575" t="s">
        <v>479</v>
      </c>
      <c r="B90" s="576" t="s">
        <v>480</v>
      </c>
      <c r="C90" s="579" t="s">
        <v>493</v>
      </c>
      <c r="D90" s="593" t="s">
        <v>494</v>
      </c>
      <c r="E90" s="579" t="s">
        <v>881</v>
      </c>
      <c r="F90" s="593" t="s">
        <v>882</v>
      </c>
      <c r="G90" s="579" t="s">
        <v>928</v>
      </c>
      <c r="H90" s="579" t="s">
        <v>929</v>
      </c>
      <c r="I90" s="585">
        <v>3.869999885559082</v>
      </c>
      <c r="J90" s="585">
        <v>600</v>
      </c>
      <c r="K90" s="586">
        <v>2322</v>
      </c>
    </row>
    <row r="91" spans="1:11" ht="14.45" customHeight="1" x14ac:dyDescent="0.2">
      <c r="A91" s="575" t="s">
        <v>479</v>
      </c>
      <c r="B91" s="576" t="s">
        <v>480</v>
      </c>
      <c r="C91" s="579" t="s">
        <v>496</v>
      </c>
      <c r="D91" s="593" t="s">
        <v>497</v>
      </c>
      <c r="E91" s="579" t="s">
        <v>801</v>
      </c>
      <c r="F91" s="593" t="s">
        <v>802</v>
      </c>
      <c r="G91" s="579" t="s">
        <v>803</v>
      </c>
      <c r="H91" s="579" t="s">
        <v>805</v>
      </c>
      <c r="I91" s="585">
        <v>479.60000610351563</v>
      </c>
      <c r="J91" s="585">
        <v>1</v>
      </c>
      <c r="K91" s="586">
        <v>479.60000610351563</v>
      </c>
    </row>
    <row r="92" spans="1:11" ht="14.45" customHeight="1" x14ac:dyDescent="0.2">
      <c r="A92" s="575" t="s">
        <v>479</v>
      </c>
      <c r="B92" s="576" t="s">
        <v>480</v>
      </c>
      <c r="C92" s="579" t="s">
        <v>496</v>
      </c>
      <c r="D92" s="593" t="s">
        <v>497</v>
      </c>
      <c r="E92" s="579" t="s">
        <v>816</v>
      </c>
      <c r="F92" s="593" t="s">
        <v>817</v>
      </c>
      <c r="G92" s="579" t="s">
        <v>930</v>
      </c>
      <c r="H92" s="579" t="s">
        <v>931</v>
      </c>
      <c r="I92" s="585">
        <v>6.440000057220459</v>
      </c>
      <c r="J92" s="585">
        <v>200</v>
      </c>
      <c r="K92" s="586">
        <v>1288</v>
      </c>
    </row>
    <row r="93" spans="1:11" ht="14.45" customHeight="1" x14ac:dyDescent="0.2">
      <c r="A93" s="575" t="s">
        <v>479</v>
      </c>
      <c r="B93" s="576" t="s">
        <v>480</v>
      </c>
      <c r="C93" s="579" t="s">
        <v>496</v>
      </c>
      <c r="D93" s="593" t="s">
        <v>497</v>
      </c>
      <c r="E93" s="579" t="s">
        <v>816</v>
      </c>
      <c r="F93" s="593" t="s">
        <v>817</v>
      </c>
      <c r="G93" s="579" t="s">
        <v>932</v>
      </c>
      <c r="H93" s="579" t="s">
        <v>933</v>
      </c>
      <c r="I93" s="585">
        <v>8.3199996948242188</v>
      </c>
      <c r="J93" s="585">
        <v>40</v>
      </c>
      <c r="K93" s="586">
        <v>332.79998779296875</v>
      </c>
    </row>
    <row r="94" spans="1:11" ht="14.45" customHeight="1" x14ac:dyDescent="0.2">
      <c r="A94" s="575" t="s">
        <v>479</v>
      </c>
      <c r="B94" s="576" t="s">
        <v>480</v>
      </c>
      <c r="C94" s="579" t="s">
        <v>496</v>
      </c>
      <c r="D94" s="593" t="s">
        <v>497</v>
      </c>
      <c r="E94" s="579" t="s">
        <v>816</v>
      </c>
      <c r="F94" s="593" t="s">
        <v>817</v>
      </c>
      <c r="G94" s="579" t="s">
        <v>822</v>
      </c>
      <c r="H94" s="579" t="s">
        <v>823</v>
      </c>
      <c r="I94" s="585">
        <v>13.018214702606201</v>
      </c>
      <c r="J94" s="585">
        <v>3450</v>
      </c>
      <c r="K94" s="586">
        <v>44913.800537109375</v>
      </c>
    </row>
    <row r="95" spans="1:11" ht="14.45" customHeight="1" x14ac:dyDescent="0.2">
      <c r="A95" s="575" t="s">
        <v>479</v>
      </c>
      <c r="B95" s="576" t="s">
        <v>480</v>
      </c>
      <c r="C95" s="579" t="s">
        <v>496</v>
      </c>
      <c r="D95" s="593" t="s">
        <v>497</v>
      </c>
      <c r="E95" s="579" t="s">
        <v>816</v>
      </c>
      <c r="F95" s="593" t="s">
        <v>817</v>
      </c>
      <c r="G95" s="579" t="s">
        <v>824</v>
      </c>
      <c r="H95" s="579" t="s">
        <v>825</v>
      </c>
      <c r="I95" s="585">
        <v>0.37999999523162842</v>
      </c>
      <c r="J95" s="585">
        <v>5200</v>
      </c>
      <c r="K95" s="586">
        <v>1976</v>
      </c>
    </row>
    <row r="96" spans="1:11" ht="14.45" customHeight="1" x14ac:dyDescent="0.2">
      <c r="A96" s="575" t="s">
        <v>479</v>
      </c>
      <c r="B96" s="576" t="s">
        <v>480</v>
      </c>
      <c r="C96" s="579" t="s">
        <v>496</v>
      </c>
      <c r="D96" s="593" t="s">
        <v>497</v>
      </c>
      <c r="E96" s="579" t="s">
        <v>816</v>
      </c>
      <c r="F96" s="593" t="s">
        <v>817</v>
      </c>
      <c r="G96" s="579" t="s">
        <v>934</v>
      </c>
      <c r="H96" s="579" t="s">
        <v>935</v>
      </c>
      <c r="I96" s="585">
        <v>8.005000114440918</v>
      </c>
      <c r="J96" s="585">
        <v>88</v>
      </c>
      <c r="K96" s="586">
        <v>704.44000244140625</v>
      </c>
    </row>
    <row r="97" spans="1:11" ht="14.45" customHeight="1" x14ac:dyDescent="0.2">
      <c r="A97" s="575" t="s">
        <v>479</v>
      </c>
      <c r="B97" s="576" t="s">
        <v>480</v>
      </c>
      <c r="C97" s="579" t="s">
        <v>496</v>
      </c>
      <c r="D97" s="593" t="s">
        <v>497</v>
      </c>
      <c r="E97" s="579" t="s">
        <v>816</v>
      </c>
      <c r="F97" s="593" t="s">
        <v>817</v>
      </c>
      <c r="G97" s="579" t="s">
        <v>936</v>
      </c>
      <c r="H97" s="579" t="s">
        <v>937</v>
      </c>
      <c r="I97" s="585">
        <v>7.7899999618530273</v>
      </c>
      <c r="J97" s="585">
        <v>1</v>
      </c>
      <c r="K97" s="586">
        <v>7.7899999618530273</v>
      </c>
    </row>
    <row r="98" spans="1:11" ht="14.45" customHeight="1" x14ac:dyDescent="0.2">
      <c r="A98" s="575" t="s">
        <v>479</v>
      </c>
      <c r="B98" s="576" t="s">
        <v>480</v>
      </c>
      <c r="C98" s="579" t="s">
        <v>496</v>
      </c>
      <c r="D98" s="593" t="s">
        <v>497</v>
      </c>
      <c r="E98" s="579" t="s">
        <v>816</v>
      </c>
      <c r="F98" s="593" t="s">
        <v>817</v>
      </c>
      <c r="G98" s="579" t="s">
        <v>938</v>
      </c>
      <c r="H98" s="579" t="s">
        <v>939</v>
      </c>
      <c r="I98" s="585">
        <v>8.9899997711181641</v>
      </c>
      <c r="J98" s="585">
        <v>1</v>
      </c>
      <c r="K98" s="586">
        <v>8.9899997711181641</v>
      </c>
    </row>
    <row r="99" spans="1:11" ht="14.45" customHeight="1" x14ac:dyDescent="0.2">
      <c r="A99" s="575" t="s">
        <v>479</v>
      </c>
      <c r="B99" s="576" t="s">
        <v>480</v>
      </c>
      <c r="C99" s="579" t="s">
        <v>496</v>
      </c>
      <c r="D99" s="593" t="s">
        <v>497</v>
      </c>
      <c r="E99" s="579" t="s">
        <v>816</v>
      </c>
      <c r="F99" s="593" t="s">
        <v>817</v>
      </c>
      <c r="G99" s="579" t="s">
        <v>899</v>
      </c>
      <c r="H99" s="579" t="s">
        <v>900</v>
      </c>
      <c r="I99" s="585">
        <v>9.5900001525878906</v>
      </c>
      <c r="J99" s="585">
        <v>1</v>
      </c>
      <c r="K99" s="586">
        <v>9.5900001525878906</v>
      </c>
    </row>
    <row r="100" spans="1:11" ht="14.45" customHeight="1" x14ac:dyDescent="0.2">
      <c r="A100" s="575" t="s">
        <v>479</v>
      </c>
      <c r="B100" s="576" t="s">
        <v>480</v>
      </c>
      <c r="C100" s="579" t="s">
        <v>496</v>
      </c>
      <c r="D100" s="593" t="s">
        <v>497</v>
      </c>
      <c r="E100" s="579" t="s">
        <v>816</v>
      </c>
      <c r="F100" s="593" t="s">
        <v>817</v>
      </c>
      <c r="G100" s="579" t="s">
        <v>901</v>
      </c>
      <c r="H100" s="579" t="s">
        <v>902</v>
      </c>
      <c r="I100" s="585">
        <v>42.450000762939453</v>
      </c>
      <c r="J100" s="585">
        <v>1</v>
      </c>
      <c r="K100" s="586">
        <v>42.450000762939453</v>
      </c>
    </row>
    <row r="101" spans="1:11" ht="14.45" customHeight="1" x14ac:dyDescent="0.2">
      <c r="A101" s="575" t="s">
        <v>479</v>
      </c>
      <c r="B101" s="576" t="s">
        <v>480</v>
      </c>
      <c r="C101" s="579" t="s">
        <v>496</v>
      </c>
      <c r="D101" s="593" t="s">
        <v>497</v>
      </c>
      <c r="E101" s="579" t="s">
        <v>816</v>
      </c>
      <c r="F101" s="593" t="s">
        <v>817</v>
      </c>
      <c r="G101" s="579" t="s">
        <v>903</v>
      </c>
      <c r="H101" s="579" t="s">
        <v>904</v>
      </c>
      <c r="I101" s="585">
        <v>19.959999084472656</v>
      </c>
      <c r="J101" s="585">
        <v>1</v>
      </c>
      <c r="K101" s="586">
        <v>19.959999084472656</v>
      </c>
    </row>
    <row r="102" spans="1:11" ht="14.45" customHeight="1" x14ac:dyDescent="0.2">
      <c r="A102" s="575" t="s">
        <v>479</v>
      </c>
      <c r="B102" s="576" t="s">
        <v>480</v>
      </c>
      <c r="C102" s="579" t="s">
        <v>496</v>
      </c>
      <c r="D102" s="593" t="s">
        <v>497</v>
      </c>
      <c r="E102" s="579" t="s">
        <v>816</v>
      </c>
      <c r="F102" s="593" t="s">
        <v>817</v>
      </c>
      <c r="G102" s="579" t="s">
        <v>940</v>
      </c>
      <c r="H102" s="579" t="s">
        <v>941</v>
      </c>
      <c r="I102" s="585">
        <v>30.530000686645508</v>
      </c>
      <c r="J102" s="585">
        <v>1</v>
      </c>
      <c r="K102" s="586">
        <v>30.530000686645508</v>
      </c>
    </row>
    <row r="103" spans="1:11" ht="14.45" customHeight="1" x14ac:dyDescent="0.2">
      <c r="A103" s="575" t="s">
        <v>479</v>
      </c>
      <c r="B103" s="576" t="s">
        <v>480</v>
      </c>
      <c r="C103" s="579" t="s">
        <v>496</v>
      </c>
      <c r="D103" s="593" t="s">
        <v>497</v>
      </c>
      <c r="E103" s="579" t="s">
        <v>816</v>
      </c>
      <c r="F103" s="593" t="s">
        <v>817</v>
      </c>
      <c r="G103" s="579" t="s">
        <v>942</v>
      </c>
      <c r="H103" s="579" t="s">
        <v>943</v>
      </c>
      <c r="I103" s="585">
        <v>0.76999998092651367</v>
      </c>
      <c r="J103" s="585">
        <v>40</v>
      </c>
      <c r="K103" s="586">
        <v>30.799999237060547</v>
      </c>
    </row>
    <row r="104" spans="1:11" ht="14.45" customHeight="1" x14ac:dyDescent="0.2">
      <c r="A104" s="575" t="s">
        <v>479</v>
      </c>
      <c r="B104" s="576" t="s">
        <v>480</v>
      </c>
      <c r="C104" s="579" t="s">
        <v>496</v>
      </c>
      <c r="D104" s="593" t="s">
        <v>497</v>
      </c>
      <c r="E104" s="579" t="s">
        <v>816</v>
      </c>
      <c r="F104" s="593" t="s">
        <v>817</v>
      </c>
      <c r="G104" s="579" t="s">
        <v>826</v>
      </c>
      <c r="H104" s="579" t="s">
        <v>827</v>
      </c>
      <c r="I104" s="585">
        <v>31.640555805630154</v>
      </c>
      <c r="J104" s="585">
        <v>321</v>
      </c>
      <c r="K104" s="586">
        <v>10155.279983520508</v>
      </c>
    </row>
    <row r="105" spans="1:11" ht="14.45" customHeight="1" x14ac:dyDescent="0.2">
      <c r="A105" s="575" t="s">
        <v>479</v>
      </c>
      <c r="B105" s="576" t="s">
        <v>480</v>
      </c>
      <c r="C105" s="579" t="s">
        <v>496</v>
      </c>
      <c r="D105" s="593" t="s">
        <v>497</v>
      </c>
      <c r="E105" s="579" t="s">
        <v>816</v>
      </c>
      <c r="F105" s="593" t="s">
        <v>817</v>
      </c>
      <c r="G105" s="579" t="s">
        <v>828</v>
      </c>
      <c r="H105" s="579" t="s">
        <v>905</v>
      </c>
      <c r="I105" s="585">
        <v>42.809999465942383</v>
      </c>
      <c r="J105" s="585">
        <v>12</v>
      </c>
      <c r="K105" s="586">
        <v>513.72999572753906</v>
      </c>
    </row>
    <row r="106" spans="1:11" ht="14.45" customHeight="1" x14ac:dyDescent="0.2">
      <c r="A106" s="575" t="s">
        <v>479</v>
      </c>
      <c r="B106" s="576" t="s">
        <v>480</v>
      </c>
      <c r="C106" s="579" t="s">
        <v>496</v>
      </c>
      <c r="D106" s="593" t="s">
        <v>497</v>
      </c>
      <c r="E106" s="579" t="s">
        <v>816</v>
      </c>
      <c r="F106" s="593" t="s">
        <v>817</v>
      </c>
      <c r="G106" s="579" t="s">
        <v>828</v>
      </c>
      <c r="H106" s="579" t="s">
        <v>829</v>
      </c>
      <c r="I106" s="585">
        <v>30.780000686645508</v>
      </c>
      <c r="J106" s="585">
        <v>41</v>
      </c>
      <c r="K106" s="586">
        <v>1261.9799537658691</v>
      </c>
    </row>
    <row r="107" spans="1:11" ht="14.45" customHeight="1" x14ac:dyDescent="0.2">
      <c r="A107" s="575" t="s">
        <v>479</v>
      </c>
      <c r="B107" s="576" t="s">
        <v>480</v>
      </c>
      <c r="C107" s="579" t="s">
        <v>496</v>
      </c>
      <c r="D107" s="593" t="s">
        <v>497</v>
      </c>
      <c r="E107" s="579" t="s">
        <v>832</v>
      </c>
      <c r="F107" s="593" t="s">
        <v>833</v>
      </c>
      <c r="G107" s="579" t="s">
        <v>944</v>
      </c>
      <c r="H107" s="579" t="s">
        <v>945</v>
      </c>
      <c r="I107" s="585">
        <v>650.33001708984375</v>
      </c>
      <c r="J107" s="585">
        <v>2</v>
      </c>
      <c r="K107" s="586">
        <v>1300.6500244140625</v>
      </c>
    </row>
    <row r="108" spans="1:11" ht="14.45" customHeight="1" x14ac:dyDescent="0.2">
      <c r="A108" s="575" t="s">
        <v>479</v>
      </c>
      <c r="B108" s="576" t="s">
        <v>480</v>
      </c>
      <c r="C108" s="579" t="s">
        <v>496</v>
      </c>
      <c r="D108" s="593" t="s">
        <v>497</v>
      </c>
      <c r="E108" s="579" t="s">
        <v>832</v>
      </c>
      <c r="F108" s="593" t="s">
        <v>833</v>
      </c>
      <c r="G108" s="579" t="s">
        <v>946</v>
      </c>
      <c r="H108" s="579" t="s">
        <v>947</v>
      </c>
      <c r="I108" s="585">
        <v>347.26998901367188</v>
      </c>
      <c r="J108" s="585">
        <v>1</v>
      </c>
      <c r="K108" s="586">
        <v>347.26998901367188</v>
      </c>
    </row>
    <row r="109" spans="1:11" ht="14.45" customHeight="1" x14ac:dyDescent="0.2">
      <c r="A109" s="575" t="s">
        <v>479</v>
      </c>
      <c r="B109" s="576" t="s">
        <v>480</v>
      </c>
      <c r="C109" s="579" t="s">
        <v>496</v>
      </c>
      <c r="D109" s="593" t="s">
        <v>497</v>
      </c>
      <c r="E109" s="579" t="s">
        <v>832</v>
      </c>
      <c r="F109" s="593" t="s">
        <v>833</v>
      </c>
      <c r="G109" s="579" t="s">
        <v>948</v>
      </c>
      <c r="H109" s="579" t="s">
        <v>949</v>
      </c>
      <c r="I109" s="585">
        <v>11.142500162124634</v>
      </c>
      <c r="J109" s="585">
        <v>94</v>
      </c>
      <c r="K109" s="586">
        <v>1047.6600074768066</v>
      </c>
    </row>
    <row r="110" spans="1:11" ht="14.45" customHeight="1" x14ac:dyDescent="0.2">
      <c r="A110" s="575" t="s">
        <v>479</v>
      </c>
      <c r="B110" s="576" t="s">
        <v>480</v>
      </c>
      <c r="C110" s="579" t="s">
        <v>496</v>
      </c>
      <c r="D110" s="593" t="s">
        <v>497</v>
      </c>
      <c r="E110" s="579" t="s">
        <v>832</v>
      </c>
      <c r="F110" s="593" t="s">
        <v>833</v>
      </c>
      <c r="G110" s="579" t="s">
        <v>950</v>
      </c>
      <c r="H110" s="579" t="s">
        <v>951</v>
      </c>
      <c r="I110" s="585">
        <v>78.650001525878906</v>
      </c>
      <c r="J110" s="585">
        <v>2</v>
      </c>
      <c r="K110" s="586">
        <v>157.30000305175781</v>
      </c>
    </row>
    <row r="111" spans="1:11" ht="14.45" customHeight="1" x14ac:dyDescent="0.2">
      <c r="A111" s="575" t="s">
        <v>479</v>
      </c>
      <c r="B111" s="576" t="s">
        <v>480</v>
      </c>
      <c r="C111" s="579" t="s">
        <v>496</v>
      </c>
      <c r="D111" s="593" t="s">
        <v>497</v>
      </c>
      <c r="E111" s="579" t="s">
        <v>832</v>
      </c>
      <c r="F111" s="593" t="s">
        <v>833</v>
      </c>
      <c r="G111" s="579" t="s">
        <v>952</v>
      </c>
      <c r="H111" s="579" t="s">
        <v>953</v>
      </c>
      <c r="I111" s="585">
        <v>3.7024999856948853</v>
      </c>
      <c r="J111" s="585">
        <v>200</v>
      </c>
      <c r="K111" s="586">
        <v>740.5</v>
      </c>
    </row>
    <row r="112" spans="1:11" ht="14.45" customHeight="1" x14ac:dyDescent="0.2">
      <c r="A112" s="575" t="s">
        <v>479</v>
      </c>
      <c r="B112" s="576" t="s">
        <v>480</v>
      </c>
      <c r="C112" s="579" t="s">
        <v>496</v>
      </c>
      <c r="D112" s="593" t="s">
        <v>497</v>
      </c>
      <c r="E112" s="579" t="s">
        <v>832</v>
      </c>
      <c r="F112" s="593" t="s">
        <v>833</v>
      </c>
      <c r="G112" s="579" t="s">
        <v>954</v>
      </c>
      <c r="H112" s="579" t="s">
        <v>955</v>
      </c>
      <c r="I112" s="585">
        <v>31.430000305175781</v>
      </c>
      <c r="J112" s="585">
        <v>10</v>
      </c>
      <c r="K112" s="586">
        <v>314.29998779296875</v>
      </c>
    </row>
    <row r="113" spans="1:11" ht="14.45" customHeight="1" x14ac:dyDescent="0.2">
      <c r="A113" s="575" t="s">
        <v>479</v>
      </c>
      <c r="B113" s="576" t="s">
        <v>480</v>
      </c>
      <c r="C113" s="579" t="s">
        <v>496</v>
      </c>
      <c r="D113" s="593" t="s">
        <v>497</v>
      </c>
      <c r="E113" s="579" t="s">
        <v>832</v>
      </c>
      <c r="F113" s="593" t="s">
        <v>833</v>
      </c>
      <c r="G113" s="579" t="s">
        <v>956</v>
      </c>
      <c r="H113" s="579" t="s">
        <v>957</v>
      </c>
      <c r="I113" s="585">
        <v>17.979999542236328</v>
      </c>
      <c r="J113" s="585">
        <v>65</v>
      </c>
      <c r="K113" s="586">
        <v>1168.7000274658203</v>
      </c>
    </row>
    <row r="114" spans="1:11" ht="14.45" customHeight="1" x14ac:dyDescent="0.2">
      <c r="A114" s="575" t="s">
        <v>479</v>
      </c>
      <c r="B114" s="576" t="s">
        <v>480</v>
      </c>
      <c r="C114" s="579" t="s">
        <v>496</v>
      </c>
      <c r="D114" s="593" t="s">
        <v>497</v>
      </c>
      <c r="E114" s="579" t="s">
        <v>832</v>
      </c>
      <c r="F114" s="593" t="s">
        <v>833</v>
      </c>
      <c r="G114" s="579" t="s">
        <v>958</v>
      </c>
      <c r="H114" s="579" t="s">
        <v>959</v>
      </c>
      <c r="I114" s="585">
        <v>17.979999542236328</v>
      </c>
      <c r="J114" s="585">
        <v>65</v>
      </c>
      <c r="K114" s="586">
        <v>1168.7000274658203</v>
      </c>
    </row>
    <row r="115" spans="1:11" ht="14.45" customHeight="1" x14ac:dyDescent="0.2">
      <c r="A115" s="575" t="s">
        <v>479</v>
      </c>
      <c r="B115" s="576" t="s">
        <v>480</v>
      </c>
      <c r="C115" s="579" t="s">
        <v>496</v>
      </c>
      <c r="D115" s="593" t="s">
        <v>497</v>
      </c>
      <c r="E115" s="579" t="s">
        <v>832</v>
      </c>
      <c r="F115" s="593" t="s">
        <v>833</v>
      </c>
      <c r="G115" s="579" t="s">
        <v>956</v>
      </c>
      <c r="H115" s="579" t="s">
        <v>960</v>
      </c>
      <c r="I115" s="585">
        <v>17.979999542236328</v>
      </c>
      <c r="J115" s="585">
        <v>29</v>
      </c>
      <c r="K115" s="586">
        <v>521.41999816894531</v>
      </c>
    </row>
    <row r="116" spans="1:11" ht="14.45" customHeight="1" x14ac:dyDescent="0.2">
      <c r="A116" s="575" t="s">
        <v>479</v>
      </c>
      <c r="B116" s="576" t="s">
        <v>480</v>
      </c>
      <c r="C116" s="579" t="s">
        <v>496</v>
      </c>
      <c r="D116" s="593" t="s">
        <v>497</v>
      </c>
      <c r="E116" s="579" t="s">
        <v>832</v>
      </c>
      <c r="F116" s="593" t="s">
        <v>833</v>
      </c>
      <c r="G116" s="579" t="s">
        <v>958</v>
      </c>
      <c r="H116" s="579" t="s">
        <v>961</v>
      </c>
      <c r="I116" s="585">
        <v>17.979999542236328</v>
      </c>
      <c r="J116" s="585">
        <v>45</v>
      </c>
      <c r="K116" s="586">
        <v>809.10000610351563</v>
      </c>
    </row>
    <row r="117" spans="1:11" ht="14.45" customHeight="1" x14ac:dyDescent="0.2">
      <c r="A117" s="575" t="s">
        <v>479</v>
      </c>
      <c r="B117" s="576" t="s">
        <v>480</v>
      </c>
      <c r="C117" s="579" t="s">
        <v>496</v>
      </c>
      <c r="D117" s="593" t="s">
        <v>497</v>
      </c>
      <c r="E117" s="579" t="s">
        <v>832</v>
      </c>
      <c r="F117" s="593" t="s">
        <v>833</v>
      </c>
      <c r="G117" s="579" t="s">
        <v>962</v>
      </c>
      <c r="H117" s="579" t="s">
        <v>963</v>
      </c>
      <c r="I117" s="585">
        <v>4.0300002098083496</v>
      </c>
      <c r="J117" s="585">
        <v>48</v>
      </c>
      <c r="K117" s="586">
        <v>193.43999862670898</v>
      </c>
    </row>
    <row r="118" spans="1:11" ht="14.45" customHeight="1" x14ac:dyDescent="0.2">
      <c r="A118" s="575" t="s">
        <v>479</v>
      </c>
      <c r="B118" s="576" t="s">
        <v>480</v>
      </c>
      <c r="C118" s="579" t="s">
        <v>496</v>
      </c>
      <c r="D118" s="593" t="s">
        <v>497</v>
      </c>
      <c r="E118" s="579" t="s">
        <v>832</v>
      </c>
      <c r="F118" s="593" t="s">
        <v>833</v>
      </c>
      <c r="G118" s="579" t="s">
        <v>964</v>
      </c>
      <c r="H118" s="579" t="s">
        <v>965</v>
      </c>
      <c r="I118" s="585">
        <v>33.880001068115234</v>
      </c>
      <c r="J118" s="585">
        <v>5</v>
      </c>
      <c r="K118" s="586">
        <v>169.39999389648438</v>
      </c>
    </row>
    <row r="119" spans="1:11" ht="14.45" customHeight="1" x14ac:dyDescent="0.2">
      <c r="A119" s="575" t="s">
        <v>479</v>
      </c>
      <c r="B119" s="576" t="s">
        <v>480</v>
      </c>
      <c r="C119" s="579" t="s">
        <v>496</v>
      </c>
      <c r="D119" s="593" t="s">
        <v>497</v>
      </c>
      <c r="E119" s="579" t="s">
        <v>832</v>
      </c>
      <c r="F119" s="593" t="s">
        <v>833</v>
      </c>
      <c r="G119" s="579" t="s">
        <v>910</v>
      </c>
      <c r="H119" s="579" t="s">
        <v>911</v>
      </c>
      <c r="I119" s="585">
        <v>37.900001525878906</v>
      </c>
      <c r="J119" s="585">
        <v>10</v>
      </c>
      <c r="K119" s="586">
        <v>379</v>
      </c>
    </row>
    <row r="120" spans="1:11" ht="14.45" customHeight="1" x14ac:dyDescent="0.2">
      <c r="A120" s="575" t="s">
        <v>479</v>
      </c>
      <c r="B120" s="576" t="s">
        <v>480</v>
      </c>
      <c r="C120" s="579" t="s">
        <v>496</v>
      </c>
      <c r="D120" s="593" t="s">
        <v>497</v>
      </c>
      <c r="E120" s="579" t="s">
        <v>832</v>
      </c>
      <c r="F120" s="593" t="s">
        <v>833</v>
      </c>
      <c r="G120" s="579" t="s">
        <v>966</v>
      </c>
      <c r="H120" s="579" t="s">
        <v>967</v>
      </c>
      <c r="I120" s="585">
        <v>0.25999999046325684</v>
      </c>
      <c r="J120" s="585">
        <v>100</v>
      </c>
      <c r="K120" s="586">
        <v>26</v>
      </c>
    </row>
    <row r="121" spans="1:11" ht="14.45" customHeight="1" x14ac:dyDescent="0.2">
      <c r="A121" s="575" t="s">
        <v>479</v>
      </c>
      <c r="B121" s="576" t="s">
        <v>480</v>
      </c>
      <c r="C121" s="579" t="s">
        <v>496</v>
      </c>
      <c r="D121" s="593" t="s">
        <v>497</v>
      </c>
      <c r="E121" s="579" t="s">
        <v>832</v>
      </c>
      <c r="F121" s="593" t="s">
        <v>833</v>
      </c>
      <c r="G121" s="579" t="s">
        <v>968</v>
      </c>
      <c r="H121" s="579" t="s">
        <v>969</v>
      </c>
      <c r="I121" s="585">
        <v>13.310000419616699</v>
      </c>
      <c r="J121" s="585">
        <v>1282</v>
      </c>
      <c r="K121" s="586">
        <v>17063.360061645508</v>
      </c>
    </row>
    <row r="122" spans="1:11" ht="14.45" customHeight="1" x14ac:dyDescent="0.2">
      <c r="A122" s="575" t="s">
        <v>479</v>
      </c>
      <c r="B122" s="576" t="s">
        <v>480</v>
      </c>
      <c r="C122" s="579" t="s">
        <v>496</v>
      </c>
      <c r="D122" s="593" t="s">
        <v>497</v>
      </c>
      <c r="E122" s="579" t="s">
        <v>832</v>
      </c>
      <c r="F122" s="593" t="s">
        <v>833</v>
      </c>
      <c r="G122" s="579" t="s">
        <v>968</v>
      </c>
      <c r="H122" s="579" t="s">
        <v>970</v>
      </c>
      <c r="I122" s="585">
        <v>13.310000419616699</v>
      </c>
      <c r="J122" s="585">
        <v>300</v>
      </c>
      <c r="K122" s="586">
        <v>3992.969970703125</v>
      </c>
    </row>
    <row r="123" spans="1:11" ht="14.45" customHeight="1" x14ac:dyDescent="0.2">
      <c r="A123" s="575" t="s">
        <v>479</v>
      </c>
      <c r="B123" s="576" t="s">
        <v>480</v>
      </c>
      <c r="C123" s="579" t="s">
        <v>496</v>
      </c>
      <c r="D123" s="593" t="s">
        <v>497</v>
      </c>
      <c r="E123" s="579" t="s">
        <v>832</v>
      </c>
      <c r="F123" s="593" t="s">
        <v>833</v>
      </c>
      <c r="G123" s="579" t="s">
        <v>971</v>
      </c>
      <c r="H123" s="579" t="s">
        <v>972</v>
      </c>
      <c r="I123" s="585">
        <v>0.80000001192092896</v>
      </c>
      <c r="J123" s="585">
        <v>100</v>
      </c>
      <c r="K123" s="586">
        <v>80</v>
      </c>
    </row>
    <row r="124" spans="1:11" ht="14.45" customHeight="1" x14ac:dyDescent="0.2">
      <c r="A124" s="575" t="s">
        <v>479</v>
      </c>
      <c r="B124" s="576" t="s">
        <v>480</v>
      </c>
      <c r="C124" s="579" t="s">
        <v>496</v>
      </c>
      <c r="D124" s="593" t="s">
        <v>497</v>
      </c>
      <c r="E124" s="579" t="s">
        <v>832</v>
      </c>
      <c r="F124" s="593" t="s">
        <v>833</v>
      </c>
      <c r="G124" s="579" t="s">
        <v>973</v>
      </c>
      <c r="H124" s="579" t="s">
        <v>974</v>
      </c>
      <c r="I124" s="585">
        <v>0.81999999284744263</v>
      </c>
      <c r="J124" s="585">
        <v>100</v>
      </c>
      <c r="K124" s="586">
        <v>82</v>
      </c>
    </row>
    <row r="125" spans="1:11" ht="14.45" customHeight="1" x14ac:dyDescent="0.2">
      <c r="A125" s="575" t="s">
        <v>479</v>
      </c>
      <c r="B125" s="576" t="s">
        <v>480</v>
      </c>
      <c r="C125" s="579" t="s">
        <v>496</v>
      </c>
      <c r="D125" s="593" t="s">
        <v>497</v>
      </c>
      <c r="E125" s="579" t="s">
        <v>832</v>
      </c>
      <c r="F125" s="593" t="s">
        <v>833</v>
      </c>
      <c r="G125" s="579" t="s">
        <v>975</v>
      </c>
      <c r="H125" s="579" t="s">
        <v>976</v>
      </c>
      <c r="I125" s="585">
        <v>0.5</v>
      </c>
      <c r="J125" s="585">
        <v>1900</v>
      </c>
      <c r="K125" s="586">
        <v>950</v>
      </c>
    </row>
    <row r="126" spans="1:11" ht="14.45" customHeight="1" x14ac:dyDescent="0.2">
      <c r="A126" s="575" t="s">
        <v>479</v>
      </c>
      <c r="B126" s="576" t="s">
        <v>480</v>
      </c>
      <c r="C126" s="579" t="s">
        <v>496</v>
      </c>
      <c r="D126" s="593" t="s">
        <v>497</v>
      </c>
      <c r="E126" s="579" t="s">
        <v>832</v>
      </c>
      <c r="F126" s="593" t="s">
        <v>833</v>
      </c>
      <c r="G126" s="579" t="s">
        <v>977</v>
      </c>
      <c r="H126" s="579" t="s">
        <v>978</v>
      </c>
      <c r="I126" s="585">
        <v>0.43666666746139526</v>
      </c>
      <c r="J126" s="585">
        <v>15300</v>
      </c>
      <c r="K126" s="586">
        <v>6660</v>
      </c>
    </row>
    <row r="127" spans="1:11" ht="14.45" customHeight="1" x14ac:dyDescent="0.2">
      <c r="A127" s="575" t="s">
        <v>479</v>
      </c>
      <c r="B127" s="576" t="s">
        <v>480</v>
      </c>
      <c r="C127" s="579" t="s">
        <v>496</v>
      </c>
      <c r="D127" s="593" t="s">
        <v>497</v>
      </c>
      <c r="E127" s="579" t="s">
        <v>832</v>
      </c>
      <c r="F127" s="593" t="s">
        <v>833</v>
      </c>
      <c r="G127" s="579" t="s">
        <v>977</v>
      </c>
      <c r="H127" s="579" t="s">
        <v>979</v>
      </c>
      <c r="I127" s="585">
        <v>0.43200000524520876</v>
      </c>
      <c r="J127" s="585">
        <v>6900</v>
      </c>
      <c r="K127" s="586">
        <v>2968</v>
      </c>
    </row>
    <row r="128" spans="1:11" ht="14.45" customHeight="1" x14ac:dyDescent="0.2">
      <c r="A128" s="575" t="s">
        <v>479</v>
      </c>
      <c r="B128" s="576" t="s">
        <v>480</v>
      </c>
      <c r="C128" s="579" t="s">
        <v>496</v>
      </c>
      <c r="D128" s="593" t="s">
        <v>497</v>
      </c>
      <c r="E128" s="579" t="s">
        <v>832</v>
      </c>
      <c r="F128" s="593" t="s">
        <v>833</v>
      </c>
      <c r="G128" s="579" t="s">
        <v>980</v>
      </c>
      <c r="H128" s="579" t="s">
        <v>981</v>
      </c>
      <c r="I128" s="585">
        <v>1.1499999761581421</v>
      </c>
      <c r="J128" s="585">
        <v>80</v>
      </c>
      <c r="K128" s="586">
        <v>92</v>
      </c>
    </row>
    <row r="129" spans="1:11" ht="14.45" customHeight="1" x14ac:dyDescent="0.2">
      <c r="A129" s="575" t="s">
        <v>479</v>
      </c>
      <c r="B129" s="576" t="s">
        <v>480</v>
      </c>
      <c r="C129" s="579" t="s">
        <v>496</v>
      </c>
      <c r="D129" s="593" t="s">
        <v>497</v>
      </c>
      <c r="E129" s="579" t="s">
        <v>832</v>
      </c>
      <c r="F129" s="593" t="s">
        <v>833</v>
      </c>
      <c r="G129" s="579" t="s">
        <v>982</v>
      </c>
      <c r="H129" s="579" t="s">
        <v>983</v>
      </c>
      <c r="I129" s="585">
        <v>0.56999999284744263</v>
      </c>
      <c r="J129" s="585">
        <v>100</v>
      </c>
      <c r="K129" s="586">
        <v>57</v>
      </c>
    </row>
    <row r="130" spans="1:11" ht="14.45" customHeight="1" x14ac:dyDescent="0.2">
      <c r="A130" s="575" t="s">
        <v>479</v>
      </c>
      <c r="B130" s="576" t="s">
        <v>480</v>
      </c>
      <c r="C130" s="579" t="s">
        <v>496</v>
      </c>
      <c r="D130" s="593" t="s">
        <v>497</v>
      </c>
      <c r="E130" s="579" t="s">
        <v>832</v>
      </c>
      <c r="F130" s="593" t="s">
        <v>833</v>
      </c>
      <c r="G130" s="579" t="s">
        <v>984</v>
      </c>
      <c r="H130" s="579" t="s">
        <v>985</v>
      </c>
      <c r="I130" s="585">
        <v>2.6600000858306885</v>
      </c>
      <c r="J130" s="585">
        <v>4000</v>
      </c>
      <c r="K130" s="586">
        <v>10648</v>
      </c>
    </row>
    <row r="131" spans="1:11" ht="14.45" customHeight="1" x14ac:dyDescent="0.2">
      <c r="A131" s="575" t="s">
        <v>479</v>
      </c>
      <c r="B131" s="576" t="s">
        <v>480</v>
      </c>
      <c r="C131" s="579" t="s">
        <v>496</v>
      </c>
      <c r="D131" s="593" t="s">
        <v>497</v>
      </c>
      <c r="E131" s="579" t="s">
        <v>832</v>
      </c>
      <c r="F131" s="593" t="s">
        <v>833</v>
      </c>
      <c r="G131" s="579" t="s">
        <v>986</v>
      </c>
      <c r="H131" s="579" t="s">
        <v>987</v>
      </c>
      <c r="I131" s="585">
        <v>2.1149998903274536</v>
      </c>
      <c r="J131" s="585">
        <v>8680</v>
      </c>
      <c r="K131" s="586">
        <v>18387.599975585938</v>
      </c>
    </row>
    <row r="132" spans="1:11" ht="14.45" customHeight="1" x14ac:dyDescent="0.2">
      <c r="A132" s="575" t="s">
        <v>479</v>
      </c>
      <c r="B132" s="576" t="s">
        <v>480</v>
      </c>
      <c r="C132" s="579" t="s">
        <v>496</v>
      </c>
      <c r="D132" s="593" t="s">
        <v>497</v>
      </c>
      <c r="E132" s="579" t="s">
        <v>832</v>
      </c>
      <c r="F132" s="593" t="s">
        <v>833</v>
      </c>
      <c r="G132" s="579" t="s">
        <v>988</v>
      </c>
      <c r="H132" s="579" t="s">
        <v>989</v>
      </c>
      <c r="I132" s="585">
        <v>3.630000114440918</v>
      </c>
      <c r="J132" s="585">
        <v>101500</v>
      </c>
      <c r="K132" s="586">
        <v>368445</v>
      </c>
    </row>
    <row r="133" spans="1:11" ht="14.45" customHeight="1" x14ac:dyDescent="0.2">
      <c r="A133" s="575" t="s">
        <v>479</v>
      </c>
      <c r="B133" s="576" t="s">
        <v>480</v>
      </c>
      <c r="C133" s="579" t="s">
        <v>496</v>
      </c>
      <c r="D133" s="593" t="s">
        <v>497</v>
      </c>
      <c r="E133" s="579" t="s">
        <v>832</v>
      </c>
      <c r="F133" s="593" t="s">
        <v>833</v>
      </c>
      <c r="G133" s="579" t="s">
        <v>990</v>
      </c>
      <c r="H133" s="579" t="s">
        <v>991</v>
      </c>
      <c r="I133" s="585">
        <v>2.625</v>
      </c>
      <c r="J133" s="585">
        <v>12900</v>
      </c>
      <c r="K133" s="586">
        <v>33861</v>
      </c>
    </row>
    <row r="134" spans="1:11" ht="14.45" customHeight="1" x14ac:dyDescent="0.2">
      <c r="A134" s="575" t="s">
        <v>479</v>
      </c>
      <c r="B134" s="576" t="s">
        <v>480</v>
      </c>
      <c r="C134" s="579" t="s">
        <v>496</v>
      </c>
      <c r="D134" s="593" t="s">
        <v>497</v>
      </c>
      <c r="E134" s="579" t="s">
        <v>832</v>
      </c>
      <c r="F134" s="593" t="s">
        <v>833</v>
      </c>
      <c r="G134" s="579" t="s">
        <v>992</v>
      </c>
      <c r="H134" s="579" t="s">
        <v>993</v>
      </c>
      <c r="I134" s="585">
        <v>3.5699999332427979</v>
      </c>
      <c r="J134" s="585">
        <v>49000</v>
      </c>
      <c r="K134" s="586">
        <v>174904.9990234375</v>
      </c>
    </row>
    <row r="135" spans="1:11" ht="14.45" customHeight="1" x14ac:dyDescent="0.2">
      <c r="A135" s="575" t="s">
        <v>479</v>
      </c>
      <c r="B135" s="576" t="s">
        <v>480</v>
      </c>
      <c r="C135" s="579" t="s">
        <v>496</v>
      </c>
      <c r="D135" s="593" t="s">
        <v>497</v>
      </c>
      <c r="E135" s="579" t="s">
        <v>832</v>
      </c>
      <c r="F135" s="593" t="s">
        <v>833</v>
      </c>
      <c r="G135" s="579" t="s">
        <v>990</v>
      </c>
      <c r="H135" s="579" t="s">
        <v>994</v>
      </c>
      <c r="I135" s="585">
        <v>2.6266667048136392</v>
      </c>
      <c r="J135" s="585">
        <v>5400</v>
      </c>
      <c r="K135" s="586">
        <v>14182</v>
      </c>
    </row>
    <row r="136" spans="1:11" ht="14.45" customHeight="1" x14ac:dyDescent="0.2">
      <c r="A136" s="575" t="s">
        <v>479</v>
      </c>
      <c r="B136" s="576" t="s">
        <v>480</v>
      </c>
      <c r="C136" s="579" t="s">
        <v>496</v>
      </c>
      <c r="D136" s="593" t="s">
        <v>497</v>
      </c>
      <c r="E136" s="579" t="s">
        <v>832</v>
      </c>
      <c r="F136" s="593" t="s">
        <v>833</v>
      </c>
      <c r="G136" s="579" t="s">
        <v>948</v>
      </c>
      <c r="H136" s="579" t="s">
        <v>995</v>
      </c>
      <c r="I136" s="585">
        <v>11.149999618530273</v>
      </c>
      <c r="J136" s="585">
        <v>30</v>
      </c>
      <c r="K136" s="586">
        <v>334.5</v>
      </c>
    </row>
    <row r="137" spans="1:11" ht="14.45" customHeight="1" x14ac:dyDescent="0.2">
      <c r="A137" s="575" t="s">
        <v>479</v>
      </c>
      <c r="B137" s="576" t="s">
        <v>480</v>
      </c>
      <c r="C137" s="579" t="s">
        <v>496</v>
      </c>
      <c r="D137" s="593" t="s">
        <v>497</v>
      </c>
      <c r="E137" s="579" t="s">
        <v>832</v>
      </c>
      <c r="F137" s="593" t="s">
        <v>833</v>
      </c>
      <c r="G137" s="579" t="s">
        <v>996</v>
      </c>
      <c r="H137" s="579" t="s">
        <v>997</v>
      </c>
      <c r="I137" s="585">
        <v>10.890000343322754</v>
      </c>
      <c r="J137" s="585">
        <v>4</v>
      </c>
      <c r="K137" s="586">
        <v>43.559998512268066</v>
      </c>
    </row>
    <row r="138" spans="1:11" ht="14.45" customHeight="1" x14ac:dyDescent="0.2">
      <c r="A138" s="575" t="s">
        <v>479</v>
      </c>
      <c r="B138" s="576" t="s">
        <v>480</v>
      </c>
      <c r="C138" s="579" t="s">
        <v>496</v>
      </c>
      <c r="D138" s="593" t="s">
        <v>497</v>
      </c>
      <c r="E138" s="579" t="s">
        <v>832</v>
      </c>
      <c r="F138" s="593" t="s">
        <v>833</v>
      </c>
      <c r="G138" s="579" t="s">
        <v>998</v>
      </c>
      <c r="H138" s="579" t="s">
        <v>999</v>
      </c>
      <c r="I138" s="585">
        <v>10.890000343322754</v>
      </c>
      <c r="J138" s="585">
        <v>3</v>
      </c>
      <c r="K138" s="586">
        <v>32.669998168945313</v>
      </c>
    </row>
    <row r="139" spans="1:11" ht="14.45" customHeight="1" x14ac:dyDescent="0.2">
      <c r="A139" s="575" t="s">
        <v>479</v>
      </c>
      <c r="B139" s="576" t="s">
        <v>480</v>
      </c>
      <c r="C139" s="579" t="s">
        <v>496</v>
      </c>
      <c r="D139" s="593" t="s">
        <v>497</v>
      </c>
      <c r="E139" s="579" t="s">
        <v>832</v>
      </c>
      <c r="F139" s="593" t="s">
        <v>833</v>
      </c>
      <c r="G139" s="579" t="s">
        <v>1000</v>
      </c>
      <c r="H139" s="579" t="s">
        <v>1001</v>
      </c>
      <c r="I139" s="585">
        <v>10.890000343322754</v>
      </c>
      <c r="J139" s="585">
        <v>3</v>
      </c>
      <c r="K139" s="586">
        <v>32.669998168945313</v>
      </c>
    </row>
    <row r="140" spans="1:11" ht="14.45" customHeight="1" x14ac:dyDescent="0.2">
      <c r="A140" s="575" t="s">
        <v>479</v>
      </c>
      <c r="B140" s="576" t="s">
        <v>480</v>
      </c>
      <c r="C140" s="579" t="s">
        <v>496</v>
      </c>
      <c r="D140" s="593" t="s">
        <v>497</v>
      </c>
      <c r="E140" s="579" t="s">
        <v>832</v>
      </c>
      <c r="F140" s="593" t="s">
        <v>833</v>
      </c>
      <c r="G140" s="579" t="s">
        <v>1002</v>
      </c>
      <c r="H140" s="579" t="s">
        <v>1003</v>
      </c>
      <c r="I140" s="585">
        <v>10.890000343322754</v>
      </c>
      <c r="J140" s="585">
        <v>1</v>
      </c>
      <c r="K140" s="586">
        <v>10.890000343322754</v>
      </c>
    </row>
    <row r="141" spans="1:11" ht="14.45" customHeight="1" x14ac:dyDescent="0.2">
      <c r="A141" s="575" t="s">
        <v>479</v>
      </c>
      <c r="B141" s="576" t="s">
        <v>480</v>
      </c>
      <c r="C141" s="579" t="s">
        <v>496</v>
      </c>
      <c r="D141" s="593" t="s">
        <v>497</v>
      </c>
      <c r="E141" s="579" t="s">
        <v>832</v>
      </c>
      <c r="F141" s="593" t="s">
        <v>833</v>
      </c>
      <c r="G141" s="579" t="s">
        <v>1004</v>
      </c>
      <c r="H141" s="579" t="s">
        <v>1005</v>
      </c>
      <c r="I141" s="585">
        <v>30.25</v>
      </c>
      <c r="J141" s="585">
        <v>3</v>
      </c>
      <c r="K141" s="586">
        <v>90.75</v>
      </c>
    </row>
    <row r="142" spans="1:11" ht="14.45" customHeight="1" x14ac:dyDescent="0.2">
      <c r="A142" s="575" t="s">
        <v>479</v>
      </c>
      <c r="B142" s="576" t="s">
        <v>480</v>
      </c>
      <c r="C142" s="579" t="s">
        <v>496</v>
      </c>
      <c r="D142" s="593" t="s">
        <v>497</v>
      </c>
      <c r="E142" s="579" t="s">
        <v>832</v>
      </c>
      <c r="F142" s="593" t="s">
        <v>833</v>
      </c>
      <c r="G142" s="579" t="s">
        <v>1006</v>
      </c>
      <c r="H142" s="579" t="s">
        <v>1007</v>
      </c>
      <c r="I142" s="585">
        <v>30.25</v>
      </c>
      <c r="J142" s="585">
        <v>4</v>
      </c>
      <c r="K142" s="586">
        <v>121</v>
      </c>
    </row>
    <row r="143" spans="1:11" ht="14.45" customHeight="1" x14ac:dyDescent="0.2">
      <c r="A143" s="575" t="s">
        <v>479</v>
      </c>
      <c r="B143" s="576" t="s">
        <v>480</v>
      </c>
      <c r="C143" s="579" t="s">
        <v>496</v>
      </c>
      <c r="D143" s="593" t="s">
        <v>497</v>
      </c>
      <c r="E143" s="579" t="s">
        <v>832</v>
      </c>
      <c r="F143" s="593" t="s">
        <v>833</v>
      </c>
      <c r="G143" s="579" t="s">
        <v>1008</v>
      </c>
      <c r="H143" s="579" t="s">
        <v>1009</v>
      </c>
      <c r="I143" s="585">
        <v>0.47999998927116394</v>
      </c>
      <c r="J143" s="585">
        <v>40</v>
      </c>
      <c r="K143" s="586">
        <v>19.200000762939453</v>
      </c>
    </row>
    <row r="144" spans="1:11" ht="14.45" customHeight="1" x14ac:dyDescent="0.2">
      <c r="A144" s="575" t="s">
        <v>479</v>
      </c>
      <c r="B144" s="576" t="s">
        <v>480</v>
      </c>
      <c r="C144" s="579" t="s">
        <v>496</v>
      </c>
      <c r="D144" s="593" t="s">
        <v>497</v>
      </c>
      <c r="E144" s="579" t="s">
        <v>832</v>
      </c>
      <c r="F144" s="593" t="s">
        <v>833</v>
      </c>
      <c r="G144" s="579" t="s">
        <v>1010</v>
      </c>
      <c r="H144" s="579" t="s">
        <v>1011</v>
      </c>
      <c r="I144" s="585">
        <v>0.4699999988079071</v>
      </c>
      <c r="J144" s="585">
        <v>60</v>
      </c>
      <c r="K144" s="586">
        <v>28.19999885559082</v>
      </c>
    </row>
    <row r="145" spans="1:11" ht="14.45" customHeight="1" x14ac:dyDescent="0.2">
      <c r="A145" s="575" t="s">
        <v>479</v>
      </c>
      <c r="B145" s="576" t="s">
        <v>480</v>
      </c>
      <c r="C145" s="579" t="s">
        <v>496</v>
      </c>
      <c r="D145" s="593" t="s">
        <v>497</v>
      </c>
      <c r="E145" s="579" t="s">
        <v>877</v>
      </c>
      <c r="F145" s="593" t="s">
        <v>878</v>
      </c>
      <c r="G145" s="579" t="s">
        <v>1012</v>
      </c>
      <c r="H145" s="579" t="s">
        <v>1013</v>
      </c>
      <c r="I145" s="585">
        <v>0.47833332916100818</v>
      </c>
      <c r="J145" s="585">
        <v>4200</v>
      </c>
      <c r="K145" s="586">
        <v>2018</v>
      </c>
    </row>
    <row r="146" spans="1:11" ht="14.45" customHeight="1" x14ac:dyDescent="0.2">
      <c r="A146" s="575" t="s">
        <v>479</v>
      </c>
      <c r="B146" s="576" t="s">
        <v>480</v>
      </c>
      <c r="C146" s="579" t="s">
        <v>496</v>
      </c>
      <c r="D146" s="593" t="s">
        <v>497</v>
      </c>
      <c r="E146" s="579" t="s">
        <v>877</v>
      </c>
      <c r="F146" s="593" t="s">
        <v>878</v>
      </c>
      <c r="G146" s="579" t="s">
        <v>922</v>
      </c>
      <c r="H146" s="579" t="s">
        <v>923</v>
      </c>
      <c r="I146" s="585">
        <v>0.97000002861022949</v>
      </c>
      <c r="J146" s="585">
        <v>1000</v>
      </c>
      <c r="K146" s="586">
        <v>970</v>
      </c>
    </row>
    <row r="147" spans="1:11" ht="14.45" customHeight="1" x14ac:dyDescent="0.2">
      <c r="A147" s="575" t="s">
        <v>479</v>
      </c>
      <c r="B147" s="576" t="s">
        <v>480</v>
      </c>
      <c r="C147" s="579" t="s">
        <v>496</v>
      </c>
      <c r="D147" s="593" t="s">
        <v>497</v>
      </c>
      <c r="E147" s="579" t="s">
        <v>877</v>
      </c>
      <c r="F147" s="593" t="s">
        <v>878</v>
      </c>
      <c r="G147" s="579" t="s">
        <v>1014</v>
      </c>
      <c r="H147" s="579" t="s">
        <v>1015</v>
      </c>
      <c r="I147" s="585">
        <v>0.4699999988079071</v>
      </c>
      <c r="J147" s="585">
        <v>41400</v>
      </c>
      <c r="K147" s="586">
        <v>19485.199951171875</v>
      </c>
    </row>
    <row r="148" spans="1:11" ht="14.45" customHeight="1" x14ac:dyDescent="0.2">
      <c r="A148" s="575" t="s">
        <v>479</v>
      </c>
      <c r="B148" s="576" t="s">
        <v>480</v>
      </c>
      <c r="C148" s="579" t="s">
        <v>496</v>
      </c>
      <c r="D148" s="593" t="s">
        <v>497</v>
      </c>
      <c r="E148" s="579" t="s">
        <v>877</v>
      </c>
      <c r="F148" s="593" t="s">
        <v>878</v>
      </c>
      <c r="G148" s="579" t="s">
        <v>1014</v>
      </c>
      <c r="H148" s="579" t="s">
        <v>1016</v>
      </c>
      <c r="I148" s="585">
        <v>0.4699999988079071</v>
      </c>
      <c r="J148" s="585">
        <v>14100</v>
      </c>
      <c r="K148" s="586">
        <v>6627</v>
      </c>
    </row>
    <row r="149" spans="1:11" ht="14.45" customHeight="1" x14ac:dyDescent="0.2">
      <c r="A149" s="575" t="s">
        <v>479</v>
      </c>
      <c r="B149" s="576" t="s">
        <v>480</v>
      </c>
      <c r="C149" s="579" t="s">
        <v>496</v>
      </c>
      <c r="D149" s="593" t="s">
        <v>497</v>
      </c>
      <c r="E149" s="579" t="s">
        <v>877</v>
      </c>
      <c r="F149" s="593" t="s">
        <v>878</v>
      </c>
      <c r="G149" s="579" t="s">
        <v>1014</v>
      </c>
      <c r="H149" s="579" t="s">
        <v>1017</v>
      </c>
      <c r="I149" s="585">
        <v>0.4699999988079071</v>
      </c>
      <c r="J149" s="585">
        <v>1000</v>
      </c>
      <c r="K149" s="586">
        <v>470</v>
      </c>
    </row>
    <row r="150" spans="1:11" ht="14.45" customHeight="1" x14ac:dyDescent="0.2">
      <c r="A150" s="575" t="s">
        <v>479</v>
      </c>
      <c r="B150" s="576" t="s">
        <v>480</v>
      </c>
      <c r="C150" s="579" t="s">
        <v>496</v>
      </c>
      <c r="D150" s="593" t="s">
        <v>497</v>
      </c>
      <c r="E150" s="579" t="s">
        <v>877</v>
      </c>
      <c r="F150" s="593" t="s">
        <v>878</v>
      </c>
      <c r="G150" s="579" t="s">
        <v>1018</v>
      </c>
      <c r="H150" s="579" t="s">
        <v>1019</v>
      </c>
      <c r="I150" s="585">
        <v>0.3033333420753479</v>
      </c>
      <c r="J150" s="585">
        <v>12570</v>
      </c>
      <c r="K150" s="586">
        <v>3803.0299987792969</v>
      </c>
    </row>
    <row r="151" spans="1:11" ht="14.45" customHeight="1" x14ac:dyDescent="0.2">
      <c r="A151" s="575" t="s">
        <v>479</v>
      </c>
      <c r="B151" s="576" t="s">
        <v>480</v>
      </c>
      <c r="C151" s="579" t="s">
        <v>496</v>
      </c>
      <c r="D151" s="593" t="s">
        <v>497</v>
      </c>
      <c r="E151" s="579" t="s">
        <v>877</v>
      </c>
      <c r="F151" s="593" t="s">
        <v>878</v>
      </c>
      <c r="G151" s="579" t="s">
        <v>1020</v>
      </c>
      <c r="H151" s="579" t="s">
        <v>1021</v>
      </c>
      <c r="I151" s="585">
        <v>0.4699999988079071</v>
      </c>
      <c r="J151" s="585">
        <v>6000</v>
      </c>
      <c r="K151" s="586">
        <v>2820</v>
      </c>
    </row>
    <row r="152" spans="1:11" ht="14.45" customHeight="1" x14ac:dyDescent="0.2">
      <c r="A152" s="575" t="s">
        <v>479</v>
      </c>
      <c r="B152" s="576" t="s">
        <v>480</v>
      </c>
      <c r="C152" s="579" t="s">
        <v>496</v>
      </c>
      <c r="D152" s="593" t="s">
        <v>497</v>
      </c>
      <c r="E152" s="579" t="s">
        <v>877</v>
      </c>
      <c r="F152" s="593" t="s">
        <v>878</v>
      </c>
      <c r="G152" s="579" t="s">
        <v>1020</v>
      </c>
      <c r="H152" s="579" t="s">
        <v>1022</v>
      </c>
      <c r="I152" s="585">
        <v>0.4699999988079071</v>
      </c>
      <c r="J152" s="585">
        <v>4000</v>
      </c>
      <c r="K152" s="586">
        <v>1880</v>
      </c>
    </row>
    <row r="153" spans="1:11" ht="14.45" customHeight="1" x14ac:dyDescent="0.2">
      <c r="A153" s="575" t="s">
        <v>479</v>
      </c>
      <c r="B153" s="576" t="s">
        <v>480</v>
      </c>
      <c r="C153" s="579" t="s">
        <v>496</v>
      </c>
      <c r="D153" s="593" t="s">
        <v>497</v>
      </c>
      <c r="E153" s="579" t="s">
        <v>877</v>
      </c>
      <c r="F153" s="593" t="s">
        <v>878</v>
      </c>
      <c r="G153" s="579" t="s">
        <v>1023</v>
      </c>
      <c r="H153" s="579" t="s">
        <v>1024</v>
      </c>
      <c r="I153" s="585">
        <v>0.30000001192092896</v>
      </c>
      <c r="J153" s="585">
        <v>300</v>
      </c>
      <c r="K153" s="586">
        <v>90</v>
      </c>
    </row>
    <row r="154" spans="1:11" ht="14.45" customHeight="1" x14ac:dyDescent="0.2">
      <c r="A154" s="575" t="s">
        <v>479</v>
      </c>
      <c r="B154" s="576" t="s">
        <v>480</v>
      </c>
      <c r="C154" s="579" t="s">
        <v>496</v>
      </c>
      <c r="D154" s="593" t="s">
        <v>497</v>
      </c>
      <c r="E154" s="579" t="s">
        <v>877</v>
      </c>
      <c r="F154" s="593" t="s">
        <v>878</v>
      </c>
      <c r="G154" s="579" t="s">
        <v>1025</v>
      </c>
      <c r="H154" s="579" t="s">
        <v>1026</v>
      </c>
      <c r="I154" s="585">
        <v>0.30000001192092896</v>
      </c>
      <c r="J154" s="585">
        <v>1600</v>
      </c>
      <c r="K154" s="586">
        <v>480</v>
      </c>
    </row>
    <row r="155" spans="1:11" ht="14.45" customHeight="1" x14ac:dyDescent="0.2">
      <c r="A155" s="575" t="s">
        <v>479</v>
      </c>
      <c r="B155" s="576" t="s">
        <v>480</v>
      </c>
      <c r="C155" s="579" t="s">
        <v>496</v>
      </c>
      <c r="D155" s="593" t="s">
        <v>497</v>
      </c>
      <c r="E155" s="579" t="s">
        <v>877</v>
      </c>
      <c r="F155" s="593" t="s">
        <v>878</v>
      </c>
      <c r="G155" s="579" t="s">
        <v>1027</v>
      </c>
      <c r="H155" s="579" t="s">
        <v>1028</v>
      </c>
      <c r="I155" s="585">
        <v>0.54000002145767212</v>
      </c>
      <c r="J155" s="585">
        <v>700</v>
      </c>
      <c r="K155" s="586">
        <v>378</v>
      </c>
    </row>
    <row r="156" spans="1:11" ht="14.45" customHeight="1" x14ac:dyDescent="0.2">
      <c r="A156" s="575" t="s">
        <v>479</v>
      </c>
      <c r="B156" s="576" t="s">
        <v>480</v>
      </c>
      <c r="C156" s="579" t="s">
        <v>496</v>
      </c>
      <c r="D156" s="593" t="s">
        <v>497</v>
      </c>
      <c r="E156" s="579" t="s">
        <v>877</v>
      </c>
      <c r="F156" s="593" t="s">
        <v>878</v>
      </c>
      <c r="G156" s="579" t="s">
        <v>1029</v>
      </c>
      <c r="H156" s="579" t="s">
        <v>1030</v>
      </c>
      <c r="I156" s="585">
        <v>0.51999998092651367</v>
      </c>
      <c r="J156" s="585">
        <v>32800</v>
      </c>
      <c r="K156" s="586">
        <v>17060.180053710938</v>
      </c>
    </row>
    <row r="157" spans="1:11" ht="14.45" customHeight="1" x14ac:dyDescent="0.2">
      <c r="A157" s="575" t="s">
        <v>479</v>
      </c>
      <c r="B157" s="576" t="s">
        <v>480</v>
      </c>
      <c r="C157" s="579" t="s">
        <v>496</v>
      </c>
      <c r="D157" s="593" t="s">
        <v>497</v>
      </c>
      <c r="E157" s="579" t="s">
        <v>881</v>
      </c>
      <c r="F157" s="593" t="s">
        <v>882</v>
      </c>
      <c r="G157" s="579" t="s">
        <v>883</v>
      </c>
      <c r="H157" s="579" t="s">
        <v>884</v>
      </c>
      <c r="I157" s="585">
        <v>2.880000114440918</v>
      </c>
      <c r="J157" s="585">
        <v>1000</v>
      </c>
      <c r="K157" s="586">
        <v>2880</v>
      </c>
    </row>
    <row r="158" spans="1:11" ht="14.45" customHeight="1" x14ac:dyDescent="0.2">
      <c r="A158" s="575" t="s">
        <v>479</v>
      </c>
      <c r="B158" s="576" t="s">
        <v>480</v>
      </c>
      <c r="C158" s="579" t="s">
        <v>496</v>
      </c>
      <c r="D158" s="593" t="s">
        <v>497</v>
      </c>
      <c r="E158" s="579" t="s">
        <v>881</v>
      </c>
      <c r="F158" s="593" t="s">
        <v>882</v>
      </c>
      <c r="G158" s="579" t="s">
        <v>1031</v>
      </c>
      <c r="H158" s="579" t="s">
        <v>1032</v>
      </c>
      <c r="I158" s="585">
        <v>2.2999999523162842</v>
      </c>
      <c r="J158" s="585">
        <v>2000</v>
      </c>
      <c r="K158" s="586">
        <v>4600</v>
      </c>
    </row>
    <row r="159" spans="1:11" ht="14.45" customHeight="1" x14ac:dyDescent="0.2">
      <c r="A159" s="575" t="s">
        <v>479</v>
      </c>
      <c r="B159" s="576" t="s">
        <v>480</v>
      </c>
      <c r="C159" s="579" t="s">
        <v>496</v>
      </c>
      <c r="D159" s="593" t="s">
        <v>497</v>
      </c>
      <c r="E159" s="579" t="s">
        <v>881</v>
      </c>
      <c r="F159" s="593" t="s">
        <v>882</v>
      </c>
      <c r="G159" s="579" t="s">
        <v>1033</v>
      </c>
      <c r="H159" s="579" t="s">
        <v>1034</v>
      </c>
      <c r="I159" s="585">
        <v>2.2999999523162842</v>
      </c>
      <c r="J159" s="585">
        <v>200</v>
      </c>
      <c r="K159" s="586">
        <v>460</v>
      </c>
    </row>
    <row r="160" spans="1:11" ht="14.45" customHeight="1" x14ac:dyDescent="0.2">
      <c r="A160" s="575" t="s">
        <v>479</v>
      </c>
      <c r="B160" s="576" t="s">
        <v>480</v>
      </c>
      <c r="C160" s="579" t="s">
        <v>496</v>
      </c>
      <c r="D160" s="593" t="s">
        <v>497</v>
      </c>
      <c r="E160" s="579" t="s">
        <v>881</v>
      </c>
      <c r="F160" s="593" t="s">
        <v>882</v>
      </c>
      <c r="G160" s="579" t="s">
        <v>926</v>
      </c>
      <c r="H160" s="579" t="s">
        <v>927</v>
      </c>
      <c r="I160" s="585">
        <v>3.3900001049041748</v>
      </c>
      <c r="J160" s="585">
        <v>1000</v>
      </c>
      <c r="K160" s="586">
        <v>3390</v>
      </c>
    </row>
    <row r="161" spans="1:11" ht="14.45" customHeight="1" x14ac:dyDescent="0.2">
      <c r="A161" s="575" t="s">
        <v>479</v>
      </c>
      <c r="B161" s="576" t="s">
        <v>480</v>
      </c>
      <c r="C161" s="579" t="s">
        <v>496</v>
      </c>
      <c r="D161" s="593" t="s">
        <v>497</v>
      </c>
      <c r="E161" s="579" t="s">
        <v>881</v>
      </c>
      <c r="F161" s="593" t="s">
        <v>882</v>
      </c>
      <c r="G161" s="579" t="s">
        <v>1035</v>
      </c>
      <c r="H161" s="579" t="s">
        <v>1036</v>
      </c>
      <c r="I161" s="585">
        <v>4.820000171661377</v>
      </c>
      <c r="J161" s="585">
        <v>400</v>
      </c>
      <c r="K161" s="586">
        <v>1928</v>
      </c>
    </row>
    <row r="162" spans="1:11" ht="14.45" customHeight="1" x14ac:dyDescent="0.2">
      <c r="A162" s="575" t="s">
        <v>479</v>
      </c>
      <c r="B162" s="576" t="s">
        <v>480</v>
      </c>
      <c r="C162" s="579" t="s">
        <v>496</v>
      </c>
      <c r="D162" s="593" t="s">
        <v>497</v>
      </c>
      <c r="E162" s="579" t="s">
        <v>881</v>
      </c>
      <c r="F162" s="593" t="s">
        <v>882</v>
      </c>
      <c r="G162" s="579" t="s">
        <v>887</v>
      </c>
      <c r="H162" s="579" t="s">
        <v>888</v>
      </c>
      <c r="I162" s="585">
        <v>3.7200000286102295</v>
      </c>
      <c r="J162" s="585">
        <v>1000</v>
      </c>
      <c r="K162" s="586">
        <v>3720</v>
      </c>
    </row>
    <row r="163" spans="1:11" ht="14.45" customHeight="1" x14ac:dyDescent="0.2">
      <c r="A163" s="575" t="s">
        <v>479</v>
      </c>
      <c r="B163" s="576" t="s">
        <v>480</v>
      </c>
      <c r="C163" s="579" t="s">
        <v>496</v>
      </c>
      <c r="D163" s="593" t="s">
        <v>497</v>
      </c>
      <c r="E163" s="579" t="s">
        <v>881</v>
      </c>
      <c r="F163" s="593" t="s">
        <v>882</v>
      </c>
      <c r="G163" s="579" t="s">
        <v>928</v>
      </c>
      <c r="H163" s="579" t="s">
        <v>929</v>
      </c>
      <c r="I163" s="585">
        <v>3.869999885559082</v>
      </c>
      <c r="J163" s="585">
        <v>6000</v>
      </c>
      <c r="K163" s="586">
        <v>23220</v>
      </c>
    </row>
    <row r="164" spans="1:11" ht="14.45" customHeight="1" x14ac:dyDescent="0.2">
      <c r="A164" s="575" t="s">
        <v>479</v>
      </c>
      <c r="B164" s="576" t="s">
        <v>480</v>
      </c>
      <c r="C164" s="579" t="s">
        <v>496</v>
      </c>
      <c r="D164" s="593" t="s">
        <v>497</v>
      </c>
      <c r="E164" s="579" t="s">
        <v>881</v>
      </c>
      <c r="F164" s="593" t="s">
        <v>882</v>
      </c>
      <c r="G164" s="579" t="s">
        <v>1037</v>
      </c>
      <c r="H164" s="579" t="s">
        <v>1038</v>
      </c>
      <c r="I164" s="585">
        <v>3.869999885559082</v>
      </c>
      <c r="J164" s="585">
        <v>6000</v>
      </c>
      <c r="K164" s="586">
        <v>23220</v>
      </c>
    </row>
    <row r="165" spans="1:11" ht="14.45" customHeight="1" x14ac:dyDescent="0.2">
      <c r="A165" s="575" t="s">
        <v>479</v>
      </c>
      <c r="B165" s="576" t="s">
        <v>480</v>
      </c>
      <c r="C165" s="579" t="s">
        <v>496</v>
      </c>
      <c r="D165" s="593" t="s">
        <v>497</v>
      </c>
      <c r="E165" s="579" t="s">
        <v>881</v>
      </c>
      <c r="F165" s="593" t="s">
        <v>882</v>
      </c>
      <c r="G165" s="579" t="s">
        <v>1037</v>
      </c>
      <c r="H165" s="579" t="s">
        <v>1039</v>
      </c>
      <c r="I165" s="585">
        <v>3.869999885559082</v>
      </c>
      <c r="J165" s="585">
        <v>1000</v>
      </c>
      <c r="K165" s="586">
        <v>3870</v>
      </c>
    </row>
    <row r="166" spans="1:11" ht="14.45" customHeight="1" x14ac:dyDescent="0.2">
      <c r="A166" s="575" t="s">
        <v>479</v>
      </c>
      <c r="B166" s="576" t="s">
        <v>480</v>
      </c>
      <c r="C166" s="579" t="s">
        <v>496</v>
      </c>
      <c r="D166" s="593" t="s">
        <v>497</v>
      </c>
      <c r="E166" s="579" t="s">
        <v>881</v>
      </c>
      <c r="F166" s="593" t="s">
        <v>882</v>
      </c>
      <c r="G166" s="579" t="s">
        <v>1040</v>
      </c>
      <c r="H166" s="579" t="s">
        <v>1041</v>
      </c>
      <c r="I166" s="585">
        <v>1.2000000476837158</v>
      </c>
      <c r="J166" s="585">
        <v>400</v>
      </c>
      <c r="K166" s="586">
        <v>480</v>
      </c>
    </row>
    <row r="167" spans="1:11" ht="14.45" customHeight="1" x14ac:dyDescent="0.2">
      <c r="A167" s="575" t="s">
        <v>479</v>
      </c>
      <c r="B167" s="576" t="s">
        <v>480</v>
      </c>
      <c r="C167" s="579" t="s">
        <v>496</v>
      </c>
      <c r="D167" s="593" t="s">
        <v>497</v>
      </c>
      <c r="E167" s="579" t="s">
        <v>881</v>
      </c>
      <c r="F167" s="593" t="s">
        <v>882</v>
      </c>
      <c r="G167" s="579" t="s">
        <v>1042</v>
      </c>
      <c r="H167" s="579" t="s">
        <v>1043</v>
      </c>
      <c r="I167" s="585">
        <v>3.630000114440918</v>
      </c>
      <c r="J167" s="585">
        <v>800</v>
      </c>
      <c r="K167" s="586">
        <v>2904</v>
      </c>
    </row>
    <row r="168" spans="1:11" ht="14.45" customHeight="1" x14ac:dyDescent="0.2">
      <c r="A168" s="575" t="s">
        <v>479</v>
      </c>
      <c r="B168" s="576" t="s">
        <v>480</v>
      </c>
      <c r="C168" s="579" t="s">
        <v>496</v>
      </c>
      <c r="D168" s="593" t="s">
        <v>497</v>
      </c>
      <c r="E168" s="579" t="s">
        <v>881</v>
      </c>
      <c r="F168" s="593" t="s">
        <v>882</v>
      </c>
      <c r="G168" s="579" t="s">
        <v>889</v>
      </c>
      <c r="H168" s="579" t="s">
        <v>890</v>
      </c>
      <c r="I168" s="585">
        <v>4.690000057220459</v>
      </c>
      <c r="J168" s="585">
        <v>1000</v>
      </c>
      <c r="K168" s="586">
        <v>4690</v>
      </c>
    </row>
    <row r="169" spans="1:11" ht="14.45" customHeight="1" x14ac:dyDescent="0.2">
      <c r="A169" s="575" t="s">
        <v>479</v>
      </c>
      <c r="B169" s="576" t="s">
        <v>480</v>
      </c>
      <c r="C169" s="579" t="s">
        <v>496</v>
      </c>
      <c r="D169" s="593" t="s">
        <v>497</v>
      </c>
      <c r="E169" s="579" t="s">
        <v>881</v>
      </c>
      <c r="F169" s="593" t="s">
        <v>882</v>
      </c>
      <c r="G169" s="579" t="s">
        <v>1044</v>
      </c>
      <c r="H169" s="579" t="s">
        <v>1045</v>
      </c>
      <c r="I169" s="585">
        <v>4.679999828338623</v>
      </c>
      <c r="J169" s="585">
        <v>500</v>
      </c>
      <c r="K169" s="586">
        <v>2340</v>
      </c>
    </row>
    <row r="170" spans="1:11" ht="14.45" customHeight="1" x14ac:dyDescent="0.2">
      <c r="A170" s="575" t="s">
        <v>479</v>
      </c>
      <c r="B170" s="576" t="s">
        <v>480</v>
      </c>
      <c r="C170" s="579" t="s">
        <v>496</v>
      </c>
      <c r="D170" s="593" t="s">
        <v>497</v>
      </c>
      <c r="E170" s="579" t="s">
        <v>1046</v>
      </c>
      <c r="F170" s="593" t="s">
        <v>1047</v>
      </c>
      <c r="G170" s="579" t="s">
        <v>1048</v>
      </c>
      <c r="H170" s="579" t="s">
        <v>1049</v>
      </c>
      <c r="I170" s="585">
        <v>17.909999847412109</v>
      </c>
      <c r="J170" s="585">
        <v>5</v>
      </c>
      <c r="K170" s="586">
        <v>89.540000915527344</v>
      </c>
    </row>
    <row r="171" spans="1:11" ht="14.45" customHeight="1" x14ac:dyDescent="0.2">
      <c r="A171" s="575" t="s">
        <v>479</v>
      </c>
      <c r="B171" s="576" t="s">
        <v>480</v>
      </c>
      <c r="C171" s="579" t="s">
        <v>496</v>
      </c>
      <c r="D171" s="593" t="s">
        <v>497</v>
      </c>
      <c r="E171" s="579" t="s">
        <v>1046</v>
      </c>
      <c r="F171" s="593" t="s">
        <v>1047</v>
      </c>
      <c r="G171" s="579" t="s">
        <v>1050</v>
      </c>
      <c r="H171" s="579" t="s">
        <v>1051</v>
      </c>
      <c r="I171" s="585">
        <v>16.705999755859374</v>
      </c>
      <c r="J171" s="585">
        <v>42</v>
      </c>
      <c r="K171" s="586">
        <v>701.01998901367188</v>
      </c>
    </row>
    <row r="172" spans="1:11" ht="14.45" customHeight="1" x14ac:dyDescent="0.2">
      <c r="A172" s="575" t="s">
        <v>479</v>
      </c>
      <c r="B172" s="576" t="s">
        <v>480</v>
      </c>
      <c r="C172" s="579" t="s">
        <v>496</v>
      </c>
      <c r="D172" s="593" t="s">
        <v>497</v>
      </c>
      <c r="E172" s="579" t="s">
        <v>1052</v>
      </c>
      <c r="F172" s="593" t="s">
        <v>1053</v>
      </c>
      <c r="G172" s="579" t="s">
        <v>1054</v>
      </c>
      <c r="H172" s="579" t="s">
        <v>1055</v>
      </c>
      <c r="I172" s="585">
        <v>0.40999999642372131</v>
      </c>
      <c r="J172" s="585">
        <v>300</v>
      </c>
      <c r="K172" s="586">
        <v>124.12000274658203</v>
      </c>
    </row>
    <row r="173" spans="1:11" ht="14.45" customHeight="1" x14ac:dyDescent="0.2">
      <c r="A173" s="575" t="s">
        <v>479</v>
      </c>
      <c r="B173" s="576" t="s">
        <v>480</v>
      </c>
      <c r="C173" s="579" t="s">
        <v>496</v>
      </c>
      <c r="D173" s="593" t="s">
        <v>497</v>
      </c>
      <c r="E173" s="579" t="s">
        <v>1052</v>
      </c>
      <c r="F173" s="593" t="s">
        <v>1053</v>
      </c>
      <c r="G173" s="579" t="s">
        <v>1056</v>
      </c>
      <c r="H173" s="579" t="s">
        <v>1057</v>
      </c>
      <c r="I173" s="585">
        <v>0.57999998331069946</v>
      </c>
      <c r="J173" s="585">
        <v>12000</v>
      </c>
      <c r="K173" s="586">
        <v>6967</v>
      </c>
    </row>
    <row r="174" spans="1:11" ht="14.45" customHeight="1" x14ac:dyDescent="0.2">
      <c r="A174" s="575" t="s">
        <v>479</v>
      </c>
      <c r="B174" s="576" t="s">
        <v>480</v>
      </c>
      <c r="C174" s="579" t="s">
        <v>496</v>
      </c>
      <c r="D174" s="593" t="s">
        <v>497</v>
      </c>
      <c r="E174" s="579" t="s">
        <v>1058</v>
      </c>
      <c r="F174" s="593" t="s">
        <v>1059</v>
      </c>
      <c r="G174" s="579" t="s">
        <v>1060</v>
      </c>
      <c r="H174" s="579" t="s">
        <v>1061</v>
      </c>
      <c r="I174" s="585">
        <v>0.48666666944821674</v>
      </c>
      <c r="J174" s="585">
        <v>2600</v>
      </c>
      <c r="K174" s="586">
        <v>1257</v>
      </c>
    </row>
    <row r="175" spans="1:11" ht="14.45" customHeight="1" x14ac:dyDescent="0.2">
      <c r="A175" s="575" t="s">
        <v>479</v>
      </c>
      <c r="B175" s="576" t="s">
        <v>480</v>
      </c>
      <c r="C175" s="579" t="s">
        <v>496</v>
      </c>
      <c r="D175" s="593" t="s">
        <v>497</v>
      </c>
      <c r="E175" s="579" t="s">
        <v>1058</v>
      </c>
      <c r="F175" s="593" t="s">
        <v>1059</v>
      </c>
      <c r="G175" s="579" t="s">
        <v>1062</v>
      </c>
      <c r="H175" s="579" t="s">
        <v>1063</v>
      </c>
      <c r="I175" s="585">
        <v>1.6000000238418579</v>
      </c>
      <c r="J175" s="585">
        <v>3000</v>
      </c>
      <c r="K175" s="586">
        <v>4791</v>
      </c>
    </row>
    <row r="176" spans="1:11" ht="14.45" customHeight="1" x14ac:dyDescent="0.2">
      <c r="A176" s="575" t="s">
        <v>479</v>
      </c>
      <c r="B176" s="576" t="s">
        <v>480</v>
      </c>
      <c r="C176" s="579" t="s">
        <v>502</v>
      </c>
      <c r="D176" s="593" t="s">
        <v>503</v>
      </c>
      <c r="E176" s="579" t="s">
        <v>816</v>
      </c>
      <c r="F176" s="593" t="s">
        <v>817</v>
      </c>
      <c r="G176" s="579" t="s">
        <v>822</v>
      </c>
      <c r="H176" s="579" t="s">
        <v>823</v>
      </c>
      <c r="I176" s="585">
        <v>13.020000457763672</v>
      </c>
      <c r="J176" s="585">
        <v>30</v>
      </c>
      <c r="K176" s="586">
        <v>390.59999084472656</v>
      </c>
    </row>
    <row r="177" spans="1:11" ht="14.45" customHeight="1" x14ac:dyDescent="0.2">
      <c r="A177" s="575" t="s">
        <v>479</v>
      </c>
      <c r="B177" s="576" t="s">
        <v>480</v>
      </c>
      <c r="C177" s="579" t="s">
        <v>502</v>
      </c>
      <c r="D177" s="593" t="s">
        <v>503</v>
      </c>
      <c r="E177" s="579" t="s">
        <v>816</v>
      </c>
      <c r="F177" s="593" t="s">
        <v>817</v>
      </c>
      <c r="G177" s="579" t="s">
        <v>824</v>
      </c>
      <c r="H177" s="579" t="s">
        <v>825</v>
      </c>
      <c r="I177" s="585">
        <v>0.37999999523162842</v>
      </c>
      <c r="J177" s="585">
        <v>1000</v>
      </c>
      <c r="K177" s="586">
        <v>380</v>
      </c>
    </row>
    <row r="178" spans="1:11" ht="14.45" customHeight="1" x14ac:dyDescent="0.2">
      <c r="A178" s="575" t="s">
        <v>479</v>
      </c>
      <c r="B178" s="576" t="s">
        <v>480</v>
      </c>
      <c r="C178" s="579" t="s">
        <v>502</v>
      </c>
      <c r="D178" s="593" t="s">
        <v>503</v>
      </c>
      <c r="E178" s="579" t="s">
        <v>816</v>
      </c>
      <c r="F178" s="593" t="s">
        <v>817</v>
      </c>
      <c r="G178" s="579" t="s">
        <v>826</v>
      </c>
      <c r="H178" s="579" t="s">
        <v>827</v>
      </c>
      <c r="I178" s="585">
        <v>31.420000076293945</v>
      </c>
      <c r="J178" s="585">
        <v>10</v>
      </c>
      <c r="K178" s="586">
        <v>314.20000457763672</v>
      </c>
    </row>
    <row r="179" spans="1:11" ht="14.45" customHeight="1" x14ac:dyDescent="0.2">
      <c r="A179" s="575" t="s">
        <v>479</v>
      </c>
      <c r="B179" s="576" t="s">
        <v>480</v>
      </c>
      <c r="C179" s="579" t="s">
        <v>502</v>
      </c>
      <c r="D179" s="593" t="s">
        <v>503</v>
      </c>
      <c r="E179" s="579" t="s">
        <v>816</v>
      </c>
      <c r="F179" s="593" t="s">
        <v>817</v>
      </c>
      <c r="G179" s="579" t="s">
        <v>828</v>
      </c>
      <c r="H179" s="579" t="s">
        <v>829</v>
      </c>
      <c r="I179" s="585">
        <v>30.780000686645508</v>
      </c>
      <c r="J179" s="585">
        <v>4</v>
      </c>
      <c r="K179" s="586">
        <v>123.12000274658203</v>
      </c>
    </row>
    <row r="180" spans="1:11" ht="14.45" customHeight="1" x14ac:dyDescent="0.2">
      <c r="A180" s="575" t="s">
        <v>479</v>
      </c>
      <c r="B180" s="576" t="s">
        <v>480</v>
      </c>
      <c r="C180" s="579" t="s">
        <v>502</v>
      </c>
      <c r="D180" s="593" t="s">
        <v>503</v>
      </c>
      <c r="E180" s="579" t="s">
        <v>832</v>
      </c>
      <c r="F180" s="593" t="s">
        <v>833</v>
      </c>
      <c r="G180" s="579" t="s">
        <v>950</v>
      </c>
      <c r="H180" s="579" t="s">
        <v>951</v>
      </c>
      <c r="I180" s="585">
        <v>78.650001525878906</v>
      </c>
      <c r="J180" s="585">
        <v>2</v>
      </c>
      <c r="K180" s="586">
        <v>157.30000305175781</v>
      </c>
    </row>
    <row r="181" spans="1:11" ht="14.45" customHeight="1" x14ac:dyDescent="0.2">
      <c r="A181" s="575" t="s">
        <v>479</v>
      </c>
      <c r="B181" s="576" t="s">
        <v>480</v>
      </c>
      <c r="C181" s="579" t="s">
        <v>502</v>
      </c>
      <c r="D181" s="593" t="s">
        <v>503</v>
      </c>
      <c r="E181" s="579" t="s">
        <v>832</v>
      </c>
      <c r="F181" s="593" t="s">
        <v>833</v>
      </c>
      <c r="G181" s="579" t="s">
        <v>968</v>
      </c>
      <c r="H181" s="579" t="s">
        <v>969</v>
      </c>
      <c r="I181" s="585">
        <v>13.310000419616699</v>
      </c>
      <c r="J181" s="585">
        <v>110</v>
      </c>
      <c r="K181" s="586">
        <v>1464.0999755859375</v>
      </c>
    </row>
    <row r="182" spans="1:11" ht="14.45" customHeight="1" x14ac:dyDescent="0.2">
      <c r="A182" s="575" t="s">
        <v>479</v>
      </c>
      <c r="B182" s="576" t="s">
        <v>480</v>
      </c>
      <c r="C182" s="579" t="s">
        <v>502</v>
      </c>
      <c r="D182" s="593" t="s">
        <v>503</v>
      </c>
      <c r="E182" s="579" t="s">
        <v>832</v>
      </c>
      <c r="F182" s="593" t="s">
        <v>833</v>
      </c>
      <c r="G182" s="579" t="s">
        <v>977</v>
      </c>
      <c r="H182" s="579" t="s">
        <v>978</v>
      </c>
      <c r="I182" s="585">
        <v>0.43000000715255737</v>
      </c>
      <c r="J182" s="585">
        <v>800</v>
      </c>
      <c r="K182" s="586">
        <v>344</v>
      </c>
    </row>
    <row r="183" spans="1:11" ht="14.45" customHeight="1" x14ac:dyDescent="0.2">
      <c r="A183" s="575" t="s">
        <v>479</v>
      </c>
      <c r="B183" s="576" t="s">
        <v>480</v>
      </c>
      <c r="C183" s="579" t="s">
        <v>502</v>
      </c>
      <c r="D183" s="593" t="s">
        <v>503</v>
      </c>
      <c r="E183" s="579" t="s">
        <v>832</v>
      </c>
      <c r="F183" s="593" t="s">
        <v>833</v>
      </c>
      <c r="G183" s="579" t="s">
        <v>986</v>
      </c>
      <c r="H183" s="579" t="s">
        <v>987</v>
      </c>
      <c r="I183" s="585">
        <v>2.1099998950958252</v>
      </c>
      <c r="J183" s="585">
        <v>3300</v>
      </c>
      <c r="K183" s="586">
        <v>6963</v>
      </c>
    </row>
    <row r="184" spans="1:11" ht="14.45" customHeight="1" x14ac:dyDescent="0.2">
      <c r="A184" s="575" t="s">
        <v>479</v>
      </c>
      <c r="B184" s="576" t="s">
        <v>480</v>
      </c>
      <c r="C184" s="579" t="s">
        <v>502</v>
      </c>
      <c r="D184" s="593" t="s">
        <v>503</v>
      </c>
      <c r="E184" s="579" t="s">
        <v>832</v>
      </c>
      <c r="F184" s="593" t="s">
        <v>833</v>
      </c>
      <c r="G184" s="579" t="s">
        <v>992</v>
      </c>
      <c r="H184" s="579" t="s">
        <v>993</v>
      </c>
      <c r="I184" s="585">
        <v>3.5699999332427979</v>
      </c>
      <c r="J184" s="585">
        <v>500</v>
      </c>
      <c r="K184" s="586">
        <v>1785</v>
      </c>
    </row>
    <row r="185" spans="1:11" ht="14.45" customHeight="1" x14ac:dyDescent="0.2">
      <c r="A185" s="575" t="s">
        <v>479</v>
      </c>
      <c r="B185" s="576" t="s">
        <v>480</v>
      </c>
      <c r="C185" s="579" t="s">
        <v>502</v>
      </c>
      <c r="D185" s="593" t="s">
        <v>503</v>
      </c>
      <c r="E185" s="579" t="s">
        <v>832</v>
      </c>
      <c r="F185" s="593" t="s">
        <v>833</v>
      </c>
      <c r="G185" s="579" t="s">
        <v>990</v>
      </c>
      <c r="H185" s="579" t="s">
        <v>994</v>
      </c>
      <c r="I185" s="585">
        <v>2.630000114440918</v>
      </c>
      <c r="J185" s="585">
        <v>1000</v>
      </c>
      <c r="K185" s="586">
        <v>2630</v>
      </c>
    </row>
    <row r="186" spans="1:11" ht="14.45" customHeight="1" x14ac:dyDescent="0.2">
      <c r="A186" s="575" t="s">
        <v>479</v>
      </c>
      <c r="B186" s="576" t="s">
        <v>480</v>
      </c>
      <c r="C186" s="579" t="s">
        <v>502</v>
      </c>
      <c r="D186" s="593" t="s">
        <v>503</v>
      </c>
      <c r="E186" s="579" t="s">
        <v>877</v>
      </c>
      <c r="F186" s="593" t="s">
        <v>878</v>
      </c>
      <c r="G186" s="579" t="s">
        <v>1012</v>
      </c>
      <c r="H186" s="579" t="s">
        <v>1013</v>
      </c>
      <c r="I186" s="585">
        <v>0.47999998927116394</v>
      </c>
      <c r="J186" s="585">
        <v>200</v>
      </c>
      <c r="K186" s="586">
        <v>96</v>
      </c>
    </row>
    <row r="187" spans="1:11" ht="14.45" customHeight="1" x14ac:dyDescent="0.2">
      <c r="A187" s="575" t="s">
        <v>479</v>
      </c>
      <c r="B187" s="576" t="s">
        <v>480</v>
      </c>
      <c r="C187" s="579" t="s">
        <v>502</v>
      </c>
      <c r="D187" s="593" t="s">
        <v>503</v>
      </c>
      <c r="E187" s="579" t="s">
        <v>877</v>
      </c>
      <c r="F187" s="593" t="s">
        <v>878</v>
      </c>
      <c r="G187" s="579" t="s">
        <v>922</v>
      </c>
      <c r="H187" s="579" t="s">
        <v>923</v>
      </c>
      <c r="I187" s="585">
        <v>0.97000002861022949</v>
      </c>
      <c r="J187" s="585">
        <v>400</v>
      </c>
      <c r="K187" s="586">
        <v>388</v>
      </c>
    </row>
    <row r="188" spans="1:11" ht="14.45" customHeight="1" x14ac:dyDescent="0.2">
      <c r="A188" s="575" t="s">
        <v>479</v>
      </c>
      <c r="B188" s="576" t="s">
        <v>480</v>
      </c>
      <c r="C188" s="579" t="s">
        <v>502</v>
      </c>
      <c r="D188" s="593" t="s">
        <v>503</v>
      </c>
      <c r="E188" s="579" t="s">
        <v>877</v>
      </c>
      <c r="F188" s="593" t="s">
        <v>878</v>
      </c>
      <c r="G188" s="579" t="s">
        <v>1018</v>
      </c>
      <c r="H188" s="579" t="s">
        <v>1019</v>
      </c>
      <c r="I188" s="585">
        <v>0.30666667222976685</v>
      </c>
      <c r="J188" s="585">
        <v>3800</v>
      </c>
      <c r="K188" s="586">
        <v>1168</v>
      </c>
    </row>
    <row r="189" spans="1:11" ht="14.45" customHeight="1" x14ac:dyDescent="0.2">
      <c r="A189" s="575" t="s">
        <v>479</v>
      </c>
      <c r="B189" s="576" t="s">
        <v>480</v>
      </c>
      <c r="C189" s="579" t="s">
        <v>502</v>
      </c>
      <c r="D189" s="593" t="s">
        <v>503</v>
      </c>
      <c r="E189" s="579" t="s">
        <v>877</v>
      </c>
      <c r="F189" s="593" t="s">
        <v>878</v>
      </c>
      <c r="G189" s="579" t="s">
        <v>1025</v>
      </c>
      <c r="H189" s="579" t="s">
        <v>1026</v>
      </c>
      <c r="I189" s="585">
        <v>0.30000001192092896</v>
      </c>
      <c r="J189" s="585">
        <v>600</v>
      </c>
      <c r="K189" s="586">
        <v>180</v>
      </c>
    </row>
    <row r="190" spans="1:11" ht="14.45" customHeight="1" x14ac:dyDescent="0.2">
      <c r="A190" s="575" t="s">
        <v>479</v>
      </c>
      <c r="B190" s="576" t="s">
        <v>480</v>
      </c>
      <c r="C190" s="579" t="s">
        <v>502</v>
      </c>
      <c r="D190" s="593" t="s">
        <v>503</v>
      </c>
      <c r="E190" s="579" t="s">
        <v>877</v>
      </c>
      <c r="F190" s="593" t="s">
        <v>878</v>
      </c>
      <c r="G190" s="579" t="s">
        <v>1029</v>
      </c>
      <c r="H190" s="579" t="s">
        <v>1030</v>
      </c>
      <c r="I190" s="585">
        <v>0.51999998092651367</v>
      </c>
      <c r="J190" s="585">
        <v>900</v>
      </c>
      <c r="K190" s="586">
        <v>468</v>
      </c>
    </row>
    <row r="191" spans="1:11" ht="14.45" customHeight="1" x14ac:dyDescent="0.2">
      <c r="A191" s="575" t="s">
        <v>479</v>
      </c>
      <c r="B191" s="576" t="s">
        <v>480</v>
      </c>
      <c r="C191" s="579" t="s">
        <v>502</v>
      </c>
      <c r="D191" s="593" t="s">
        <v>503</v>
      </c>
      <c r="E191" s="579" t="s">
        <v>881</v>
      </c>
      <c r="F191" s="593" t="s">
        <v>882</v>
      </c>
      <c r="G191" s="579" t="s">
        <v>1035</v>
      </c>
      <c r="H191" s="579" t="s">
        <v>1036</v>
      </c>
      <c r="I191" s="585">
        <v>4.820000171661377</v>
      </c>
      <c r="J191" s="585">
        <v>400</v>
      </c>
      <c r="K191" s="586">
        <v>1928</v>
      </c>
    </row>
    <row r="192" spans="1:11" ht="14.45" customHeight="1" x14ac:dyDescent="0.2">
      <c r="A192" s="575" t="s">
        <v>479</v>
      </c>
      <c r="B192" s="576" t="s">
        <v>480</v>
      </c>
      <c r="C192" s="579" t="s">
        <v>502</v>
      </c>
      <c r="D192" s="593" t="s">
        <v>503</v>
      </c>
      <c r="E192" s="579" t="s">
        <v>881</v>
      </c>
      <c r="F192" s="593" t="s">
        <v>882</v>
      </c>
      <c r="G192" s="579" t="s">
        <v>1064</v>
      </c>
      <c r="H192" s="579" t="s">
        <v>1065</v>
      </c>
      <c r="I192" s="585">
        <v>4.130000114440918</v>
      </c>
      <c r="J192" s="585">
        <v>400</v>
      </c>
      <c r="K192" s="586">
        <v>1652</v>
      </c>
    </row>
    <row r="193" spans="1:11" ht="14.45" customHeight="1" x14ac:dyDescent="0.2">
      <c r="A193" s="575" t="s">
        <v>479</v>
      </c>
      <c r="B193" s="576" t="s">
        <v>480</v>
      </c>
      <c r="C193" s="579" t="s">
        <v>502</v>
      </c>
      <c r="D193" s="593" t="s">
        <v>503</v>
      </c>
      <c r="E193" s="579" t="s">
        <v>881</v>
      </c>
      <c r="F193" s="593" t="s">
        <v>882</v>
      </c>
      <c r="G193" s="579" t="s">
        <v>887</v>
      </c>
      <c r="H193" s="579" t="s">
        <v>888</v>
      </c>
      <c r="I193" s="585">
        <v>3.7200000286102295</v>
      </c>
      <c r="J193" s="585">
        <v>400</v>
      </c>
      <c r="K193" s="586">
        <v>1488</v>
      </c>
    </row>
    <row r="194" spans="1:11" ht="14.45" customHeight="1" x14ac:dyDescent="0.2">
      <c r="A194" s="575" t="s">
        <v>479</v>
      </c>
      <c r="B194" s="576" t="s">
        <v>480</v>
      </c>
      <c r="C194" s="579" t="s">
        <v>502</v>
      </c>
      <c r="D194" s="593" t="s">
        <v>503</v>
      </c>
      <c r="E194" s="579" t="s">
        <v>881</v>
      </c>
      <c r="F194" s="593" t="s">
        <v>882</v>
      </c>
      <c r="G194" s="579" t="s">
        <v>889</v>
      </c>
      <c r="H194" s="579" t="s">
        <v>890</v>
      </c>
      <c r="I194" s="585">
        <v>4.690000057220459</v>
      </c>
      <c r="J194" s="585">
        <v>400</v>
      </c>
      <c r="K194" s="586">
        <v>1876</v>
      </c>
    </row>
    <row r="195" spans="1:11" ht="14.45" customHeight="1" x14ac:dyDescent="0.2">
      <c r="A195" s="575" t="s">
        <v>479</v>
      </c>
      <c r="B195" s="576" t="s">
        <v>480</v>
      </c>
      <c r="C195" s="579" t="s">
        <v>502</v>
      </c>
      <c r="D195" s="593" t="s">
        <v>503</v>
      </c>
      <c r="E195" s="579" t="s">
        <v>1052</v>
      </c>
      <c r="F195" s="593" t="s">
        <v>1053</v>
      </c>
      <c r="G195" s="579" t="s">
        <v>1056</v>
      </c>
      <c r="H195" s="579" t="s">
        <v>1057</v>
      </c>
      <c r="I195" s="585">
        <v>0.57999998331069946</v>
      </c>
      <c r="J195" s="585">
        <v>100</v>
      </c>
      <c r="K195" s="586">
        <v>58</v>
      </c>
    </row>
    <row r="196" spans="1:11" ht="14.45" customHeight="1" thickBot="1" x14ac:dyDescent="0.25">
      <c r="A196" s="567" t="s">
        <v>479</v>
      </c>
      <c r="B196" s="568" t="s">
        <v>480</v>
      </c>
      <c r="C196" s="571" t="s">
        <v>502</v>
      </c>
      <c r="D196" s="594" t="s">
        <v>503</v>
      </c>
      <c r="E196" s="571" t="s">
        <v>1058</v>
      </c>
      <c r="F196" s="594" t="s">
        <v>1059</v>
      </c>
      <c r="G196" s="571" t="s">
        <v>1066</v>
      </c>
      <c r="H196" s="571" t="s">
        <v>1067</v>
      </c>
      <c r="I196" s="587">
        <v>0.49000000953674316</v>
      </c>
      <c r="J196" s="587">
        <v>200</v>
      </c>
      <c r="K196" s="588">
        <v>98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C0C46C3-A037-4DFD-BF90-AEEC7E6A0FB5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15.504545454545454</v>
      </c>
      <c r="D6" s="307"/>
      <c r="E6" s="307"/>
      <c r="F6" s="306"/>
      <c r="G6" s="308">
        <f ca="1">SUM(Tabulka[05 h_vram])/2</f>
        <v>25406</v>
      </c>
      <c r="H6" s="307">
        <f ca="1">SUM(Tabulka[06 h_naduv])/2</f>
        <v>1296</v>
      </c>
      <c r="I6" s="307">
        <f ca="1">SUM(Tabulka[07 h_nadzk])/2</f>
        <v>179.5</v>
      </c>
      <c r="J6" s="306">
        <f ca="1">SUM(Tabulka[08 h_oon])/2</f>
        <v>17454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727527</v>
      </c>
      <c r="N6" s="307">
        <f ca="1">SUM(Tabulka[12 m_oc])/2</f>
        <v>727527</v>
      </c>
      <c r="O6" s="306">
        <f ca="1">SUM(Tabulka[13 m_sk])/2</f>
        <v>27187899</v>
      </c>
      <c r="P6" s="305">
        <f ca="1">SUM(Tabulka[14_vzsk])/2</f>
        <v>0</v>
      </c>
      <c r="Q6" s="305">
        <f ca="1">SUM(Tabulka[15_vzpl])/2</f>
        <v>13958.333333333334</v>
      </c>
      <c r="R6" s="304">
        <f ca="1">IF(Q6=0,0,P6/Q6)</f>
        <v>0</v>
      </c>
      <c r="S6" s="303">
        <f ca="1">Q6-P6</f>
        <v>13958.333333333334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4.5499999999999989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7286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2354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360499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360499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10597843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12125.000000000002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12125.000000000002</v>
      </c>
    </row>
    <row r="9" spans="1:19" x14ac:dyDescent="0.25">
      <c r="A9" s="285">
        <v>99</v>
      </c>
      <c r="B9" s="284" t="s">
        <v>1083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1736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108.5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39306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39306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2491003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12125.000000000002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12125.000000000002</v>
      </c>
    </row>
    <row r="10" spans="1:19" x14ac:dyDescent="0.25">
      <c r="A10" s="285">
        <v>100</v>
      </c>
      <c r="B10" s="284" t="s">
        <v>1084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967651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1085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5550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245.5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151.5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321193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321193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7139189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1069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5.7727272727272725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9684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767.5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611.5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216856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216856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10124041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1833.3333333333335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1833.3333333333335</v>
      </c>
    </row>
    <row r="13" spans="1:19" x14ac:dyDescent="0.25">
      <c r="A13" s="285">
        <v>303</v>
      </c>
      <c r="B13" s="284" t="s">
        <v>1086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1.2727272727272727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2216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611.5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43230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43230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2332888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1833.3333333333335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1833.3333333333335</v>
      </c>
    </row>
    <row r="14" spans="1:19" x14ac:dyDescent="0.25">
      <c r="A14" s="285">
        <v>304</v>
      </c>
      <c r="B14" s="284" t="s">
        <v>1087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5048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99907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99907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3636597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>
        <v>305</v>
      </c>
      <c r="B15" s="284" t="s">
        <v>1088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1656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63796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63796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1580324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7" t="str">
        <f ca="1">IF(Tabulka[[#This Row],[15_vzpl]]=0,"",Tabulka[[#This Row],[14_vzsk]]/Tabulka[[#This Row],[15_vzpl]])</f>
        <v/>
      </c>
      <c r="S15" s="286" t="str">
        <f ca="1">IF(Tabulka[[#This Row],[15_vzpl]]-Tabulka[[#This Row],[14_vzsk]]=0,"",Tabulka[[#This Row],[15_vzpl]]-Tabulka[[#This Row],[14_vzsk]])</f>
        <v/>
      </c>
    </row>
    <row r="16" spans="1:19" x14ac:dyDescent="0.25">
      <c r="A16" s="285">
        <v>306</v>
      </c>
      <c r="B16" s="284" t="s">
        <v>1089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573887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307</v>
      </c>
      <c r="B17" s="284" t="s">
        <v>1090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69960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309</v>
      </c>
      <c r="B18" s="284" t="s">
        <v>1091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229460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310</v>
      </c>
      <c r="B19" s="284" t="s">
        <v>1092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776288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408</v>
      </c>
      <c r="B20" s="284" t="s">
        <v>1093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57176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410</v>
      </c>
      <c r="B21" s="284" t="s">
        <v>1094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517085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418</v>
      </c>
      <c r="B22" s="284" t="s">
        <v>1095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12963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424</v>
      </c>
      <c r="B23" s="284" t="s">
        <v>1096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9923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9923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337413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s="285" t="s">
        <v>1070</v>
      </c>
      <c r="B24" s="284"/>
      <c r="C2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5.1818181818181817</v>
      </c>
      <c r="D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8436</v>
      </c>
      <c r="H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174.5</v>
      </c>
      <c r="I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14488.5</v>
      </c>
      <c r="K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150172</v>
      </c>
      <c r="N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150172</v>
      </c>
      <c r="O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6466015</v>
      </c>
      <c r="P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7" t="str">
        <f ca="1">IF(Tabulka[[#This Row],[15_vzpl]]=0,"",Tabulka[[#This Row],[14_vzsk]]/Tabulka[[#This Row],[15_vzpl]])</f>
        <v/>
      </c>
      <c r="S24" s="286" t="str">
        <f ca="1">IF(Tabulka[[#This Row],[15_vzpl]]-Tabulka[[#This Row],[14_vzsk]]=0,"",Tabulka[[#This Row],[15_vzpl]]-Tabulka[[#This Row],[14_vzsk]])</f>
        <v/>
      </c>
    </row>
    <row r="25" spans="1:19" x14ac:dyDescent="0.25">
      <c r="A25" s="285">
        <v>30</v>
      </c>
      <c r="B25" s="284" t="s">
        <v>1097</v>
      </c>
      <c r="C2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5.1818181818181817</v>
      </c>
      <c r="D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8436</v>
      </c>
      <c r="H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174.5</v>
      </c>
      <c r="I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14488.5</v>
      </c>
      <c r="K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150172</v>
      </c>
      <c r="N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150172</v>
      </c>
      <c r="O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6466015</v>
      </c>
      <c r="P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7" t="str">
        <f ca="1">IF(Tabulka[[#This Row],[15_vzpl]]=0,"",Tabulka[[#This Row],[14_vzsk]]/Tabulka[[#This Row],[15_vzpl]])</f>
        <v/>
      </c>
      <c r="S25" s="286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7" t="s">
        <v>213</v>
      </c>
    </row>
    <row r="30" spans="1:19" x14ac:dyDescent="0.25">
      <c r="A30" s="234" t="s">
        <v>189</v>
      </c>
    </row>
    <row r="31" spans="1:19" x14ac:dyDescent="0.25">
      <c r="A31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543F7D7-6D83-476E-B311-C41FC4F9221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12844.573469999999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509.69511999999997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0.26294820717131473</v>
      </c>
      <c r="E9" s="165">
        <f>IF(C9=0,0,D9/C9)</f>
        <v>0.87649402390438247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0.86378859602736213</v>
      </c>
      <c r="E11" s="165">
        <f t="shared" si="0"/>
        <v>1.4396476600456036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122.91831999999999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10200.84202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40871.94490000001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40871.94490000001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17.665911582494715</v>
      </c>
      <c r="E20" s="165">
        <f t="shared" si="1"/>
        <v>17.665911582494715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 t="str">
        <f>IF(ISERROR(VLOOKUP("Celkem:",'ZV Vykáz.-H'!$A:$S,7,0)),"",VLOOKUP("Celkem:",'ZV Vykáz.-H'!$A:$S,7,0))</f>
        <v/>
      </c>
      <c r="E23" s="165" t="e">
        <f t="shared" si="1"/>
        <v>#VALUE!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F29ACE2-E1BC-4EBD-BB48-7B328D918C12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9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1082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4.55</v>
      </c>
      <c r="F4" s="314"/>
      <c r="G4" s="314"/>
      <c r="H4" s="314"/>
      <c r="I4" s="314">
        <v>590</v>
      </c>
      <c r="J4" s="314"/>
      <c r="K4" s="314"/>
      <c r="L4" s="314">
        <v>126</v>
      </c>
      <c r="M4" s="314"/>
      <c r="N4" s="314"/>
      <c r="O4" s="314"/>
      <c r="P4" s="314"/>
      <c r="Q4" s="314">
        <v>752242</v>
      </c>
      <c r="R4" s="314"/>
      <c r="S4" s="314">
        <v>1102.2727272727273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168</v>
      </c>
      <c r="Q5">
        <v>80818</v>
      </c>
      <c r="S5">
        <v>1102.2727272727273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Q6">
        <v>49640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3.55</v>
      </c>
      <c r="I7">
        <v>422</v>
      </c>
      <c r="L7">
        <v>126</v>
      </c>
      <c r="Q7">
        <v>621784</v>
      </c>
    </row>
    <row r="8" spans="1:19" x14ac:dyDescent="0.25">
      <c r="A8" s="321" t="s">
        <v>171</v>
      </c>
      <c r="B8" s="320">
        <v>5</v>
      </c>
      <c r="C8">
        <v>1</v>
      </c>
      <c r="D8" t="s">
        <v>1069</v>
      </c>
      <c r="E8">
        <v>5.5</v>
      </c>
      <c r="I8">
        <v>740</v>
      </c>
      <c r="L8">
        <v>36</v>
      </c>
      <c r="Q8">
        <v>637963</v>
      </c>
      <c r="S8">
        <v>166.66666666666666</v>
      </c>
    </row>
    <row r="9" spans="1:19" x14ac:dyDescent="0.25">
      <c r="A9" s="319" t="s">
        <v>172</v>
      </c>
      <c r="B9" s="318">
        <v>6</v>
      </c>
      <c r="C9">
        <v>1</v>
      </c>
      <c r="D9">
        <v>303</v>
      </c>
      <c r="E9">
        <v>1</v>
      </c>
      <c r="I9">
        <v>168</v>
      </c>
      <c r="L9">
        <v>36</v>
      </c>
      <c r="Q9">
        <v>151287</v>
      </c>
      <c r="S9">
        <v>166.66666666666666</v>
      </c>
    </row>
    <row r="10" spans="1:19" x14ac:dyDescent="0.25">
      <c r="A10" s="321" t="s">
        <v>173</v>
      </c>
      <c r="B10" s="320">
        <v>7</v>
      </c>
      <c r="C10">
        <v>1</v>
      </c>
      <c r="D10">
        <v>304</v>
      </c>
      <c r="E10">
        <v>3</v>
      </c>
      <c r="I10">
        <v>400</v>
      </c>
      <c r="Q10">
        <v>230399</v>
      </c>
    </row>
    <row r="11" spans="1:19" x14ac:dyDescent="0.25">
      <c r="A11" s="319" t="s">
        <v>174</v>
      </c>
      <c r="B11" s="318">
        <v>8</v>
      </c>
      <c r="C11">
        <v>1</v>
      </c>
      <c r="D11">
        <v>305</v>
      </c>
      <c r="E11">
        <v>1</v>
      </c>
      <c r="I11">
        <v>88</v>
      </c>
      <c r="Q11">
        <v>130702</v>
      </c>
    </row>
    <row r="12" spans="1:19" x14ac:dyDescent="0.25">
      <c r="A12" s="321" t="s">
        <v>175</v>
      </c>
      <c r="B12" s="320">
        <v>9</v>
      </c>
      <c r="C12">
        <v>1</v>
      </c>
      <c r="D12">
        <v>306</v>
      </c>
      <c r="Q12">
        <v>31845</v>
      </c>
    </row>
    <row r="13" spans="1:19" x14ac:dyDescent="0.25">
      <c r="A13" s="319" t="s">
        <v>176</v>
      </c>
      <c r="B13" s="318">
        <v>10</v>
      </c>
      <c r="C13">
        <v>1</v>
      </c>
      <c r="D13">
        <v>310</v>
      </c>
      <c r="Q13">
        <v>55546</v>
      </c>
    </row>
    <row r="14" spans="1:19" x14ac:dyDescent="0.25">
      <c r="A14" s="321" t="s">
        <v>177</v>
      </c>
      <c r="B14" s="320">
        <v>11</v>
      </c>
      <c r="C14">
        <v>1</v>
      </c>
      <c r="D14">
        <v>410</v>
      </c>
      <c r="Q14">
        <v>18687</v>
      </c>
    </row>
    <row r="15" spans="1:19" x14ac:dyDescent="0.25">
      <c r="A15" s="319" t="s">
        <v>178</v>
      </c>
      <c r="B15" s="318">
        <v>12</v>
      </c>
      <c r="C15">
        <v>1</v>
      </c>
      <c r="D15">
        <v>424</v>
      </c>
      <c r="E15">
        <v>0.5</v>
      </c>
      <c r="I15">
        <v>84</v>
      </c>
      <c r="Q15">
        <v>19497</v>
      </c>
    </row>
    <row r="16" spans="1:19" x14ac:dyDescent="0.25">
      <c r="A16" s="317" t="s">
        <v>166</v>
      </c>
      <c r="B16" s="316">
        <v>2021</v>
      </c>
      <c r="C16">
        <v>1</v>
      </c>
      <c r="D16" t="s">
        <v>1070</v>
      </c>
      <c r="E16">
        <v>2</v>
      </c>
      <c r="I16">
        <v>152</v>
      </c>
      <c r="L16">
        <v>743</v>
      </c>
      <c r="Q16">
        <v>337245</v>
      </c>
    </row>
    <row r="17" spans="3:19" x14ac:dyDescent="0.25">
      <c r="C17">
        <v>1</v>
      </c>
      <c r="D17">
        <v>30</v>
      </c>
      <c r="E17">
        <v>2</v>
      </c>
      <c r="I17">
        <v>152</v>
      </c>
      <c r="L17">
        <v>743</v>
      </c>
      <c r="Q17">
        <v>337245</v>
      </c>
    </row>
    <row r="18" spans="3:19" x14ac:dyDescent="0.25">
      <c r="C18" t="s">
        <v>1071</v>
      </c>
      <c r="E18">
        <v>12.05</v>
      </c>
      <c r="I18">
        <v>1482</v>
      </c>
      <c r="L18">
        <v>905</v>
      </c>
      <c r="Q18">
        <v>1727450</v>
      </c>
      <c r="S18">
        <v>1268.939393939394</v>
      </c>
    </row>
    <row r="19" spans="3:19" x14ac:dyDescent="0.25">
      <c r="C19">
        <v>2</v>
      </c>
      <c r="D19" t="s">
        <v>215</v>
      </c>
      <c r="E19">
        <v>4.55</v>
      </c>
      <c r="I19">
        <v>600</v>
      </c>
      <c r="L19">
        <v>188</v>
      </c>
      <c r="O19">
        <v>25000</v>
      </c>
      <c r="P19">
        <v>25000</v>
      </c>
      <c r="Q19">
        <v>752776</v>
      </c>
      <c r="S19">
        <v>1102.2727272727273</v>
      </c>
    </row>
    <row r="20" spans="3:19" x14ac:dyDescent="0.25">
      <c r="C20">
        <v>2</v>
      </c>
      <c r="D20">
        <v>99</v>
      </c>
      <c r="E20">
        <v>1</v>
      </c>
      <c r="I20">
        <v>160</v>
      </c>
      <c r="Q20">
        <v>83181</v>
      </c>
      <c r="S20">
        <v>1102.2727272727273</v>
      </c>
    </row>
    <row r="21" spans="3:19" x14ac:dyDescent="0.25">
      <c r="C21">
        <v>2</v>
      </c>
      <c r="D21">
        <v>100</v>
      </c>
      <c r="Q21">
        <v>101470</v>
      </c>
    </row>
    <row r="22" spans="3:19" x14ac:dyDescent="0.25">
      <c r="C22">
        <v>2</v>
      </c>
      <c r="D22">
        <v>101</v>
      </c>
      <c r="E22">
        <v>3.55</v>
      </c>
      <c r="I22">
        <v>440</v>
      </c>
      <c r="L22">
        <v>188</v>
      </c>
      <c r="O22">
        <v>25000</v>
      </c>
      <c r="P22">
        <v>25000</v>
      </c>
      <c r="Q22">
        <v>568125</v>
      </c>
    </row>
    <row r="23" spans="3:19" x14ac:dyDescent="0.25">
      <c r="C23">
        <v>2</v>
      </c>
      <c r="D23" t="s">
        <v>1069</v>
      </c>
      <c r="E23">
        <v>5.5</v>
      </c>
      <c r="I23">
        <v>804</v>
      </c>
      <c r="L23">
        <v>28</v>
      </c>
      <c r="Q23">
        <v>672107</v>
      </c>
      <c r="S23">
        <v>166.66666666666666</v>
      </c>
    </row>
    <row r="24" spans="3:19" x14ac:dyDescent="0.25">
      <c r="C24">
        <v>2</v>
      </c>
      <c r="D24">
        <v>303</v>
      </c>
      <c r="E24">
        <v>1</v>
      </c>
      <c r="I24">
        <v>160</v>
      </c>
      <c r="L24">
        <v>28</v>
      </c>
      <c r="Q24">
        <v>144423</v>
      </c>
      <c r="S24">
        <v>166.66666666666666</v>
      </c>
    </row>
    <row r="25" spans="3:19" x14ac:dyDescent="0.25">
      <c r="C25">
        <v>2</v>
      </c>
      <c r="D25">
        <v>304</v>
      </c>
      <c r="E25">
        <v>3</v>
      </c>
      <c r="I25">
        <v>424</v>
      </c>
      <c r="Q25">
        <v>212539</v>
      </c>
    </row>
    <row r="26" spans="3:19" x14ac:dyDescent="0.25">
      <c r="C26">
        <v>2</v>
      </c>
      <c r="D26">
        <v>305</v>
      </c>
      <c r="E26">
        <v>1</v>
      </c>
      <c r="I26">
        <v>160</v>
      </c>
      <c r="Q26">
        <v>129143</v>
      </c>
    </row>
    <row r="27" spans="3:19" x14ac:dyDescent="0.25">
      <c r="C27">
        <v>2</v>
      </c>
      <c r="D27">
        <v>306</v>
      </c>
      <c r="Q27">
        <v>49610</v>
      </c>
    </row>
    <row r="28" spans="3:19" x14ac:dyDescent="0.25">
      <c r="C28">
        <v>2</v>
      </c>
      <c r="D28">
        <v>307</v>
      </c>
      <c r="Q28">
        <v>6029</v>
      </c>
    </row>
    <row r="29" spans="3:19" x14ac:dyDescent="0.25">
      <c r="C29">
        <v>2</v>
      </c>
      <c r="D29">
        <v>310</v>
      </c>
      <c r="Q29">
        <v>43830</v>
      </c>
    </row>
    <row r="30" spans="3:19" x14ac:dyDescent="0.25">
      <c r="C30">
        <v>2</v>
      </c>
      <c r="D30">
        <v>410</v>
      </c>
      <c r="Q30">
        <v>66590</v>
      </c>
    </row>
    <row r="31" spans="3:19" x14ac:dyDescent="0.25">
      <c r="C31">
        <v>2</v>
      </c>
      <c r="D31">
        <v>424</v>
      </c>
      <c r="E31">
        <v>0.5</v>
      </c>
      <c r="I31">
        <v>60</v>
      </c>
      <c r="Q31">
        <v>19943</v>
      </c>
    </row>
    <row r="32" spans="3:19" x14ac:dyDescent="0.25">
      <c r="C32">
        <v>2</v>
      </c>
      <c r="D32" t="s">
        <v>1070</v>
      </c>
      <c r="E32">
        <v>5</v>
      </c>
      <c r="I32">
        <v>568</v>
      </c>
      <c r="L32">
        <v>1068</v>
      </c>
      <c r="Q32">
        <v>442848</v>
      </c>
    </row>
    <row r="33" spans="3:19" x14ac:dyDescent="0.25">
      <c r="C33">
        <v>2</v>
      </c>
      <c r="D33">
        <v>30</v>
      </c>
      <c r="E33">
        <v>5</v>
      </c>
      <c r="I33">
        <v>568</v>
      </c>
      <c r="L33">
        <v>1068</v>
      </c>
      <c r="Q33">
        <v>442848</v>
      </c>
    </row>
    <row r="34" spans="3:19" x14ac:dyDescent="0.25">
      <c r="C34" t="s">
        <v>1072</v>
      </c>
      <c r="E34">
        <v>15.05</v>
      </c>
      <c r="I34">
        <v>1972</v>
      </c>
      <c r="L34">
        <v>1284</v>
      </c>
      <c r="O34">
        <v>25000</v>
      </c>
      <c r="P34">
        <v>25000</v>
      </c>
      <c r="Q34">
        <v>1867731</v>
      </c>
      <c r="S34">
        <v>1268.939393939394</v>
      </c>
    </row>
    <row r="35" spans="3:19" x14ac:dyDescent="0.25">
      <c r="C35">
        <v>3</v>
      </c>
      <c r="D35" t="s">
        <v>215</v>
      </c>
      <c r="E35">
        <v>4.55</v>
      </c>
      <c r="I35">
        <v>696</v>
      </c>
      <c r="J35">
        <v>143</v>
      </c>
      <c r="K35">
        <v>40</v>
      </c>
      <c r="L35">
        <v>206</v>
      </c>
      <c r="O35">
        <v>38052</v>
      </c>
      <c r="P35">
        <v>38052</v>
      </c>
      <c r="Q35">
        <v>1086128</v>
      </c>
      <c r="S35">
        <v>1102.2727272727273</v>
      </c>
    </row>
    <row r="36" spans="3:19" x14ac:dyDescent="0.25">
      <c r="C36">
        <v>3</v>
      </c>
      <c r="D36">
        <v>99</v>
      </c>
      <c r="E36">
        <v>1</v>
      </c>
      <c r="I36">
        <v>184</v>
      </c>
      <c r="J36">
        <v>68</v>
      </c>
      <c r="O36">
        <v>6052</v>
      </c>
      <c r="P36">
        <v>6052</v>
      </c>
      <c r="Q36">
        <v>170542</v>
      </c>
      <c r="S36">
        <v>1102.2727272727273</v>
      </c>
    </row>
    <row r="37" spans="3:19" x14ac:dyDescent="0.25">
      <c r="C37">
        <v>3</v>
      </c>
      <c r="D37">
        <v>100</v>
      </c>
      <c r="Q37">
        <v>148649</v>
      </c>
    </row>
    <row r="38" spans="3:19" x14ac:dyDescent="0.25">
      <c r="C38">
        <v>3</v>
      </c>
      <c r="D38">
        <v>101</v>
      </c>
      <c r="E38">
        <v>3.55</v>
      </c>
      <c r="I38">
        <v>512</v>
      </c>
      <c r="J38">
        <v>75</v>
      </c>
      <c r="K38">
        <v>40</v>
      </c>
      <c r="L38">
        <v>206</v>
      </c>
      <c r="O38">
        <v>32000</v>
      </c>
      <c r="P38">
        <v>32000</v>
      </c>
      <c r="Q38">
        <v>766937</v>
      </c>
    </row>
    <row r="39" spans="3:19" x14ac:dyDescent="0.25">
      <c r="C39">
        <v>3</v>
      </c>
      <c r="D39" t="s">
        <v>1069</v>
      </c>
      <c r="E39">
        <v>5.5</v>
      </c>
      <c r="I39">
        <v>1008</v>
      </c>
      <c r="J39">
        <v>136</v>
      </c>
      <c r="L39">
        <v>75</v>
      </c>
      <c r="Q39">
        <v>912320</v>
      </c>
      <c r="S39">
        <v>166.66666666666666</v>
      </c>
    </row>
    <row r="40" spans="3:19" x14ac:dyDescent="0.25">
      <c r="C40">
        <v>3</v>
      </c>
      <c r="D40">
        <v>303</v>
      </c>
      <c r="E40">
        <v>1</v>
      </c>
      <c r="I40">
        <v>184</v>
      </c>
      <c r="J40">
        <v>34</v>
      </c>
      <c r="L40">
        <v>75</v>
      </c>
      <c r="Q40">
        <v>184026</v>
      </c>
      <c r="S40">
        <v>166.66666666666666</v>
      </c>
    </row>
    <row r="41" spans="3:19" x14ac:dyDescent="0.25">
      <c r="C41">
        <v>3</v>
      </c>
      <c r="D41">
        <v>304</v>
      </c>
      <c r="E41">
        <v>3</v>
      </c>
      <c r="I41">
        <v>548</v>
      </c>
      <c r="J41">
        <v>68</v>
      </c>
      <c r="Q41">
        <v>297136</v>
      </c>
    </row>
    <row r="42" spans="3:19" x14ac:dyDescent="0.25">
      <c r="C42">
        <v>3</v>
      </c>
      <c r="D42">
        <v>305</v>
      </c>
      <c r="E42">
        <v>1</v>
      </c>
      <c r="I42">
        <v>184</v>
      </c>
      <c r="J42">
        <v>34</v>
      </c>
      <c r="Q42">
        <v>121276</v>
      </c>
    </row>
    <row r="43" spans="3:19" x14ac:dyDescent="0.25">
      <c r="C43">
        <v>3</v>
      </c>
      <c r="D43">
        <v>306</v>
      </c>
      <c r="Q43">
        <v>71449</v>
      </c>
    </row>
    <row r="44" spans="3:19" x14ac:dyDescent="0.25">
      <c r="C44">
        <v>3</v>
      </c>
      <c r="D44">
        <v>307</v>
      </c>
      <c r="Q44">
        <v>1644</v>
      </c>
    </row>
    <row r="45" spans="3:19" x14ac:dyDescent="0.25">
      <c r="C45">
        <v>3</v>
      </c>
      <c r="D45">
        <v>309</v>
      </c>
      <c r="Q45">
        <v>60438</v>
      </c>
    </row>
    <row r="46" spans="3:19" x14ac:dyDescent="0.25">
      <c r="C46">
        <v>3</v>
      </c>
      <c r="D46">
        <v>310</v>
      </c>
      <c r="Q46">
        <v>92954</v>
      </c>
    </row>
    <row r="47" spans="3:19" x14ac:dyDescent="0.25">
      <c r="C47">
        <v>3</v>
      </c>
      <c r="D47">
        <v>410</v>
      </c>
      <c r="Q47">
        <v>62836</v>
      </c>
    </row>
    <row r="48" spans="3:19" x14ac:dyDescent="0.25">
      <c r="C48">
        <v>3</v>
      </c>
      <c r="D48">
        <v>424</v>
      </c>
      <c r="E48">
        <v>0.5</v>
      </c>
      <c r="I48">
        <v>92</v>
      </c>
      <c r="Q48">
        <v>20561</v>
      </c>
    </row>
    <row r="49" spans="3:19" x14ac:dyDescent="0.25">
      <c r="C49">
        <v>3</v>
      </c>
      <c r="D49" t="s">
        <v>1070</v>
      </c>
      <c r="E49">
        <v>5</v>
      </c>
      <c r="I49">
        <v>872</v>
      </c>
      <c r="J49">
        <v>28</v>
      </c>
      <c r="L49">
        <v>1717.5</v>
      </c>
      <c r="Q49">
        <v>553580</v>
      </c>
    </row>
    <row r="50" spans="3:19" x14ac:dyDescent="0.25">
      <c r="C50">
        <v>3</v>
      </c>
      <c r="D50">
        <v>30</v>
      </c>
      <c r="E50">
        <v>5</v>
      </c>
      <c r="I50">
        <v>872</v>
      </c>
      <c r="J50">
        <v>28</v>
      </c>
      <c r="L50">
        <v>1717.5</v>
      </c>
      <c r="Q50">
        <v>553580</v>
      </c>
    </row>
    <row r="51" spans="3:19" x14ac:dyDescent="0.25">
      <c r="C51" t="s">
        <v>1073</v>
      </c>
      <c r="E51">
        <v>15.05</v>
      </c>
      <c r="I51">
        <v>2576</v>
      </c>
      <c r="J51">
        <v>307</v>
      </c>
      <c r="K51">
        <v>40</v>
      </c>
      <c r="L51">
        <v>1998.5</v>
      </c>
      <c r="O51">
        <v>38052</v>
      </c>
      <c r="P51">
        <v>38052</v>
      </c>
      <c r="Q51">
        <v>2552028</v>
      </c>
      <c r="S51">
        <v>1268.939393939394</v>
      </c>
    </row>
    <row r="52" spans="3:19" x14ac:dyDescent="0.25">
      <c r="C52">
        <v>4</v>
      </c>
      <c r="D52" t="s">
        <v>215</v>
      </c>
      <c r="E52">
        <v>4.55</v>
      </c>
      <c r="I52">
        <v>724</v>
      </c>
      <c r="J52">
        <v>63</v>
      </c>
      <c r="K52">
        <v>32</v>
      </c>
      <c r="L52">
        <v>206</v>
      </c>
      <c r="Q52">
        <v>1295645</v>
      </c>
      <c r="S52">
        <v>1102.2727272727273</v>
      </c>
    </row>
    <row r="53" spans="3:19" x14ac:dyDescent="0.25">
      <c r="C53">
        <v>4</v>
      </c>
      <c r="D53">
        <v>99</v>
      </c>
      <c r="E53">
        <v>1</v>
      </c>
      <c r="I53">
        <v>168</v>
      </c>
      <c r="J53">
        <v>13</v>
      </c>
      <c r="Q53">
        <v>214484</v>
      </c>
      <c r="S53">
        <v>1102.2727272727273</v>
      </c>
    </row>
    <row r="54" spans="3:19" x14ac:dyDescent="0.25">
      <c r="C54">
        <v>4</v>
      </c>
      <c r="D54">
        <v>100</v>
      </c>
      <c r="Q54">
        <v>88582</v>
      </c>
    </row>
    <row r="55" spans="3:19" x14ac:dyDescent="0.25">
      <c r="C55">
        <v>4</v>
      </c>
      <c r="D55">
        <v>101</v>
      </c>
      <c r="E55">
        <v>3.55</v>
      </c>
      <c r="I55">
        <v>556</v>
      </c>
      <c r="J55">
        <v>50</v>
      </c>
      <c r="K55">
        <v>32</v>
      </c>
      <c r="L55">
        <v>206</v>
      </c>
      <c r="Q55">
        <v>992579</v>
      </c>
    </row>
    <row r="56" spans="3:19" x14ac:dyDescent="0.25">
      <c r="C56">
        <v>4</v>
      </c>
      <c r="D56" t="s">
        <v>1069</v>
      </c>
      <c r="E56">
        <v>5.5</v>
      </c>
      <c r="I56">
        <v>840</v>
      </c>
      <c r="J56">
        <v>40.5</v>
      </c>
      <c r="L56">
        <v>21</v>
      </c>
      <c r="Q56">
        <v>1303858</v>
      </c>
      <c r="S56">
        <v>166.66666666666666</v>
      </c>
    </row>
    <row r="57" spans="3:19" x14ac:dyDescent="0.25">
      <c r="C57">
        <v>4</v>
      </c>
      <c r="D57">
        <v>303</v>
      </c>
      <c r="E57">
        <v>1</v>
      </c>
      <c r="I57">
        <v>176</v>
      </c>
      <c r="L57">
        <v>21</v>
      </c>
      <c r="Q57">
        <v>225352</v>
      </c>
      <c r="S57">
        <v>166.66666666666666</v>
      </c>
    </row>
    <row r="58" spans="3:19" x14ac:dyDescent="0.25">
      <c r="C58">
        <v>4</v>
      </c>
      <c r="D58">
        <v>304</v>
      </c>
      <c r="E58">
        <v>3</v>
      </c>
      <c r="I58">
        <v>488</v>
      </c>
      <c r="J58">
        <v>40.5</v>
      </c>
      <c r="Q58">
        <v>567203</v>
      </c>
    </row>
    <row r="59" spans="3:19" x14ac:dyDescent="0.25">
      <c r="C59">
        <v>4</v>
      </c>
      <c r="D59">
        <v>305</v>
      </c>
      <c r="E59">
        <v>1</v>
      </c>
      <c r="I59">
        <v>176</v>
      </c>
      <c r="Q59">
        <v>174401</v>
      </c>
    </row>
    <row r="60" spans="3:19" x14ac:dyDescent="0.25">
      <c r="C60">
        <v>4</v>
      </c>
      <c r="D60">
        <v>306</v>
      </c>
      <c r="Q60">
        <v>58525</v>
      </c>
    </row>
    <row r="61" spans="3:19" x14ac:dyDescent="0.25">
      <c r="C61">
        <v>4</v>
      </c>
      <c r="D61">
        <v>307</v>
      </c>
      <c r="Q61">
        <v>2752</v>
      </c>
    </row>
    <row r="62" spans="3:19" x14ac:dyDescent="0.25">
      <c r="C62">
        <v>4</v>
      </c>
      <c r="D62">
        <v>309</v>
      </c>
      <c r="Q62">
        <v>92338</v>
      </c>
    </row>
    <row r="63" spans="3:19" x14ac:dyDescent="0.25">
      <c r="C63">
        <v>4</v>
      </c>
      <c r="D63">
        <v>310</v>
      </c>
      <c r="Q63">
        <v>90042</v>
      </c>
    </row>
    <row r="64" spans="3:19" x14ac:dyDescent="0.25">
      <c r="C64">
        <v>4</v>
      </c>
      <c r="D64">
        <v>410</v>
      </c>
      <c r="Q64">
        <v>60105</v>
      </c>
    </row>
    <row r="65" spans="3:19" x14ac:dyDescent="0.25">
      <c r="C65">
        <v>4</v>
      </c>
      <c r="D65">
        <v>424</v>
      </c>
      <c r="E65">
        <v>0.5</v>
      </c>
      <c r="Q65">
        <v>33140</v>
      </c>
    </row>
    <row r="66" spans="3:19" x14ac:dyDescent="0.25">
      <c r="C66">
        <v>4</v>
      </c>
      <c r="D66" t="s">
        <v>1070</v>
      </c>
      <c r="E66">
        <v>5</v>
      </c>
      <c r="I66">
        <v>844</v>
      </c>
      <c r="L66">
        <v>1677</v>
      </c>
      <c r="Q66">
        <v>660660</v>
      </c>
    </row>
    <row r="67" spans="3:19" x14ac:dyDescent="0.25">
      <c r="C67">
        <v>4</v>
      </c>
      <c r="D67">
        <v>30</v>
      </c>
      <c r="E67">
        <v>5</v>
      </c>
      <c r="I67">
        <v>844</v>
      </c>
      <c r="L67">
        <v>1677</v>
      </c>
      <c r="Q67">
        <v>660660</v>
      </c>
    </row>
    <row r="68" spans="3:19" x14ac:dyDescent="0.25">
      <c r="C68" t="s">
        <v>1074</v>
      </c>
      <c r="E68">
        <v>15.05</v>
      </c>
      <c r="I68">
        <v>2408</v>
      </c>
      <c r="J68">
        <v>103.5</v>
      </c>
      <c r="K68">
        <v>32</v>
      </c>
      <c r="L68">
        <v>1904</v>
      </c>
      <c r="Q68">
        <v>3260163</v>
      </c>
      <c r="S68">
        <v>1268.939393939394</v>
      </c>
    </row>
    <row r="69" spans="3:19" x14ac:dyDescent="0.25">
      <c r="C69">
        <v>5</v>
      </c>
      <c r="D69" t="s">
        <v>215</v>
      </c>
      <c r="E69">
        <v>4.55</v>
      </c>
      <c r="I69">
        <v>758</v>
      </c>
      <c r="J69">
        <v>31</v>
      </c>
      <c r="L69">
        <v>166</v>
      </c>
      <c r="Q69">
        <v>955039</v>
      </c>
      <c r="S69">
        <v>1102.2727272727273</v>
      </c>
    </row>
    <row r="70" spans="3:19" x14ac:dyDescent="0.25">
      <c r="C70">
        <v>5</v>
      </c>
      <c r="D70">
        <v>99</v>
      </c>
      <c r="E70">
        <v>1</v>
      </c>
      <c r="I70">
        <v>160</v>
      </c>
      <c r="Q70">
        <v>208418</v>
      </c>
      <c r="S70">
        <v>1102.2727272727273</v>
      </c>
    </row>
    <row r="71" spans="3:19" x14ac:dyDescent="0.25">
      <c r="C71">
        <v>5</v>
      </c>
      <c r="D71">
        <v>100</v>
      </c>
      <c r="Q71">
        <v>94537</v>
      </c>
    </row>
    <row r="72" spans="3:19" x14ac:dyDescent="0.25">
      <c r="C72">
        <v>5</v>
      </c>
      <c r="D72">
        <v>101</v>
      </c>
      <c r="E72">
        <v>3.55</v>
      </c>
      <c r="I72">
        <v>598</v>
      </c>
      <c r="J72">
        <v>31</v>
      </c>
      <c r="L72">
        <v>166</v>
      </c>
      <c r="Q72">
        <v>652084</v>
      </c>
    </row>
    <row r="73" spans="3:19" x14ac:dyDescent="0.25">
      <c r="C73">
        <v>5</v>
      </c>
      <c r="D73" t="s">
        <v>1069</v>
      </c>
      <c r="E73">
        <v>5.5</v>
      </c>
      <c r="I73">
        <v>844</v>
      </c>
      <c r="J73">
        <v>136</v>
      </c>
      <c r="L73">
        <v>44</v>
      </c>
      <c r="O73">
        <v>5000</v>
      </c>
      <c r="P73">
        <v>5000</v>
      </c>
      <c r="Q73">
        <v>1098257</v>
      </c>
      <c r="S73">
        <v>166.66666666666666</v>
      </c>
    </row>
    <row r="74" spans="3:19" x14ac:dyDescent="0.25">
      <c r="C74">
        <v>5</v>
      </c>
      <c r="D74">
        <v>303</v>
      </c>
      <c r="E74">
        <v>1</v>
      </c>
      <c r="I74">
        <v>128</v>
      </c>
      <c r="J74">
        <v>34</v>
      </c>
      <c r="L74">
        <v>44</v>
      </c>
      <c r="Q74">
        <v>193387</v>
      </c>
      <c r="S74">
        <v>166.66666666666666</v>
      </c>
    </row>
    <row r="75" spans="3:19" x14ac:dyDescent="0.25">
      <c r="C75">
        <v>5</v>
      </c>
      <c r="D75">
        <v>304</v>
      </c>
      <c r="E75">
        <v>3</v>
      </c>
      <c r="I75">
        <v>464</v>
      </c>
      <c r="J75">
        <v>68</v>
      </c>
      <c r="O75">
        <v>5000</v>
      </c>
      <c r="P75">
        <v>5000</v>
      </c>
      <c r="Q75">
        <v>409423</v>
      </c>
    </row>
    <row r="76" spans="3:19" x14ac:dyDescent="0.25">
      <c r="C76">
        <v>5</v>
      </c>
      <c r="D76">
        <v>305</v>
      </c>
      <c r="E76">
        <v>1</v>
      </c>
      <c r="I76">
        <v>168</v>
      </c>
      <c r="J76">
        <v>34</v>
      </c>
      <c r="Q76">
        <v>149081</v>
      </c>
    </row>
    <row r="77" spans="3:19" x14ac:dyDescent="0.25">
      <c r="C77">
        <v>5</v>
      </c>
      <c r="D77">
        <v>306</v>
      </c>
      <c r="Q77">
        <v>94650</v>
      </c>
    </row>
    <row r="78" spans="3:19" x14ac:dyDescent="0.25">
      <c r="C78">
        <v>5</v>
      </c>
      <c r="D78">
        <v>309</v>
      </c>
      <c r="Q78">
        <v>37175</v>
      </c>
    </row>
    <row r="79" spans="3:19" x14ac:dyDescent="0.25">
      <c r="C79">
        <v>5</v>
      </c>
      <c r="D79">
        <v>310</v>
      </c>
      <c r="Q79">
        <v>151536</v>
      </c>
    </row>
    <row r="80" spans="3:19" x14ac:dyDescent="0.25">
      <c r="C80">
        <v>5</v>
      </c>
      <c r="D80">
        <v>410</v>
      </c>
      <c r="Q80">
        <v>42905</v>
      </c>
    </row>
    <row r="81" spans="3:19" x14ac:dyDescent="0.25">
      <c r="C81">
        <v>5</v>
      </c>
      <c r="D81">
        <v>424</v>
      </c>
      <c r="E81">
        <v>0.5</v>
      </c>
      <c r="I81">
        <v>84</v>
      </c>
      <c r="Q81">
        <v>20100</v>
      </c>
    </row>
    <row r="82" spans="3:19" x14ac:dyDescent="0.25">
      <c r="C82">
        <v>5</v>
      </c>
      <c r="D82" t="s">
        <v>1070</v>
      </c>
      <c r="E82">
        <v>5</v>
      </c>
      <c r="I82">
        <v>868</v>
      </c>
      <c r="L82">
        <v>1268.5</v>
      </c>
      <c r="O82">
        <v>24000</v>
      </c>
      <c r="P82">
        <v>24000</v>
      </c>
      <c r="Q82">
        <v>733270</v>
      </c>
    </row>
    <row r="83" spans="3:19" x14ac:dyDescent="0.25">
      <c r="C83">
        <v>5</v>
      </c>
      <c r="D83">
        <v>30</v>
      </c>
      <c r="E83">
        <v>5</v>
      </c>
      <c r="I83">
        <v>868</v>
      </c>
      <c r="L83">
        <v>1268.5</v>
      </c>
      <c r="O83">
        <v>24000</v>
      </c>
      <c r="P83">
        <v>24000</v>
      </c>
      <c r="Q83">
        <v>733270</v>
      </c>
    </row>
    <row r="84" spans="3:19" x14ac:dyDescent="0.25">
      <c r="C84" t="s">
        <v>1075</v>
      </c>
      <c r="E84">
        <v>15.05</v>
      </c>
      <c r="I84">
        <v>2470</v>
      </c>
      <c r="J84">
        <v>167</v>
      </c>
      <c r="L84">
        <v>1478.5</v>
      </c>
      <c r="O84">
        <v>29000</v>
      </c>
      <c r="P84">
        <v>29000</v>
      </c>
      <c r="Q84">
        <v>2786566</v>
      </c>
      <c r="S84">
        <v>1268.939393939394</v>
      </c>
    </row>
    <row r="85" spans="3:19" x14ac:dyDescent="0.25">
      <c r="C85">
        <v>6</v>
      </c>
      <c r="D85" t="s">
        <v>215</v>
      </c>
      <c r="E85">
        <v>4.55</v>
      </c>
      <c r="I85">
        <v>642</v>
      </c>
      <c r="J85">
        <v>29</v>
      </c>
      <c r="K85">
        <v>16.5</v>
      </c>
      <c r="L85">
        <v>168</v>
      </c>
      <c r="Q85">
        <v>1099233</v>
      </c>
      <c r="S85">
        <v>1102.2727272727273</v>
      </c>
    </row>
    <row r="86" spans="3:19" x14ac:dyDescent="0.25">
      <c r="C86">
        <v>6</v>
      </c>
      <c r="D86">
        <v>99</v>
      </c>
      <c r="E86">
        <v>1</v>
      </c>
      <c r="I86">
        <v>144</v>
      </c>
      <c r="J86">
        <v>6.5</v>
      </c>
      <c r="Q86">
        <v>361234</v>
      </c>
      <c r="S86">
        <v>1102.2727272727273</v>
      </c>
    </row>
    <row r="87" spans="3:19" x14ac:dyDescent="0.25">
      <c r="C87">
        <v>6</v>
      </c>
      <c r="D87">
        <v>100</v>
      </c>
      <c r="Q87">
        <v>122425</v>
      </c>
    </row>
    <row r="88" spans="3:19" x14ac:dyDescent="0.25">
      <c r="C88">
        <v>6</v>
      </c>
      <c r="D88">
        <v>101</v>
      </c>
      <c r="E88">
        <v>3.55</v>
      </c>
      <c r="I88">
        <v>498</v>
      </c>
      <c r="J88">
        <v>22.5</v>
      </c>
      <c r="K88">
        <v>16.5</v>
      </c>
      <c r="L88">
        <v>168</v>
      </c>
      <c r="Q88">
        <v>615574</v>
      </c>
    </row>
    <row r="89" spans="3:19" x14ac:dyDescent="0.25">
      <c r="C89">
        <v>6</v>
      </c>
      <c r="D89" t="s">
        <v>1069</v>
      </c>
      <c r="E89">
        <v>5.5</v>
      </c>
      <c r="I89">
        <v>852</v>
      </c>
      <c r="J89">
        <v>136</v>
      </c>
      <c r="L89">
        <v>65</v>
      </c>
      <c r="Q89">
        <v>1167811</v>
      </c>
      <c r="S89">
        <v>166.66666666666666</v>
      </c>
    </row>
    <row r="90" spans="3:19" x14ac:dyDescent="0.25">
      <c r="C90">
        <v>6</v>
      </c>
      <c r="D90">
        <v>303</v>
      </c>
      <c r="E90">
        <v>1</v>
      </c>
      <c r="I90">
        <v>160</v>
      </c>
      <c r="J90">
        <v>34</v>
      </c>
      <c r="L90">
        <v>65</v>
      </c>
      <c r="Q90">
        <v>327508</v>
      </c>
      <c r="S90">
        <v>166.66666666666666</v>
      </c>
    </row>
    <row r="91" spans="3:19" x14ac:dyDescent="0.25">
      <c r="C91">
        <v>6</v>
      </c>
      <c r="D91">
        <v>304</v>
      </c>
      <c r="E91">
        <v>3</v>
      </c>
      <c r="I91">
        <v>488</v>
      </c>
      <c r="J91">
        <v>68</v>
      </c>
      <c r="Q91">
        <v>427317</v>
      </c>
    </row>
    <row r="92" spans="3:19" x14ac:dyDescent="0.25">
      <c r="C92">
        <v>6</v>
      </c>
      <c r="D92">
        <v>305</v>
      </c>
      <c r="E92">
        <v>1</v>
      </c>
      <c r="I92">
        <v>136</v>
      </c>
      <c r="J92">
        <v>34</v>
      </c>
      <c r="Q92">
        <v>168990</v>
      </c>
    </row>
    <row r="93" spans="3:19" x14ac:dyDescent="0.25">
      <c r="C93">
        <v>6</v>
      </c>
      <c r="D93">
        <v>306</v>
      </c>
      <c r="Q93">
        <v>67237</v>
      </c>
    </row>
    <row r="94" spans="3:19" x14ac:dyDescent="0.25">
      <c r="C94">
        <v>6</v>
      </c>
      <c r="D94">
        <v>307</v>
      </c>
      <c r="Q94">
        <v>11896</v>
      </c>
    </row>
    <row r="95" spans="3:19" x14ac:dyDescent="0.25">
      <c r="C95">
        <v>6</v>
      </c>
      <c r="D95">
        <v>310</v>
      </c>
      <c r="Q95">
        <v>80351</v>
      </c>
    </row>
    <row r="96" spans="3:19" x14ac:dyDescent="0.25">
      <c r="C96">
        <v>6</v>
      </c>
      <c r="D96">
        <v>410</v>
      </c>
      <c r="Q96">
        <v>64365</v>
      </c>
    </row>
    <row r="97" spans="3:19" x14ac:dyDescent="0.25">
      <c r="C97">
        <v>6</v>
      </c>
      <c r="D97">
        <v>424</v>
      </c>
      <c r="E97">
        <v>0.5</v>
      </c>
      <c r="I97">
        <v>68</v>
      </c>
      <c r="Q97">
        <v>20147</v>
      </c>
    </row>
    <row r="98" spans="3:19" x14ac:dyDescent="0.25">
      <c r="C98">
        <v>6</v>
      </c>
      <c r="D98" t="s">
        <v>1070</v>
      </c>
      <c r="E98">
        <v>5</v>
      </c>
      <c r="I98">
        <v>788</v>
      </c>
      <c r="J98">
        <v>146.5</v>
      </c>
      <c r="L98">
        <v>1566.5</v>
      </c>
      <c r="Q98">
        <v>723075</v>
      </c>
    </row>
    <row r="99" spans="3:19" x14ac:dyDescent="0.25">
      <c r="C99">
        <v>6</v>
      </c>
      <c r="D99">
        <v>30</v>
      </c>
      <c r="E99">
        <v>5</v>
      </c>
      <c r="I99">
        <v>788</v>
      </c>
      <c r="J99">
        <v>146.5</v>
      </c>
      <c r="L99">
        <v>1566.5</v>
      </c>
      <c r="Q99">
        <v>723075</v>
      </c>
    </row>
    <row r="100" spans="3:19" x14ac:dyDescent="0.25">
      <c r="C100" t="s">
        <v>1076</v>
      </c>
      <c r="E100">
        <v>15.05</v>
      </c>
      <c r="I100">
        <v>2282</v>
      </c>
      <c r="J100">
        <v>311.5</v>
      </c>
      <c r="K100">
        <v>16.5</v>
      </c>
      <c r="L100">
        <v>1799.5</v>
      </c>
      <c r="Q100">
        <v>2990119</v>
      </c>
      <c r="S100">
        <v>1268.939393939394</v>
      </c>
    </row>
    <row r="101" spans="3:19" x14ac:dyDescent="0.25">
      <c r="C101">
        <v>7</v>
      </c>
      <c r="D101" t="s">
        <v>215</v>
      </c>
      <c r="E101">
        <v>4.55</v>
      </c>
      <c r="I101">
        <v>534</v>
      </c>
      <c r="J101">
        <v>40</v>
      </c>
      <c r="K101">
        <v>9</v>
      </c>
      <c r="L101">
        <v>215</v>
      </c>
      <c r="O101">
        <v>247782</v>
      </c>
      <c r="P101">
        <v>247782</v>
      </c>
      <c r="Q101">
        <v>1397791</v>
      </c>
      <c r="S101">
        <v>1102.2727272727273</v>
      </c>
    </row>
    <row r="102" spans="3:19" x14ac:dyDescent="0.25">
      <c r="C102">
        <v>7</v>
      </c>
      <c r="D102">
        <v>99</v>
      </c>
      <c r="E102">
        <v>1</v>
      </c>
      <c r="I102">
        <v>96</v>
      </c>
      <c r="J102">
        <v>14</v>
      </c>
      <c r="L102">
        <v>88</v>
      </c>
      <c r="O102">
        <v>19253</v>
      </c>
      <c r="P102">
        <v>19253</v>
      </c>
      <c r="Q102">
        <v>391319</v>
      </c>
      <c r="S102">
        <v>1102.2727272727273</v>
      </c>
    </row>
    <row r="103" spans="3:19" x14ac:dyDescent="0.25">
      <c r="C103">
        <v>7</v>
      </c>
      <c r="D103">
        <v>100</v>
      </c>
      <c r="Q103">
        <v>143479</v>
      </c>
    </row>
    <row r="104" spans="3:19" x14ac:dyDescent="0.25">
      <c r="C104">
        <v>7</v>
      </c>
      <c r="D104">
        <v>101</v>
      </c>
      <c r="E104">
        <v>3.55</v>
      </c>
      <c r="I104">
        <v>438</v>
      </c>
      <c r="J104">
        <v>26</v>
      </c>
      <c r="K104">
        <v>9</v>
      </c>
      <c r="L104">
        <v>127</v>
      </c>
      <c r="O104">
        <v>228529</v>
      </c>
      <c r="P104">
        <v>228529</v>
      </c>
      <c r="Q104">
        <v>862993</v>
      </c>
    </row>
    <row r="105" spans="3:19" x14ac:dyDescent="0.25">
      <c r="C105">
        <v>7</v>
      </c>
      <c r="D105" t="s">
        <v>1069</v>
      </c>
      <c r="E105">
        <v>5.5</v>
      </c>
      <c r="I105">
        <v>716</v>
      </c>
      <c r="J105">
        <v>68</v>
      </c>
      <c r="L105">
        <v>40.5</v>
      </c>
      <c r="O105">
        <v>92429</v>
      </c>
      <c r="P105">
        <v>92429</v>
      </c>
      <c r="Q105">
        <v>1131591</v>
      </c>
      <c r="S105">
        <v>166.66666666666666</v>
      </c>
    </row>
    <row r="106" spans="3:19" x14ac:dyDescent="0.25">
      <c r="C106">
        <v>7</v>
      </c>
      <c r="D106">
        <v>303</v>
      </c>
      <c r="E106">
        <v>1</v>
      </c>
      <c r="I106">
        <v>136</v>
      </c>
      <c r="J106">
        <v>34</v>
      </c>
      <c r="L106">
        <v>40.5</v>
      </c>
      <c r="O106">
        <v>13954</v>
      </c>
      <c r="P106">
        <v>13954</v>
      </c>
      <c r="Q106">
        <v>293565</v>
      </c>
      <c r="S106">
        <v>166.66666666666666</v>
      </c>
    </row>
    <row r="107" spans="3:19" x14ac:dyDescent="0.25">
      <c r="C107">
        <v>7</v>
      </c>
      <c r="D107">
        <v>304</v>
      </c>
      <c r="E107">
        <v>3</v>
      </c>
      <c r="I107">
        <v>384</v>
      </c>
      <c r="J107">
        <v>34</v>
      </c>
      <c r="O107">
        <v>42155</v>
      </c>
      <c r="P107">
        <v>42155</v>
      </c>
      <c r="Q107">
        <v>423110</v>
      </c>
    </row>
    <row r="108" spans="3:19" x14ac:dyDescent="0.25">
      <c r="C108">
        <v>7</v>
      </c>
      <c r="D108">
        <v>305</v>
      </c>
      <c r="E108">
        <v>1</v>
      </c>
      <c r="I108">
        <v>136</v>
      </c>
      <c r="O108">
        <v>31898</v>
      </c>
      <c r="P108">
        <v>31898</v>
      </c>
      <c r="Q108">
        <v>200151</v>
      </c>
    </row>
    <row r="109" spans="3:19" x14ac:dyDescent="0.25">
      <c r="C109">
        <v>7</v>
      </c>
      <c r="D109">
        <v>306</v>
      </c>
      <c r="Q109">
        <v>49654</v>
      </c>
    </row>
    <row r="110" spans="3:19" x14ac:dyDescent="0.25">
      <c r="C110">
        <v>7</v>
      </c>
      <c r="D110">
        <v>307</v>
      </c>
      <c r="Q110">
        <v>8518</v>
      </c>
    </row>
    <row r="111" spans="3:19" x14ac:dyDescent="0.25">
      <c r="C111">
        <v>7</v>
      </c>
      <c r="D111">
        <v>309</v>
      </c>
      <c r="Q111">
        <v>14951</v>
      </c>
    </row>
    <row r="112" spans="3:19" x14ac:dyDescent="0.25">
      <c r="C112">
        <v>7</v>
      </c>
      <c r="D112">
        <v>310</v>
      </c>
      <c r="Q112">
        <v>57113</v>
      </c>
    </row>
    <row r="113" spans="3:19" x14ac:dyDescent="0.25">
      <c r="C113">
        <v>7</v>
      </c>
      <c r="D113">
        <v>408</v>
      </c>
      <c r="Q113">
        <v>2112</v>
      </c>
    </row>
    <row r="114" spans="3:19" x14ac:dyDescent="0.25">
      <c r="C114">
        <v>7</v>
      </c>
      <c r="D114">
        <v>410</v>
      </c>
      <c r="Q114">
        <v>22272</v>
      </c>
    </row>
    <row r="115" spans="3:19" x14ac:dyDescent="0.25">
      <c r="C115">
        <v>7</v>
      </c>
      <c r="D115">
        <v>418</v>
      </c>
      <c r="Q115">
        <v>6481</v>
      </c>
    </row>
    <row r="116" spans="3:19" x14ac:dyDescent="0.25">
      <c r="C116">
        <v>7</v>
      </c>
      <c r="D116">
        <v>424</v>
      </c>
      <c r="E116">
        <v>0.5</v>
      </c>
      <c r="I116">
        <v>60</v>
      </c>
      <c r="O116">
        <v>4422</v>
      </c>
      <c r="P116">
        <v>4422</v>
      </c>
      <c r="Q116">
        <v>53664</v>
      </c>
    </row>
    <row r="117" spans="3:19" x14ac:dyDescent="0.25">
      <c r="C117">
        <v>7</v>
      </c>
      <c r="D117" t="s">
        <v>1070</v>
      </c>
      <c r="E117">
        <v>6</v>
      </c>
      <c r="I117">
        <v>848</v>
      </c>
      <c r="L117">
        <v>1534.5</v>
      </c>
      <c r="O117">
        <v>55104</v>
      </c>
      <c r="P117">
        <v>55104</v>
      </c>
      <c r="Q117">
        <v>770866</v>
      </c>
    </row>
    <row r="118" spans="3:19" x14ac:dyDescent="0.25">
      <c r="C118">
        <v>7</v>
      </c>
      <c r="D118">
        <v>30</v>
      </c>
      <c r="E118">
        <v>6</v>
      </c>
      <c r="I118">
        <v>848</v>
      </c>
      <c r="L118">
        <v>1534.5</v>
      </c>
      <c r="O118">
        <v>55104</v>
      </c>
      <c r="P118">
        <v>55104</v>
      </c>
      <c r="Q118">
        <v>770866</v>
      </c>
    </row>
    <row r="119" spans="3:19" x14ac:dyDescent="0.25">
      <c r="C119" t="s">
        <v>1077</v>
      </c>
      <c r="E119">
        <v>16.05</v>
      </c>
      <c r="I119">
        <v>2098</v>
      </c>
      <c r="J119">
        <v>108</v>
      </c>
      <c r="K119">
        <v>9</v>
      </c>
      <c r="L119">
        <v>1790</v>
      </c>
      <c r="O119">
        <v>395315</v>
      </c>
      <c r="P119">
        <v>395315</v>
      </c>
      <c r="Q119">
        <v>3300248</v>
      </c>
      <c r="S119">
        <v>1268.939393939394</v>
      </c>
    </row>
    <row r="120" spans="3:19" x14ac:dyDescent="0.25">
      <c r="C120">
        <v>8</v>
      </c>
      <c r="D120" t="s">
        <v>215</v>
      </c>
      <c r="E120">
        <v>4.55</v>
      </c>
      <c r="I120">
        <v>604</v>
      </c>
      <c r="J120">
        <v>13</v>
      </c>
      <c r="K120">
        <v>6</v>
      </c>
      <c r="L120">
        <v>230</v>
      </c>
      <c r="Q120">
        <v>932145</v>
      </c>
      <c r="S120">
        <v>1102.2727272727273</v>
      </c>
    </row>
    <row r="121" spans="3:19" x14ac:dyDescent="0.25">
      <c r="C121">
        <v>8</v>
      </c>
      <c r="D121">
        <v>99</v>
      </c>
      <c r="E121">
        <v>1</v>
      </c>
      <c r="I121">
        <v>168</v>
      </c>
      <c r="J121">
        <v>5</v>
      </c>
      <c r="L121">
        <v>96</v>
      </c>
      <c r="Q121">
        <v>278784</v>
      </c>
      <c r="S121">
        <v>1102.2727272727273</v>
      </c>
    </row>
    <row r="122" spans="3:19" x14ac:dyDescent="0.25">
      <c r="C122">
        <v>8</v>
      </c>
      <c r="D122">
        <v>100</v>
      </c>
      <c r="Q122">
        <v>61116</v>
      </c>
    </row>
    <row r="123" spans="3:19" x14ac:dyDescent="0.25">
      <c r="C123">
        <v>8</v>
      </c>
      <c r="D123">
        <v>101</v>
      </c>
      <c r="E123">
        <v>3.55</v>
      </c>
      <c r="I123">
        <v>436</v>
      </c>
      <c r="J123">
        <v>8</v>
      </c>
      <c r="K123">
        <v>6</v>
      </c>
      <c r="L123">
        <v>134</v>
      </c>
      <c r="Q123">
        <v>592245</v>
      </c>
    </row>
    <row r="124" spans="3:19" x14ac:dyDescent="0.25">
      <c r="C124">
        <v>8</v>
      </c>
      <c r="D124" t="s">
        <v>1069</v>
      </c>
      <c r="E124">
        <v>5.5</v>
      </c>
      <c r="I124">
        <v>780</v>
      </c>
      <c r="J124">
        <v>68</v>
      </c>
      <c r="L124">
        <v>122</v>
      </c>
      <c r="O124">
        <v>10000</v>
      </c>
      <c r="P124">
        <v>10000</v>
      </c>
      <c r="Q124">
        <v>908005</v>
      </c>
      <c r="S124">
        <v>166.66666666666666</v>
      </c>
    </row>
    <row r="125" spans="3:19" x14ac:dyDescent="0.25">
      <c r="C125">
        <v>8</v>
      </c>
      <c r="D125">
        <v>303</v>
      </c>
      <c r="E125">
        <v>1</v>
      </c>
      <c r="I125">
        <v>136</v>
      </c>
      <c r="L125">
        <v>122</v>
      </c>
      <c r="Q125">
        <v>249335</v>
      </c>
      <c r="S125">
        <v>166.66666666666666</v>
      </c>
    </row>
    <row r="126" spans="3:19" x14ac:dyDescent="0.25">
      <c r="C126">
        <v>8</v>
      </c>
      <c r="D126">
        <v>304</v>
      </c>
      <c r="E126">
        <v>3</v>
      </c>
      <c r="I126">
        <v>408</v>
      </c>
      <c r="J126">
        <v>68</v>
      </c>
      <c r="O126">
        <v>10000</v>
      </c>
      <c r="P126">
        <v>10000</v>
      </c>
      <c r="Q126">
        <v>306124</v>
      </c>
    </row>
    <row r="127" spans="3:19" x14ac:dyDescent="0.25">
      <c r="C127">
        <v>8</v>
      </c>
      <c r="D127">
        <v>305</v>
      </c>
      <c r="E127">
        <v>1</v>
      </c>
      <c r="I127">
        <v>176</v>
      </c>
      <c r="Q127">
        <v>142609</v>
      </c>
    </row>
    <row r="128" spans="3:19" x14ac:dyDescent="0.25">
      <c r="C128">
        <v>8</v>
      </c>
      <c r="D128">
        <v>306</v>
      </c>
      <c r="Q128">
        <v>46157</v>
      </c>
    </row>
    <row r="129" spans="3:19" x14ac:dyDescent="0.25">
      <c r="C129">
        <v>8</v>
      </c>
      <c r="D129">
        <v>307</v>
      </c>
      <c r="Q129">
        <v>13142</v>
      </c>
    </row>
    <row r="130" spans="3:19" x14ac:dyDescent="0.25">
      <c r="C130">
        <v>8</v>
      </c>
      <c r="D130">
        <v>310</v>
      </c>
      <c r="Q130">
        <v>47593</v>
      </c>
    </row>
    <row r="131" spans="3:19" x14ac:dyDescent="0.25">
      <c r="C131">
        <v>8</v>
      </c>
      <c r="D131">
        <v>408</v>
      </c>
      <c r="Q131">
        <v>7165</v>
      </c>
    </row>
    <row r="132" spans="3:19" x14ac:dyDescent="0.25">
      <c r="C132">
        <v>8</v>
      </c>
      <c r="D132">
        <v>410</v>
      </c>
      <c r="Q132">
        <v>47018</v>
      </c>
    </row>
    <row r="133" spans="3:19" x14ac:dyDescent="0.25">
      <c r="C133">
        <v>8</v>
      </c>
      <c r="D133">
        <v>424</v>
      </c>
      <c r="E133">
        <v>0.5</v>
      </c>
      <c r="I133">
        <v>60</v>
      </c>
      <c r="Q133">
        <v>48862</v>
      </c>
    </row>
    <row r="134" spans="3:19" x14ac:dyDescent="0.25">
      <c r="C134">
        <v>8</v>
      </c>
      <c r="D134" t="s">
        <v>1070</v>
      </c>
      <c r="E134">
        <v>6</v>
      </c>
      <c r="I134">
        <v>860</v>
      </c>
      <c r="L134">
        <v>2003</v>
      </c>
      <c r="Q134">
        <v>796532</v>
      </c>
    </row>
    <row r="135" spans="3:19" x14ac:dyDescent="0.25">
      <c r="C135">
        <v>8</v>
      </c>
      <c r="D135">
        <v>30</v>
      </c>
      <c r="E135">
        <v>6</v>
      </c>
      <c r="I135">
        <v>860</v>
      </c>
      <c r="L135">
        <v>2003</v>
      </c>
      <c r="Q135">
        <v>796532</v>
      </c>
    </row>
    <row r="136" spans="3:19" x14ac:dyDescent="0.25">
      <c r="C136" t="s">
        <v>1078</v>
      </c>
      <c r="E136">
        <v>16.05</v>
      </c>
      <c r="I136">
        <v>2244</v>
      </c>
      <c r="J136">
        <v>81</v>
      </c>
      <c r="K136">
        <v>6</v>
      </c>
      <c r="L136">
        <v>2355</v>
      </c>
      <c r="O136">
        <v>10000</v>
      </c>
      <c r="P136">
        <v>10000</v>
      </c>
      <c r="Q136">
        <v>2636682</v>
      </c>
      <c r="S136">
        <v>1268.939393939394</v>
      </c>
    </row>
    <row r="137" spans="3:19" x14ac:dyDescent="0.25">
      <c r="C137">
        <v>9</v>
      </c>
      <c r="D137" t="s">
        <v>215</v>
      </c>
      <c r="E137">
        <v>4.55</v>
      </c>
      <c r="I137">
        <v>710</v>
      </c>
      <c r="J137">
        <v>24</v>
      </c>
      <c r="L137">
        <v>286</v>
      </c>
      <c r="Q137">
        <v>679654</v>
      </c>
      <c r="S137">
        <v>1102.2727272727273</v>
      </c>
    </row>
    <row r="138" spans="3:19" x14ac:dyDescent="0.25">
      <c r="C138">
        <v>9</v>
      </c>
      <c r="D138">
        <v>99</v>
      </c>
      <c r="E138">
        <v>1</v>
      </c>
      <c r="I138">
        <v>152</v>
      </c>
      <c r="L138">
        <v>144</v>
      </c>
      <c r="Q138">
        <v>166742</v>
      </c>
      <c r="S138">
        <v>1102.2727272727273</v>
      </c>
    </row>
    <row r="139" spans="3:19" x14ac:dyDescent="0.25">
      <c r="C139">
        <v>9</v>
      </c>
      <c r="D139">
        <v>100</v>
      </c>
      <c r="L139">
        <v>8</v>
      </c>
      <c r="Q139">
        <v>50632</v>
      </c>
    </row>
    <row r="140" spans="3:19" x14ac:dyDescent="0.25">
      <c r="C140">
        <v>9</v>
      </c>
      <c r="D140">
        <v>101</v>
      </c>
      <c r="E140">
        <v>3.55</v>
      </c>
      <c r="I140">
        <v>558</v>
      </c>
      <c r="J140">
        <v>24</v>
      </c>
      <c r="L140">
        <v>134</v>
      </c>
      <c r="Q140">
        <v>462280</v>
      </c>
    </row>
    <row r="141" spans="3:19" x14ac:dyDescent="0.25">
      <c r="C141">
        <v>9</v>
      </c>
      <c r="D141" t="s">
        <v>1069</v>
      </c>
      <c r="E141">
        <v>6.5</v>
      </c>
      <c r="I141">
        <v>992</v>
      </c>
      <c r="J141">
        <v>32.5</v>
      </c>
      <c r="L141">
        <v>41</v>
      </c>
      <c r="O141">
        <v>7500</v>
      </c>
      <c r="P141">
        <v>7500</v>
      </c>
      <c r="Q141">
        <v>672632</v>
      </c>
      <c r="S141">
        <v>166.66666666666666</v>
      </c>
    </row>
    <row r="142" spans="3:19" x14ac:dyDescent="0.25">
      <c r="C142">
        <v>9</v>
      </c>
      <c r="D142">
        <v>303</v>
      </c>
      <c r="E142">
        <v>2</v>
      </c>
      <c r="I142">
        <v>336</v>
      </c>
      <c r="L142">
        <v>41</v>
      </c>
      <c r="O142">
        <v>7500</v>
      </c>
      <c r="P142">
        <v>7500</v>
      </c>
      <c r="Q142">
        <v>191952</v>
      </c>
      <c r="S142">
        <v>166.66666666666666</v>
      </c>
    </row>
    <row r="143" spans="3:19" x14ac:dyDescent="0.25">
      <c r="C143">
        <v>9</v>
      </c>
      <c r="D143">
        <v>304</v>
      </c>
      <c r="E143">
        <v>3</v>
      </c>
      <c r="I143">
        <v>468</v>
      </c>
      <c r="J143">
        <v>32.5</v>
      </c>
      <c r="Q143">
        <v>235484</v>
      </c>
    </row>
    <row r="144" spans="3:19" x14ac:dyDescent="0.25">
      <c r="C144">
        <v>9</v>
      </c>
      <c r="D144">
        <v>305</v>
      </c>
      <c r="E144">
        <v>1</v>
      </c>
      <c r="I144">
        <v>104</v>
      </c>
      <c r="Q144">
        <v>95826</v>
      </c>
    </row>
    <row r="145" spans="3:19" x14ac:dyDescent="0.25">
      <c r="C145">
        <v>9</v>
      </c>
      <c r="D145">
        <v>306</v>
      </c>
      <c r="Q145">
        <v>19014</v>
      </c>
    </row>
    <row r="146" spans="3:19" x14ac:dyDescent="0.25">
      <c r="C146">
        <v>9</v>
      </c>
      <c r="D146">
        <v>307</v>
      </c>
      <c r="Q146">
        <v>4842</v>
      </c>
    </row>
    <row r="147" spans="3:19" x14ac:dyDescent="0.25">
      <c r="C147">
        <v>9</v>
      </c>
      <c r="D147">
        <v>309</v>
      </c>
      <c r="Q147">
        <v>4805</v>
      </c>
    </row>
    <row r="148" spans="3:19" x14ac:dyDescent="0.25">
      <c r="C148">
        <v>9</v>
      </c>
      <c r="D148">
        <v>310</v>
      </c>
      <c r="Q148">
        <v>40675</v>
      </c>
    </row>
    <row r="149" spans="3:19" x14ac:dyDescent="0.25">
      <c r="C149">
        <v>9</v>
      </c>
      <c r="D149">
        <v>408</v>
      </c>
      <c r="Q149">
        <v>7165</v>
      </c>
    </row>
    <row r="150" spans="3:19" x14ac:dyDescent="0.25">
      <c r="C150">
        <v>9</v>
      </c>
      <c r="D150">
        <v>410</v>
      </c>
      <c r="Q150">
        <v>38333</v>
      </c>
    </row>
    <row r="151" spans="3:19" x14ac:dyDescent="0.25">
      <c r="C151">
        <v>9</v>
      </c>
      <c r="D151">
        <v>418</v>
      </c>
      <c r="Q151">
        <v>6482</v>
      </c>
    </row>
    <row r="152" spans="3:19" x14ac:dyDescent="0.25">
      <c r="C152">
        <v>9</v>
      </c>
      <c r="D152">
        <v>424</v>
      </c>
      <c r="E152">
        <v>0.5</v>
      </c>
      <c r="I152">
        <v>84</v>
      </c>
      <c r="Q152">
        <v>28054</v>
      </c>
    </row>
    <row r="153" spans="3:19" x14ac:dyDescent="0.25">
      <c r="C153">
        <v>9</v>
      </c>
      <c r="D153" t="s">
        <v>1070</v>
      </c>
      <c r="E153">
        <v>6</v>
      </c>
      <c r="I153">
        <v>860</v>
      </c>
      <c r="L153">
        <v>977</v>
      </c>
      <c r="Q153">
        <v>461810</v>
      </c>
    </row>
    <row r="154" spans="3:19" x14ac:dyDescent="0.25">
      <c r="C154">
        <v>9</v>
      </c>
      <c r="D154">
        <v>30</v>
      </c>
      <c r="E154">
        <v>6</v>
      </c>
      <c r="I154">
        <v>860</v>
      </c>
      <c r="L154">
        <v>977</v>
      </c>
      <c r="Q154">
        <v>461810</v>
      </c>
    </row>
    <row r="155" spans="3:19" x14ac:dyDescent="0.25">
      <c r="C155" t="s">
        <v>1079</v>
      </c>
      <c r="E155">
        <v>17.05</v>
      </c>
      <c r="I155">
        <v>2562</v>
      </c>
      <c r="J155">
        <v>56.5</v>
      </c>
      <c r="L155">
        <v>1304</v>
      </c>
      <c r="O155">
        <v>7500</v>
      </c>
      <c r="P155">
        <v>7500</v>
      </c>
      <c r="Q155">
        <v>1814096</v>
      </c>
      <c r="S155">
        <v>1268.939393939394</v>
      </c>
    </row>
    <row r="156" spans="3:19" x14ac:dyDescent="0.25">
      <c r="C156">
        <v>10</v>
      </c>
      <c r="D156" t="s">
        <v>215</v>
      </c>
      <c r="E156">
        <v>4.55</v>
      </c>
      <c r="I156">
        <v>734</v>
      </c>
      <c r="J156">
        <v>11</v>
      </c>
      <c r="K156">
        <v>37</v>
      </c>
      <c r="L156">
        <v>226.5</v>
      </c>
      <c r="Q156">
        <v>670182</v>
      </c>
      <c r="S156">
        <v>1102.2727272727273</v>
      </c>
    </row>
    <row r="157" spans="3:19" x14ac:dyDescent="0.25">
      <c r="C157">
        <v>10</v>
      </c>
      <c r="D157">
        <v>99</v>
      </c>
      <c r="E157">
        <v>1</v>
      </c>
      <c r="I157">
        <v>160</v>
      </c>
      <c r="J157">
        <v>2</v>
      </c>
      <c r="L157">
        <v>85</v>
      </c>
      <c r="Q157">
        <v>164060</v>
      </c>
      <c r="S157">
        <v>1102.2727272727273</v>
      </c>
    </row>
    <row r="158" spans="3:19" x14ac:dyDescent="0.25">
      <c r="C158">
        <v>10</v>
      </c>
      <c r="D158">
        <v>100</v>
      </c>
      <c r="L158">
        <v>20</v>
      </c>
      <c r="Q158">
        <v>46133</v>
      </c>
    </row>
    <row r="159" spans="3:19" x14ac:dyDescent="0.25">
      <c r="C159">
        <v>10</v>
      </c>
      <c r="D159">
        <v>101</v>
      </c>
      <c r="E159">
        <v>3.55</v>
      </c>
      <c r="I159">
        <v>574</v>
      </c>
      <c r="J159">
        <v>9</v>
      </c>
      <c r="K159">
        <v>37</v>
      </c>
      <c r="L159">
        <v>121.5</v>
      </c>
      <c r="Q159">
        <v>459989</v>
      </c>
    </row>
    <row r="160" spans="3:19" x14ac:dyDescent="0.25">
      <c r="C160">
        <v>10</v>
      </c>
      <c r="D160" t="s">
        <v>1069</v>
      </c>
      <c r="E160">
        <v>6.5</v>
      </c>
      <c r="I160">
        <v>988</v>
      </c>
      <c r="J160">
        <v>76</v>
      </c>
      <c r="K160">
        <v>28</v>
      </c>
      <c r="Q160">
        <v>616427</v>
      </c>
      <c r="S160">
        <v>166.66666666666666</v>
      </c>
    </row>
    <row r="161" spans="3:19" x14ac:dyDescent="0.25">
      <c r="C161">
        <v>10</v>
      </c>
      <c r="D161">
        <v>303</v>
      </c>
      <c r="E161">
        <v>2</v>
      </c>
      <c r="I161">
        <v>288</v>
      </c>
      <c r="Q161">
        <v>148999</v>
      </c>
      <c r="S161">
        <v>166.66666666666666</v>
      </c>
    </row>
    <row r="162" spans="3:19" x14ac:dyDescent="0.25">
      <c r="C162">
        <v>10</v>
      </c>
      <c r="D162">
        <v>304</v>
      </c>
      <c r="E162">
        <v>3</v>
      </c>
      <c r="I162">
        <v>448</v>
      </c>
      <c r="J162">
        <v>76</v>
      </c>
      <c r="Q162">
        <v>212126</v>
      </c>
    </row>
    <row r="163" spans="3:19" x14ac:dyDescent="0.25">
      <c r="C163">
        <v>10</v>
      </c>
      <c r="D163">
        <v>305</v>
      </c>
      <c r="E163">
        <v>1</v>
      </c>
      <c r="I163">
        <v>168</v>
      </c>
      <c r="Q163">
        <v>95998</v>
      </c>
    </row>
    <row r="164" spans="3:19" x14ac:dyDescent="0.25">
      <c r="C164">
        <v>10</v>
      </c>
      <c r="D164">
        <v>306</v>
      </c>
      <c r="Q164">
        <v>30387</v>
      </c>
    </row>
    <row r="165" spans="3:19" x14ac:dyDescent="0.25">
      <c r="C165">
        <v>10</v>
      </c>
      <c r="D165">
        <v>307</v>
      </c>
      <c r="Q165">
        <v>2708</v>
      </c>
    </row>
    <row r="166" spans="3:19" x14ac:dyDescent="0.25">
      <c r="C166">
        <v>10</v>
      </c>
      <c r="D166">
        <v>309</v>
      </c>
      <c r="Q166">
        <v>10322</v>
      </c>
    </row>
    <row r="167" spans="3:19" x14ac:dyDescent="0.25">
      <c r="C167">
        <v>10</v>
      </c>
      <c r="D167">
        <v>310</v>
      </c>
      <c r="Q167">
        <v>38893</v>
      </c>
    </row>
    <row r="168" spans="3:19" x14ac:dyDescent="0.25">
      <c r="C168">
        <v>10</v>
      </c>
      <c r="D168">
        <v>408</v>
      </c>
      <c r="Q168">
        <v>10584</v>
      </c>
    </row>
    <row r="169" spans="3:19" x14ac:dyDescent="0.25">
      <c r="C169">
        <v>10</v>
      </c>
      <c r="D169">
        <v>410</v>
      </c>
      <c r="Q169">
        <v>31942</v>
      </c>
    </row>
    <row r="170" spans="3:19" x14ac:dyDescent="0.25">
      <c r="C170">
        <v>10</v>
      </c>
      <c r="D170">
        <v>424</v>
      </c>
      <c r="E170">
        <v>0.5</v>
      </c>
      <c r="I170">
        <v>84</v>
      </c>
      <c r="K170">
        <v>28</v>
      </c>
      <c r="Q170">
        <v>34468</v>
      </c>
    </row>
    <row r="171" spans="3:19" x14ac:dyDescent="0.25">
      <c r="C171">
        <v>10</v>
      </c>
      <c r="D171" t="s">
        <v>1070</v>
      </c>
      <c r="E171">
        <v>6</v>
      </c>
      <c r="I171">
        <v>932</v>
      </c>
      <c r="L171">
        <v>783</v>
      </c>
      <c r="Q171">
        <v>381496</v>
      </c>
    </row>
    <row r="172" spans="3:19" x14ac:dyDescent="0.25">
      <c r="C172">
        <v>10</v>
      </c>
      <c r="D172">
        <v>30</v>
      </c>
      <c r="E172">
        <v>6</v>
      </c>
      <c r="I172">
        <v>932</v>
      </c>
      <c r="L172">
        <v>783</v>
      </c>
      <c r="Q172">
        <v>381496</v>
      </c>
    </row>
    <row r="173" spans="3:19" x14ac:dyDescent="0.25">
      <c r="C173" t="s">
        <v>1080</v>
      </c>
      <c r="E173">
        <v>17.05</v>
      </c>
      <c r="I173">
        <v>2654</v>
      </c>
      <c r="J173">
        <v>87</v>
      </c>
      <c r="K173">
        <v>65</v>
      </c>
      <c r="L173">
        <v>1009.5</v>
      </c>
      <c r="Q173">
        <v>1668105</v>
      </c>
      <c r="S173">
        <v>1268.939393939394</v>
      </c>
    </row>
    <row r="174" spans="3:19" x14ac:dyDescent="0.25">
      <c r="C174">
        <v>11</v>
      </c>
      <c r="D174" t="s">
        <v>215</v>
      </c>
      <c r="E174">
        <v>4.55</v>
      </c>
      <c r="I174">
        <v>694</v>
      </c>
      <c r="K174">
        <v>11</v>
      </c>
      <c r="L174">
        <v>336.5</v>
      </c>
      <c r="O174">
        <v>49665</v>
      </c>
      <c r="P174">
        <v>49665</v>
      </c>
      <c r="Q174">
        <v>977008</v>
      </c>
      <c r="S174">
        <v>1102.2727272727273</v>
      </c>
    </row>
    <row r="175" spans="3:19" x14ac:dyDescent="0.25">
      <c r="C175">
        <v>11</v>
      </c>
      <c r="D175">
        <v>99</v>
      </c>
      <c r="E175">
        <v>1</v>
      </c>
      <c r="I175">
        <v>176</v>
      </c>
      <c r="L175">
        <v>127</v>
      </c>
      <c r="O175">
        <v>14001</v>
      </c>
      <c r="P175">
        <v>14001</v>
      </c>
      <c r="Q175">
        <v>371421</v>
      </c>
      <c r="S175">
        <v>1102.2727272727273</v>
      </c>
    </row>
    <row r="176" spans="3:19" x14ac:dyDescent="0.25">
      <c r="C176">
        <v>11</v>
      </c>
      <c r="D176">
        <v>100</v>
      </c>
      <c r="L176">
        <v>16</v>
      </c>
      <c r="Q176">
        <v>60988</v>
      </c>
    </row>
    <row r="177" spans="3:19" x14ac:dyDescent="0.25">
      <c r="C177">
        <v>11</v>
      </c>
      <c r="D177">
        <v>101</v>
      </c>
      <c r="E177">
        <v>3.55</v>
      </c>
      <c r="I177">
        <v>518</v>
      </c>
      <c r="K177">
        <v>11</v>
      </c>
      <c r="L177">
        <v>193.5</v>
      </c>
      <c r="O177">
        <v>35664</v>
      </c>
      <c r="P177">
        <v>35664</v>
      </c>
      <c r="Q177">
        <v>544599</v>
      </c>
    </row>
    <row r="178" spans="3:19" x14ac:dyDescent="0.25">
      <c r="C178">
        <v>11</v>
      </c>
      <c r="D178" t="s">
        <v>1069</v>
      </c>
      <c r="E178">
        <v>6.5</v>
      </c>
      <c r="I178">
        <v>1120</v>
      </c>
      <c r="J178">
        <v>74.5</v>
      </c>
      <c r="L178">
        <v>139</v>
      </c>
      <c r="O178">
        <v>101927</v>
      </c>
      <c r="P178">
        <v>101927</v>
      </c>
      <c r="Q178">
        <v>1003070</v>
      </c>
      <c r="S178">
        <v>166.66666666666666</v>
      </c>
    </row>
    <row r="179" spans="3:19" x14ac:dyDescent="0.25">
      <c r="C179">
        <v>11</v>
      </c>
      <c r="D179">
        <v>303</v>
      </c>
      <c r="E179">
        <v>2</v>
      </c>
      <c r="I179">
        <v>344</v>
      </c>
      <c r="L179">
        <v>139</v>
      </c>
      <c r="O179">
        <v>21776</v>
      </c>
      <c r="P179">
        <v>21776</v>
      </c>
      <c r="Q179">
        <v>223054</v>
      </c>
      <c r="S179">
        <v>166.66666666666666</v>
      </c>
    </row>
    <row r="180" spans="3:19" x14ac:dyDescent="0.25">
      <c r="C180">
        <v>11</v>
      </c>
      <c r="D180">
        <v>304</v>
      </c>
      <c r="E180">
        <v>3</v>
      </c>
      <c r="I180">
        <v>528</v>
      </c>
      <c r="J180">
        <v>74.5</v>
      </c>
      <c r="O180">
        <v>42752</v>
      </c>
      <c r="P180">
        <v>42752</v>
      </c>
      <c r="Q180">
        <v>315736</v>
      </c>
    </row>
    <row r="181" spans="3:19" x14ac:dyDescent="0.25">
      <c r="C181">
        <v>11</v>
      </c>
      <c r="D181">
        <v>305</v>
      </c>
      <c r="E181">
        <v>1</v>
      </c>
      <c r="I181">
        <v>160</v>
      </c>
      <c r="O181">
        <v>31898</v>
      </c>
      <c r="P181">
        <v>31898</v>
      </c>
      <c r="Q181">
        <v>172147</v>
      </c>
    </row>
    <row r="182" spans="3:19" x14ac:dyDescent="0.25">
      <c r="C182">
        <v>11</v>
      </c>
      <c r="D182">
        <v>306</v>
      </c>
      <c r="Q182">
        <v>55359</v>
      </c>
    </row>
    <row r="183" spans="3:19" x14ac:dyDescent="0.25">
      <c r="C183">
        <v>11</v>
      </c>
      <c r="D183">
        <v>307</v>
      </c>
      <c r="Q183">
        <v>18429</v>
      </c>
    </row>
    <row r="184" spans="3:19" x14ac:dyDescent="0.25">
      <c r="C184">
        <v>11</v>
      </c>
      <c r="D184">
        <v>309</v>
      </c>
      <c r="Q184">
        <v>9431</v>
      </c>
    </row>
    <row r="185" spans="3:19" x14ac:dyDescent="0.25">
      <c r="C185">
        <v>11</v>
      </c>
      <c r="D185">
        <v>310</v>
      </c>
      <c r="Q185">
        <v>77755</v>
      </c>
    </row>
    <row r="186" spans="3:19" x14ac:dyDescent="0.25">
      <c r="C186">
        <v>11</v>
      </c>
      <c r="D186">
        <v>408</v>
      </c>
      <c r="Q186">
        <v>30150</v>
      </c>
    </row>
    <row r="187" spans="3:19" x14ac:dyDescent="0.25">
      <c r="C187">
        <v>11</v>
      </c>
      <c r="D187">
        <v>410</v>
      </c>
      <c r="Q187">
        <v>62032</v>
      </c>
    </row>
    <row r="188" spans="3:19" x14ac:dyDescent="0.25">
      <c r="C188">
        <v>11</v>
      </c>
      <c r="D188">
        <v>424</v>
      </c>
      <c r="E188">
        <v>0.5</v>
      </c>
      <c r="I188">
        <v>88</v>
      </c>
      <c r="O188">
        <v>5501</v>
      </c>
      <c r="P188">
        <v>5501</v>
      </c>
      <c r="Q188">
        <v>38977</v>
      </c>
    </row>
    <row r="189" spans="3:19" x14ac:dyDescent="0.25">
      <c r="C189">
        <v>11</v>
      </c>
      <c r="D189" t="s">
        <v>1070</v>
      </c>
      <c r="E189">
        <v>6</v>
      </c>
      <c r="I189">
        <v>844</v>
      </c>
      <c r="L189">
        <v>1150.5</v>
      </c>
      <c r="O189">
        <v>71068</v>
      </c>
      <c r="P189">
        <v>71068</v>
      </c>
      <c r="Q189">
        <v>604633</v>
      </c>
    </row>
    <row r="190" spans="3:19" x14ac:dyDescent="0.25">
      <c r="C190">
        <v>11</v>
      </c>
      <c r="D190">
        <v>30</v>
      </c>
      <c r="E190">
        <v>6</v>
      </c>
      <c r="I190">
        <v>844</v>
      </c>
      <c r="L190">
        <v>1150.5</v>
      </c>
      <c r="O190">
        <v>71068</v>
      </c>
      <c r="P190">
        <v>71068</v>
      </c>
      <c r="Q190">
        <v>604633</v>
      </c>
    </row>
    <row r="191" spans="3:19" x14ac:dyDescent="0.25">
      <c r="C191" t="s">
        <v>1081</v>
      </c>
      <c r="E191">
        <v>17.05</v>
      </c>
      <c r="I191">
        <v>2658</v>
      </c>
      <c r="J191">
        <v>74.5</v>
      </c>
      <c r="K191">
        <v>11</v>
      </c>
      <c r="L191">
        <v>1626</v>
      </c>
      <c r="O191">
        <v>222660</v>
      </c>
      <c r="P191">
        <v>222660</v>
      </c>
      <c r="Q191">
        <v>2584711</v>
      </c>
      <c r="S191">
        <v>1268.939393939394</v>
      </c>
    </row>
  </sheetData>
  <hyperlinks>
    <hyperlink ref="A2" location="Obsah!A1" display="Zpět na Obsah  KL 01  1.-4.měsíc" xr:uid="{53D3503E-385F-48AA-9438-E539621E1FDD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3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2654181.66</v>
      </c>
      <c r="C3" s="221">
        <f t="shared" ref="C3:Z3" si="0">SUBTOTAL(9,C6:C1048576)</f>
        <v>0</v>
      </c>
      <c r="D3" s="221"/>
      <c r="E3" s="221">
        <f>SUBTOTAL(9,E6:E1048576)/4</f>
        <v>2313605.2000000002</v>
      </c>
      <c r="F3" s="221"/>
      <c r="G3" s="221">
        <f t="shared" si="0"/>
        <v>0</v>
      </c>
      <c r="H3" s="221">
        <f>SUBTOTAL(9,H6:H1048576)/4</f>
        <v>40871944.900000006</v>
      </c>
      <c r="I3" s="224">
        <f>IF(B3&lt;&gt;0,H3/B3,"")</f>
        <v>15.399075924592141</v>
      </c>
      <c r="J3" s="222">
        <f>IF(E3&lt;&gt;0,H3/E3,"")</f>
        <v>17.665911582494715</v>
      </c>
      <c r="K3" s="223">
        <f t="shared" si="0"/>
        <v>69431.019999999975</v>
      </c>
      <c r="L3" s="223"/>
      <c r="M3" s="221">
        <f t="shared" si="0"/>
        <v>0</v>
      </c>
      <c r="N3" s="221">
        <f t="shared" si="0"/>
        <v>88718.099999999977</v>
      </c>
      <c r="O3" s="221"/>
      <c r="P3" s="221">
        <f t="shared" si="0"/>
        <v>0</v>
      </c>
      <c r="Q3" s="221">
        <f t="shared" si="0"/>
        <v>7767.1400000000012</v>
      </c>
      <c r="R3" s="224">
        <f>IF(K3&lt;&gt;0,Q3/K3,"")</f>
        <v>0.11186844151216566</v>
      </c>
      <c r="S3" s="224">
        <f>IF(N3&lt;&gt;0,Q3/N3,"")</f>
        <v>8.7548538573301318E-2</v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95"/>
      <c r="B5" s="596">
        <v>2019</v>
      </c>
      <c r="C5" s="597"/>
      <c r="D5" s="597"/>
      <c r="E5" s="597">
        <v>2020</v>
      </c>
      <c r="F5" s="597"/>
      <c r="G5" s="597"/>
      <c r="H5" s="597">
        <v>2021</v>
      </c>
      <c r="I5" s="598" t="s">
        <v>269</v>
      </c>
      <c r="J5" s="599" t="s">
        <v>2</v>
      </c>
      <c r="K5" s="596">
        <v>2015</v>
      </c>
      <c r="L5" s="597"/>
      <c r="M5" s="597"/>
      <c r="N5" s="597">
        <v>2020</v>
      </c>
      <c r="O5" s="597"/>
      <c r="P5" s="597"/>
      <c r="Q5" s="597">
        <v>2021</v>
      </c>
      <c r="R5" s="598" t="s">
        <v>269</v>
      </c>
      <c r="S5" s="599" t="s">
        <v>2</v>
      </c>
      <c r="T5" s="596">
        <v>2015</v>
      </c>
      <c r="U5" s="597"/>
      <c r="V5" s="597"/>
      <c r="W5" s="597">
        <v>2020</v>
      </c>
      <c r="X5" s="597"/>
      <c r="Y5" s="597"/>
      <c r="Z5" s="597">
        <v>2021</v>
      </c>
      <c r="AA5" s="598" t="s">
        <v>269</v>
      </c>
      <c r="AB5" s="599" t="s">
        <v>2</v>
      </c>
    </row>
    <row r="6" spans="1:28" ht="14.45" customHeight="1" x14ac:dyDescent="0.25">
      <c r="A6" s="600" t="s">
        <v>1098</v>
      </c>
      <c r="B6" s="601">
        <v>2654181.66</v>
      </c>
      <c r="C6" s="602"/>
      <c r="D6" s="602"/>
      <c r="E6" s="601">
        <v>2313605.2000000002</v>
      </c>
      <c r="F6" s="602"/>
      <c r="G6" s="602"/>
      <c r="H6" s="601">
        <v>40871944.899999999</v>
      </c>
      <c r="I6" s="602"/>
      <c r="J6" s="602"/>
      <c r="K6" s="601">
        <v>34715.509999999987</v>
      </c>
      <c r="L6" s="602"/>
      <c r="M6" s="602"/>
      <c r="N6" s="601">
        <v>44359.049999999988</v>
      </c>
      <c r="O6" s="602"/>
      <c r="P6" s="602"/>
      <c r="Q6" s="601">
        <v>3883.5700000000006</v>
      </c>
      <c r="R6" s="602"/>
      <c r="S6" s="602"/>
      <c r="T6" s="601"/>
      <c r="U6" s="602"/>
      <c r="V6" s="602"/>
      <c r="W6" s="601"/>
      <c r="X6" s="602"/>
      <c r="Y6" s="602"/>
      <c r="Z6" s="601"/>
      <c r="AA6" s="602"/>
      <c r="AB6" s="603"/>
    </row>
    <row r="7" spans="1:28" ht="14.45" customHeight="1" x14ac:dyDescent="0.25">
      <c r="A7" s="610" t="s">
        <v>1099</v>
      </c>
      <c r="B7" s="604">
        <v>2549474.66</v>
      </c>
      <c r="C7" s="605"/>
      <c r="D7" s="605"/>
      <c r="E7" s="604">
        <v>2222798.2000000002</v>
      </c>
      <c r="F7" s="605"/>
      <c r="G7" s="605"/>
      <c r="H7" s="604">
        <v>4263422.1199999992</v>
      </c>
      <c r="I7" s="605"/>
      <c r="J7" s="605"/>
      <c r="K7" s="604">
        <v>34715.509999999987</v>
      </c>
      <c r="L7" s="605"/>
      <c r="M7" s="605"/>
      <c r="N7" s="604">
        <v>44359.049999999988</v>
      </c>
      <c r="O7" s="605"/>
      <c r="P7" s="605"/>
      <c r="Q7" s="604">
        <v>3883.5700000000006</v>
      </c>
      <c r="R7" s="605"/>
      <c r="S7" s="605"/>
      <c r="T7" s="604"/>
      <c r="U7" s="605"/>
      <c r="V7" s="605"/>
      <c r="W7" s="604"/>
      <c r="X7" s="605"/>
      <c r="Y7" s="605"/>
      <c r="Z7" s="604"/>
      <c r="AA7" s="605"/>
      <c r="AB7" s="606"/>
    </row>
    <row r="8" spans="1:28" ht="14.45" customHeight="1" x14ac:dyDescent="0.25">
      <c r="A8" s="610" t="s">
        <v>1100</v>
      </c>
      <c r="B8" s="604">
        <v>104707</v>
      </c>
      <c r="C8" s="605"/>
      <c r="D8" s="605"/>
      <c r="E8" s="604">
        <v>90807</v>
      </c>
      <c r="F8" s="605"/>
      <c r="G8" s="605"/>
      <c r="H8" s="604"/>
      <c r="I8" s="605"/>
      <c r="J8" s="605"/>
      <c r="K8" s="604"/>
      <c r="L8" s="605"/>
      <c r="M8" s="605"/>
      <c r="N8" s="604"/>
      <c r="O8" s="605"/>
      <c r="P8" s="605"/>
      <c r="Q8" s="604"/>
      <c r="R8" s="605"/>
      <c r="S8" s="605"/>
      <c r="T8" s="604"/>
      <c r="U8" s="605"/>
      <c r="V8" s="605"/>
      <c r="W8" s="604"/>
      <c r="X8" s="605"/>
      <c r="Y8" s="605"/>
      <c r="Z8" s="604"/>
      <c r="AA8" s="605"/>
      <c r="AB8" s="606"/>
    </row>
    <row r="9" spans="1:28" ht="14.45" customHeight="1" x14ac:dyDescent="0.25">
      <c r="A9" s="610" t="s">
        <v>1101</v>
      </c>
      <c r="B9" s="604"/>
      <c r="C9" s="605"/>
      <c r="D9" s="605"/>
      <c r="E9" s="604"/>
      <c r="F9" s="605"/>
      <c r="G9" s="605"/>
      <c r="H9" s="604">
        <v>34072307.780000001</v>
      </c>
      <c r="I9" s="605"/>
      <c r="J9" s="605"/>
      <c r="K9" s="604"/>
      <c r="L9" s="605"/>
      <c r="M9" s="605"/>
      <c r="N9" s="604"/>
      <c r="O9" s="605"/>
      <c r="P9" s="605"/>
      <c r="Q9" s="604"/>
      <c r="R9" s="605"/>
      <c r="S9" s="605"/>
      <c r="T9" s="604"/>
      <c r="U9" s="605"/>
      <c r="V9" s="605"/>
      <c r="W9" s="604"/>
      <c r="X9" s="605"/>
      <c r="Y9" s="605"/>
      <c r="Z9" s="604"/>
      <c r="AA9" s="605"/>
      <c r="AB9" s="606"/>
    </row>
    <row r="10" spans="1:28" ht="14.45" customHeight="1" thickBot="1" x14ac:dyDescent="0.3">
      <c r="A10" s="611" t="s">
        <v>1102</v>
      </c>
      <c r="B10" s="607"/>
      <c r="C10" s="608"/>
      <c r="D10" s="608"/>
      <c r="E10" s="607"/>
      <c r="F10" s="608"/>
      <c r="G10" s="608"/>
      <c r="H10" s="607">
        <v>2536215</v>
      </c>
      <c r="I10" s="608"/>
      <c r="J10" s="608"/>
      <c r="K10" s="607"/>
      <c r="L10" s="608"/>
      <c r="M10" s="608"/>
      <c r="N10" s="607"/>
      <c r="O10" s="608"/>
      <c r="P10" s="608"/>
      <c r="Q10" s="607"/>
      <c r="R10" s="608"/>
      <c r="S10" s="608"/>
      <c r="T10" s="607"/>
      <c r="U10" s="608"/>
      <c r="V10" s="608"/>
      <c r="W10" s="607"/>
      <c r="X10" s="608"/>
      <c r="Y10" s="608"/>
      <c r="Z10" s="607"/>
      <c r="AA10" s="608"/>
      <c r="AB10" s="609"/>
    </row>
    <row r="11" spans="1:28" ht="14.45" customHeight="1" thickBot="1" x14ac:dyDescent="0.25"/>
    <row r="12" spans="1:28" ht="14.45" customHeight="1" x14ac:dyDescent="0.25">
      <c r="A12" s="600" t="s">
        <v>485</v>
      </c>
      <c r="B12" s="601">
        <v>2654031.6599999997</v>
      </c>
      <c r="C12" s="602"/>
      <c r="D12" s="602"/>
      <c r="E12" s="601">
        <v>2313419.2000000002</v>
      </c>
      <c r="F12" s="602"/>
      <c r="G12" s="602"/>
      <c r="H12" s="601">
        <v>4263422.1199999992</v>
      </c>
      <c r="I12" s="602"/>
      <c r="J12" s="603"/>
    </row>
    <row r="13" spans="1:28" ht="14.45" customHeight="1" x14ac:dyDescent="0.25">
      <c r="A13" s="610" t="s">
        <v>1104</v>
      </c>
      <c r="B13" s="604">
        <v>409079.32</v>
      </c>
      <c r="C13" s="605"/>
      <c r="D13" s="605"/>
      <c r="E13" s="604">
        <v>402426.23000000004</v>
      </c>
      <c r="F13" s="605"/>
      <c r="G13" s="605"/>
      <c r="H13" s="604">
        <v>305176.68</v>
      </c>
      <c r="I13" s="605"/>
      <c r="J13" s="606"/>
    </row>
    <row r="14" spans="1:28" ht="14.45" customHeight="1" x14ac:dyDescent="0.25">
      <c r="A14" s="610" t="s">
        <v>1105</v>
      </c>
      <c r="B14" s="604">
        <v>2244952.34</v>
      </c>
      <c r="C14" s="605"/>
      <c r="D14" s="605"/>
      <c r="E14" s="604">
        <v>1910992.97</v>
      </c>
      <c r="F14" s="605"/>
      <c r="G14" s="605"/>
      <c r="H14" s="604">
        <v>3958245.4399999995</v>
      </c>
      <c r="I14" s="605"/>
      <c r="J14" s="606"/>
    </row>
    <row r="15" spans="1:28" ht="14.45" customHeight="1" x14ac:dyDescent="0.25">
      <c r="A15" s="612" t="s">
        <v>493</v>
      </c>
      <c r="B15" s="613"/>
      <c r="C15" s="614"/>
      <c r="D15" s="614"/>
      <c r="E15" s="613"/>
      <c r="F15" s="614"/>
      <c r="G15" s="614"/>
      <c r="H15" s="613">
        <v>418</v>
      </c>
      <c r="I15" s="614"/>
      <c r="J15" s="615"/>
    </row>
    <row r="16" spans="1:28" ht="14.45" customHeight="1" x14ac:dyDescent="0.25">
      <c r="A16" s="610" t="s">
        <v>1105</v>
      </c>
      <c r="B16" s="604"/>
      <c r="C16" s="605"/>
      <c r="D16" s="605"/>
      <c r="E16" s="604"/>
      <c r="F16" s="605"/>
      <c r="G16" s="605"/>
      <c r="H16" s="604">
        <v>418</v>
      </c>
      <c r="I16" s="605"/>
      <c r="J16" s="606"/>
    </row>
    <row r="17" spans="1:10" ht="14.45" customHeight="1" x14ac:dyDescent="0.25">
      <c r="A17" s="612" t="s">
        <v>490</v>
      </c>
      <c r="B17" s="613">
        <v>150</v>
      </c>
      <c r="C17" s="614"/>
      <c r="D17" s="614"/>
      <c r="E17" s="613">
        <v>186</v>
      </c>
      <c r="F17" s="614"/>
      <c r="G17" s="614"/>
      <c r="H17" s="613">
        <v>3344</v>
      </c>
      <c r="I17" s="614"/>
      <c r="J17" s="615"/>
    </row>
    <row r="18" spans="1:10" ht="14.45" customHeight="1" x14ac:dyDescent="0.25">
      <c r="A18" s="610" t="s">
        <v>1104</v>
      </c>
      <c r="B18" s="604">
        <v>150</v>
      </c>
      <c r="C18" s="605"/>
      <c r="D18" s="605"/>
      <c r="E18" s="604"/>
      <c r="F18" s="605"/>
      <c r="G18" s="605"/>
      <c r="H18" s="604">
        <v>418</v>
      </c>
      <c r="I18" s="605"/>
      <c r="J18" s="606"/>
    </row>
    <row r="19" spans="1:10" ht="14.45" customHeight="1" x14ac:dyDescent="0.25">
      <c r="A19" s="610" t="s">
        <v>1105</v>
      </c>
      <c r="B19" s="604"/>
      <c r="C19" s="605"/>
      <c r="D19" s="605"/>
      <c r="E19" s="604">
        <v>186</v>
      </c>
      <c r="F19" s="605"/>
      <c r="G19" s="605"/>
      <c r="H19" s="604">
        <v>2926</v>
      </c>
      <c r="I19" s="605"/>
      <c r="J19" s="606"/>
    </row>
    <row r="20" spans="1:10" ht="14.45" customHeight="1" x14ac:dyDescent="0.25">
      <c r="A20" s="612" t="s">
        <v>496</v>
      </c>
      <c r="B20" s="613"/>
      <c r="C20" s="614"/>
      <c r="D20" s="614"/>
      <c r="E20" s="613"/>
      <c r="F20" s="614"/>
      <c r="G20" s="614"/>
      <c r="H20" s="613">
        <v>32802398</v>
      </c>
      <c r="I20" s="614"/>
      <c r="J20" s="615"/>
    </row>
    <row r="21" spans="1:10" ht="14.45" customHeight="1" x14ac:dyDescent="0.25">
      <c r="A21" s="610" t="s">
        <v>1104</v>
      </c>
      <c r="B21" s="604"/>
      <c r="C21" s="605"/>
      <c r="D21" s="605"/>
      <c r="E21" s="604"/>
      <c r="F21" s="605"/>
      <c r="G21" s="605"/>
      <c r="H21" s="604">
        <v>3100705</v>
      </c>
      <c r="I21" s="605"/>
      <c r="J21" s="606"/>
    </row>
    <row r="22" spans="1:10" ht="14.45" customHeight="1" x14ac:dyDescent="0.25">
      <c r="A22" s="610" t="s">
        <v>1105</v>
      </c>
      <c r="B22" s="604"/>
      <c r="C22" s="605"/>
      <c r="D22" s="605"/>
      <c r="E22" s="604"/>
      <c r="F22" s="605"/>
      <c r="G22" s="605"/>
      <c r="H22" s="604">
        <v>29701693</v>
      </c>
      <c r="I22" s="605"/>
      <c r="J22" s="606"/>
    </row>
    <row r="23" spans="1:10" ht="14.45" customHeight="1" x14ac:dyDescent="0.25">
      <c r="A23" s="612" t="s">
        <v>502</v>
      </c>
      <c r="B23" s="613"/>
      <c r="C23" s="614"/>
      <c r="D23" s="614"/>
      <c r="E23" s="613"/>
      <c r="F23" s="614"/>
      <c r="G23" s="614"/>
      <c r="H23" s="613">
        <v>1273462.78</v>
      </c>
      <c r="I23" s="614"/>
      <c r="J23" s="615"/>
    </row>
    <row r="24" spans="1:10" ht="14.45" customHeight="1" x14ac:dyDescent="0.25">
      <c r="A24" s="610" t="s">
        <v>1104</v>
      </c>
      <c r="B24" s="604"/>
      <c r="C24" s="605"/>
      <c r="D24" s="605"/>
      <c r="E24" s="604"/>
      <c r="F24" s="605"/>
      <c r="G24" s="605"/>
      <c r="H24" s="604">
        <v>641898.78</v>
      </c>
      <c r="I24" s="605"/>
      <c r="J24" s="606"/>
    </row>
    <row r="25" spans="1:10" ht="14.45" customHeight="1" x14ac:dyDescent="0.25">
      <c r="A25" s="610" t="s">
        <v>1105</v>
      </c>
      <c r="B25" s="604"/>
      <c r="C25" s="605"/>
      <c r="D25" s="605"/>
      <c r="E25" s="604"/>
      <c r="F25" s="605"/>
      <c r="G25" s="605"/>
      <c r="H25" s="604">
        <v>631564</v>
      </c>
      <c r="I25" s="605"/>
      <c r="J25" s="606"/>
    </row>
    <row r="26" spans="1:10" ht="14.45" customHeight="1" x14ac:dyDescent="0.25">
      <c r="A26" s="612" t="s">
        <v>604</v>
      </c>
      <c r="B26" s="613"/>
      <c r="C26" s="614"/>
      <c r="D26" s="614"/>
      <c r="E26" s="613"/>
      <c r="F26" s="614"/>
      <c r="G26" s="614"/>
      <c r="H26" s="613">
        <v>2528900</v>
      </c>
      <c r="I26" s="614"/>
      <c r="J26" s="615"/>
    </row>
    <row r="27" spans="1:10" ht="14.45" customHeight="1" x14ac:dyDescent="0.25">
      <c r="A27" s="610" t="s">
        <v>1104</v>
      </c>
      <c r="B27" s="604"/>
      <c r="C27" s="605"/>
      <c r="D27" s="605"/>
      <c r="E27" s="604"/>
      <c r="F27" s="605"/>
      <c r="G27" s="605"/>
      <c r="H27" s="604">
        <v>350284</v>
      </c>
      <c r="I27" s="605"/>
      <c r="J27" s="606"/>
    </row>
    <row r="28" spans="1:10" ht="14.45" customHeight="1" thickBot="1" x14ac:dyDescent="0.3">
      <c r="A28" s="611" t="s">
        <v>1105</v>
      </c>
      <c r="B28" s="607"/>
      <c r="C28" s="608"/>
      <c r="D28" s="608"/>
      <c r="E28" s="607"/>
      <c r="F28" s="608"/>
      <c r="G28" s="608"/>
      <c r="H28" s="607">
        <v>2178616</v>
      </c>
      <c r="I28" s="608"/>
      <c r="J28" s="609"/>
    </row>
    <row r="29" spans="1:10" ht="14.45" customHeight="1" x14ac:dyDescent="0.2">
      <c r="A29" s="540" t="s">
        <v>244</v>
      </c>
    </row>
    <row r="30" spans="1:10" ht="14.45" customHeight="1" x14ac:dyDescent="0.2">
      <c r="A30" s="541" t="s">
        <v>630</v>
      </c>
    </row>
    <row r="31" spans="1:10" ht="14.45" customHeight="1" x14ac:dyDescent="0.2">
      <c r="A31" s="540" t="s">
        <v>1106</v>
      </c>
    </row>
    <row r="32" spans="1:10" ht="14.45" customHeight="1" x14ac:dyDescent="0.2">
      <c r="A32" s="540" t="s">
        <v>1107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5EF224A-0354-4348-B632-DDCEFC71ACC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1302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20175</v>
      </c>
      <c r="C3" s="259">
        <f t="shared" si="0"/>
        <v>17312</v>
      </c>
      <c r="D3" s="271">
        <f t="shared" si="0"/>
        <v>196424</v>
      </c>
      <c r="E3" s="223">
        <f t="shared" si="0"/>
        <v>2654181.6599999997</v>
      </c>
      <c r="F3" s="221">
        <f t="shared" si="0"/>
        <v>2313605.1999999997</v>
      </c>
      <c r="G3" s="260">
        <f t="shared" si="0"/>
        <v>40871944.899999999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95"/>
      <c r="B5" s="596">
        <v>2019</v>
      </c>
      <c r="C5" s="597">
        <v>2020</v>
      </c>
      <c r="D5" s="616">
        <v>2021</v>
      </c>
      <c r="E5" s="596">
        <v>2019</v>
      </c>
      <c r="F5" s="597">
        <v>2020</v>
      </c>
      <c r="G5" s="616">
        <v>2021</v>
      </c>
    </row>
    <row r="6" spans="1:7" ht="14.45" customHeight="1" x14ac:dyDescent="0.2">
      <c r="A6" s="589" t="s">
        <v>1108</v>
      </c>
      <c r="B6" s="116"/>
      <c r="C6" s="116"/>
      <c r="D6" s="116">
        <v>1169</v>
      </c>
      <c r="E6" s="617"/>
      <c r="F6" s="617"/>
      <c r="G6" s="618">
        <v>244631</v>
      </c>
    </row>
    <row r="7" spans="1:7" ht="14.45" customHeight="1" x14ac:dyDescent="0.2">
      <c r="A7" s="590" t="s">
        <v>1109</v>
      </c>
      <c r="B7" s="585"/>
      <c r="C7" s="585"/>
      <c r="D7" s="585">
        <v>231</v>
      </c>
      <c r="E7" s="619"/>
      <c r="F7" s="619"/>
      <c r="G7" s="620">
        <v>48279</v>
      </c>
    </row>
    <row r="8" spans="1:7" ht="14.45" customHeight="1" x14ac:dyDescent="0.2">
      <c r="A8" s="590" t="s">
        <v>1110</v>
      </c>
      <c r="B8" s="585"/>
      <c r="C8" s="585"/>
      <c r="D8" s="585">
        <v>1024</v>
      </c>
      <c r="E8" s="619"/>
      <c r="F8" s="619"/>
      <c r="G8" s="620">
        <v>214016</v>
      </c>
    </row>
    <row r="9" spans="1:7" ht="14.45" customHeight="1" x14ac:dyDescent="0.2">
      <c r="A9" s="590" t="s">
        <v>1111</v>
      </c>
      <c r="B9" s="585"/>
      <c r="C9" s="585"/>
      <c r="D9" s="585">
        <v>311</v>
      </c>
      <c r="E9" s="619"/>
      <c r="F9" s="619"/>
      <c r="G9" s="620">
        <v>64999</v>
      </c>
    </row>
    <row r="10" spans="1:7" ht="14.45" customHeight="1" x14ac:dyDescent="0.2">
      <c r="A10" s="590" t="s">
        <v>1112</v>
      </c>
      <c r="B10" s="585"/>
      <c r="C10" s="585"/>
      <c r="D10" s="585">
        <v>1607</v>
      </c>
      <c r="E10" s="619"/>
      <c r="F10" s="619"/>
      <c r="G10" s="620">
        <v>336277</v>
      </c>
    </row>
    <row r="11" spans="1:7" ht="14.45" customHeight="1" x14ac:dyDescent="0.2">
      <c r="A11" s="590" t="s">
        <v>1113</v>
      </c>
      <c r="B11" s="585"/>
      <c r="C11" s="585"/>
      <c r="D11" s="585">
        <v>1786</v>
      </c>
      <c r="E11" s="619"/>
      <c r="F11" s="619"/>
      <c r="G11" s="620">
        <v>373644</v>
      </c>
    </row>
    <row r="12" spans="1:7" ht="14.45" customHeight="1" x14ac:dyDescent="0.2">
      <c r="A12" s="590" t="s">
        <v>1114</v>
      </c>
      <c r="B12" s="585"/>
      <c r="C12" s="585"/>
      <c r="D12" s="585">
        <v>2194</v>
      </c>
      <c r="E12" s="619"/>
      <c r="F12" s="619"/>
      <c r="G12" s="620">
        <v>458990</v>
      </c>
    </row>
    <row r="13" spans="1:7" ht="14.45" customHeight="1" x14ac:dyDescent="0.2">
      <c r="A13" s="590" t="s">
        <v>1115</v>
      </c>
      <c r="B13" s="585"/>
      <c r="C13" s="585"/>
      <c r="D13" s="585">
        <v>866</v>
      </c>
      <c r="E13" s="619"/>
      <c r="F13" s="619"/>
      <c r="G13" s="620">
        <v>181116</v>
      </c>
    </row>
    <row r="14" spans="1:7" ht="14.45" customHeight="1" x14ac:dyDescent="0.2">
      <c r="A14" s="590" t="s">
        <v>1116</v>
      </c>
      <c r="B14" s="585"/>
      <c r="C14" s="585"/>
      <c r="D14" s="585">
        <v>225</v>
      </c>
      <c r="E14" s="619"/>
      <c r="F14" s="619"/>
      <c r="G14" s="620">
        <v>47025</v>
      </c>
    </row>
    <row r="15" spans="1:7" ht="14.45" customHeight="1" x14ac:dyDescent="0.2">
      <c r="A15" s="590" t="s">
        <v>1117</v>
      </c>
      <c r="B15" s="585"/>
      <c r="C15" s="585"/>
      <c r="D15" s="585">
        <v>280</v>
      </c>
      <c r="E15" s="619"/>
      <c r="F15" s="619"/>
      <c r="G15" s="620">
        <v>58584</v>
      </c>
    </row>
    <row r="16" spans="1:7" ht="14.45" customHeight="1" x14ac:dyDescent="0.2">
      <c r="A16" s="590" t="s">
        <v>1118</v>
      </c>
      <c r="B16" s="585"/>
      <c r="C16" s="585"/>
      <c r="D16" s="585">
        <v>451</v>
      </c>
      <c r="E16" s="619"/>
      <c r="F16" s="619"/>
      <c r="G16" s="620">
        <v>94259</v>
      </c>
    </row>
    <row r="17" spans="1:7" ht="14.45" customHeight="1" x14ac:dyDescent="0.2">
      <c r="A17" s="590" t="s">
        <v>1104</v>
      </c>
      <c r="B17" s="585">
        <v>4135</v>
      </c>
      <c r="C17" s="585">
        <v>3853</v>
      </c>
      <c r="D17" s="585">
        <v>23186</v>
      </c>
      <c r="E17" s="619">
        <v>409229.32</v>
      </c>
      <c r="F17" s="619">
        <v>402426.23000000004</v>
      </c>
      <c r="G17" s="620">
        <v>4398482.46</v>
      </c>
    </row>
    <row r="18" spans="1:7" ht="14.45" customHeight="1" x14ac:dyDescent="0.2">
      <c r="A18" s="590" t="s">
        <v>1119</v>
      </c>
      <c r="B18" s="585"/>
      <c r="C18" s="585"/>
      <c r="D18" s="585">
        <v>344</v>
      </c>
      <c r="E18" s="619"/>
      <c r="F18" s="619"/>
      <c r="G18" s="620">
        <v>71896</v>
      </c>
    </row>
    <row r="19" spans="1:7" ht="14.45" customHeight="1" x14ac:dyDescent="0.2">
      <c r="A19" s="590" t="s">
        <v>1120</v>
      </c>
      <c r="B19" s="585"/>
      <c r="C19" s="585"/>
      <c r="D19" s="585">
        <v>170</v>
      </c>
      <c r="E19" s="619"/>
      <c r="F19" s="619"/>
      <c r="G19" s="620">
        <v>35530</v>
      </c>
    </row>
    <row r="20" spans="1:7" ht="14.45" customHeight="1" x14ac:dyDescent="0.2">
      <c r="A20" s="590" t="s">
        <v>1121</v>
      </c>
      <c r="B20" s="585"/>
      <c r="C20" s="585"/>
      <c r="D20" s="585">
        <v>1539</v>
      </c>
      <c r="E20" s="619"/>
      <c r="F20" s="619"/>
      <c r="G20" s="620">
        <v>321653</v>
      </c>
    </row>
    <row r="21" spans="1:7" ht="14.45" customHeight="1" x14ac:dyDescent="0.2">
      <c r="A21" s="590" t="s">
        <v>1122</v>
      </c>
      <c r="B21" s="585"/>
      <c r="C21" s="585"/>
      <c r="D21" s="585">
        <v>562</v>
      </c>
      <c r="E21" s="619"/>
      <c r="F21" s="619"/>
      <c r="G21" s="620">
        <v>117458</v>
      </c>
    </row>
    <row r="22" spans="1:7" ht="14.45" customHeight="1" x14ac:dyDescent="0.2">
      <c r="A22" s="590" t="s">
        <v>632</v>
      </c>
      <c r="B22" s="585">
        <v>8245</v>
      </c>
      <c r="C22" s="585">
        <v>7683</v>
      </c>
      <c r="D22" s="585">
        <v>10411</v>
      </c>
      <c r="E22" s="619">
        <v>972710.33</v>
      </c>
      <c r="F22" s="619">
        <v>958571.22</v>
      </c>
      <c r="G22" s="620">
        <v>2227479.0999999996</v>
      </c>
    </row>
    <row r="23" spans="1:7" ht="14.45" customHeight="1" x14ac:dyDescent="0.2">
      <c r="A23" s="590" t="s">
        <v>1123</v>
      </c>
      <c r="B23" s="585"/>
      <c r="C23" s="585"/>
      <c r="D23" s="585">
        <v>740</v>
      </c>
      <c r="E23" s="619"/>
      <c r="F23" s="619"/>
      <c r="G23" s="620">
        <v>154792</v>
      </c>
    </row>
    <row r="24" spans="1:7" ht="14.45" customHeight="1" x14ac:dyDescent="0.2">
      <c r="A24" s="590" t="s">
        <v>1124</v>
      </c>
      <c r="B24" s="585"/>
      <c r="C24" s="585"/>
      <c r="D24" s="585">
        <v>2</v>
      </c>
      <c r="E24" s="619"/>
      <c r="F24" s="619"/>
      <c r="G24" s="620">
        <v>80</v>
      </c>
    </row>
    <row r="25" spans="1:7" ht="14.45" customHeight="1" x14ac:dyDescent="0.2">
      <c r="A25" s="590" t="s">
        <v>1125</v>
      </c>
      <c r="B25" s="585"/>
      <c r="C25" s="585"/>
      <c r="D25" s="585">
        <v>180</v>
      </c>
      <c r="E25" s="619"/>
      <c r="F25" s="619"/>
      <c r="G25" s="620">
        <v>37620</v>
      </c>
    </row>
    <row r="26" spans="1:7" ht="14.45" customHeight="1" x14ac:dyDescent="0.2">
      <c r="A26" s="590" t="s">
        <v>633</v>
      </c>
      <c r="B26" s="585"/>
      <c r="C26" s="585"/>
      <c r="D26" s="585">
        <v>375</v>
      </c>
      <c r="E26" s="619"/>
      <c r="F26" s="619"/>
      <c r="G26" s="620">
        <v>78375</v>
      </c>
    </row>
    <row r="27" spans="1:7" ht="14.45" customHeight="1" x14ac:dyDescent="0.2">
      <c r="A27" s="590" t="s">
        <v>1126</v>
      </c>
      <c r="B27" s="585"/>
      <c r="C27" s="585"/>
      <c r="D27" s="585">
        <v>1474</v>
      </c>
      <c r="E27" s="619"/>
      <c r="F27" s="619"/>
      <c r="G27" s="620">
        <v>308066</v>
      </c>
    </row>
    <row r="28" spans="1:7" ht="14.45" customHeight="1" x14ac:dyDescent="0.2">
      <c r="A28" s="590" t="s">
        <v>1127</v>
      </c>
      <c r="B28" s="585"/>
      <c r="C28" s="585"/>
      <c r="D28" s="585">
        <v>90</v>
      </c>
      <c r="E28" s="619"/>
      <c r="F28" s="619"/>
      <c r="G28" s="620">
        <v>18810</v>
      </c>
    </row>
    <row r="29" spans="1:7" ht="14.45" customHeight="1" x14ac:dyDescent="0.2">
      <c r="A29" s="590" t="s">
        <v>1128</v>
      </c>
      <c r="B29" s="585"/>
      <c r="C29" s="585"/>
      <c r="D29" s="585">
        <v>371</v>
      </c>
      <c r="E29" s="619"/>
      <c r="F29" s="619"/>
      <c r="G29" s="620">
        <v>77625</v>
      </c>
    </row>
    <row r="30" spans="1:7" ht="14.45" customHeight="1" x14ac:dyDescent="0.2">
      <c r="A30" s="590" t="s">
        <v>1129</v>
      </c>
      <c r="B30" s="585"/>
      <c r="C30" s="585"/>
      <c r="D30" s="585">
        <v>628</v>
      </c>
      <c r="E30" s="619"/>
      <c r="F30" s="619"/>
      <c r="G30" s="620">
        <v>131348</v>
      </c>
    </row>
    <row r="31" spans="1:7" ht="14.45" customHeight="1" x14ac:dyDescent="0.2">
      <c r="A31" s="590" t="s">
        <v>1130</v>
      </c>
      <c r="B31" s="585"/>
      <c r="C31" s="585"/>
      <c r="D31" s="585">
        <v>277</v>
      </c>
      <c r="E31" s="619"/>
      <c r="F31" s="619"/>
      <c r="G31" s="620">
        <v>57893</v>
      </c>
    </row>
    <row r="32" spans="1:7" ht="14.45" customHeight="1" x14ac:dyDescent="0.2">
      <c r="A32" s="590" t="s">
        <v>1131</v>
      </c>
      <c r="B32" s="585"/>
      <c r="C32" s="585"/>
      <c r="D32" s="585">
        <v>411</v>
      </c>
      <c r="E32" s="619"/>
      <c r="F32" s="619"/>
      <c r="G32" s="620">
        <v>85899</v>
      </c>
    </row>
    <row r="33" spans="1:7" ht="14.45" customHeight="1" x14ac:dyDescent="0.2">
      <c r="A33" s="590" t="s">
        <v>1132</v>
      </c>
      <c r="B33" s="585"/>
      <c r="C33" s="585"/>
      <c r="D33" s="585">
        <v>860</v>
      </c>
      <c r="E33" s="619"/>
      <c r="F33" s="619"/>
      <c r="G33" s="620">
        <v>179740</v>
      </c>
    </row>
    <row r="34" spans="1:7" ht="14.45" customHeight="1" x14ac:dyDescent="0.2">
      <c r="A34" s="590" t="s">
        <v>1133</v>
      </c>
      <c r="B34" s="585"/>
      <c r="C34" s="585">
        <v>1</v>
      </c>
      <c r="D34" s="585"/>
      <c r="E34" s="619"/>
      <c r="F34" s="619">
        <v>235</v>
      </c>
      <c r="G34" s="620"/>
    </row>
    <row r="35" spans="1:7" ht="14.45" customHeight="1" x14ac:dyDescent="0.2">
      <c r="A35" s="590" t="s">
        <v>1134</v>
      </c>
      <c r="B35" s="585"/>
      <c r="C35" s="585"/>
      <c r="D35" s="585">
        <v>186</v>
      </c>
      <c r="E35" s="619"/>
      <c r="F35" s="619"/>
      <c r="G35" s="620">
        <v>38874</v>
      </c>
    </row>
    <row r="36" spans="1:7" ht="14.45" customHeight="1" x14ac:dyDescent="0.2">
      <c r="A36" s="590" t="s">
        <v>1135</v>
      </c>
      <c r="B36" s="585"/>
      <c r="C36" s="585"/>
      <c r="D36" s="585">
        <v>526</v>
      </c>
      <c r="E36" s="619"/>
      <c r="F36" s="619"/>
      <c r="G36" s="620">
        <v>110038</v>
      </c>
    </row>
    <row r="37" spans="1:7" ht="14.45" customHeight="1" x14ac:dyDescent="0.2">
      <c r="A37" s="590" t="s">
        <v>1136</v>
      </c>
      <c r="B37" s="585"/>
      <c r="C37" s="585"/>
      <c r="D37" s="585">
        <v>1691</v>
      </c>
      <c r="E37" s="619"/>
      <c r="F37" s="619"/>
      <c r="G37" s="620">
        <v>353747</v>
      </c>
    </row>
    <row r="38" spans="1:7" ht="14.45" customHeight="1" x14ac:dyDescent="0.2">
      <c r="A38" s="590" t="s">
        <v>1137</v>
      </c>
      <c r="B38" s="585"/>
      <c r="C38" s="585"/>
      <c r="D38" s="585">
        <v>841</v>
      </c>
      <c r="E38" s="619"/>
      <c r="F38" s="619"/>
      <c r="G38" s="620">
        <v>175769</v>
      </c>
    </row>
    <row r="39" spans="1:7" ht="14.45" customHeight="1" x14ac:dyDescent="0.2">
      <c r="A39" s="590" t="s">
        <v>1138</v>
      </c>
      <c r="B39" s="585"/>
      <c r="C39" s="585"/>
      <c r="D39" s="585">
        <v>2738</v>
      </c>
      <c r="E39" s="619"/>
      <c r="F39" s="619"/>
      <c r="G39" s="620">
        <v>572242</v>
      </c>
    </row>
    <row r="40" spans="1:7" ht="14.45" customHeight="1" x14ac:dyDescent="0.2">
      <c r="A40" s="590" t="s">
        <v>1139</v>
      </c>
      <c r="B40" s="585"/>
      <c r="C40" s="585"/>
      <c r="D40" s="585">
        <v>66</v>
      </c>
      <c r="E40" s="619"/>
      <c r="F40" s="619"/>
      <c r="G40" s="620">
        <v>13794</v>
      </c>
    </row>
    <row r="41" spans="1:7" ht="14.45" customHeight="1" x14ac:dyDescent="0.2">
      <c r="A41" s="590" t="s">
        <v>1140</v>
      </c>
      <c r="B41" s="585"/>
      <c r="C41" s="585"/>
      <c r="D41" s="585">
        <v>130</v>
      </c>
      <c r="E41" s="619"/>
      <c r="F41" s="619"/>
      <c r="G41" s="620">
        <v>27170</v>
      </c>
    </row>
    <row r="42" spans="1:7" ht="14.45" customHeight="1" x14ac:dyDescent="0.2">
      <c r="A42" s="590" t="s">
        <v>1141</v>
      </c>
      <c r="B42" s="585"/>
      <c r="C42" s="585"/>
      <c r="D42" s="585">
        <v>1186</v>
      </c>
      <c r="E42" s="619"/>
      <c r="F42" s="619"/>
      <c r="G42" s="620">
        <v>248188</v>
      </c>
    </row>
    <row r="43" spans="1:7" ht="14.45" customHeight="1" x14ac:dyDescent="0.2">
      <c r="A43" s="590" t="s">
        <v>1142</v>
      </c>
      <c r="B43" s="585"/>
      <c r="C43" s="585"/>
      <c r="D43" s="585">
        <v>328</v>
      </c>
      <c r="E43" s="619"/>
      <c r="F43" s="619"/>
      <c r="G43" s="620">
        <v>68694</v>
      </c>
    </row>
    <row r="44" spans="1:7" ht="14.45" customHeight="1" x14ac:dyDescent="0.2">
      <c r="A44" s="590" t="s">
        <v>1143</v>
      </c>
      <c r="B44" s="585"/>
      <c r="C44" s="585"/>
      <c r="D44" s="585">
        <v>446</v>
      </c>
      <c r="E44" s="619"/>
      <c r="F44" s="619"/>
      <c r="G44" s="620">
        <v>93214</v>
      </c>
    </row>
    <row r="45" spans="1:7" ht="14.45" customHeight="1" x14ac:dyDescent="0.2">
      <c r="A45" s="590" t="s">
        <v>1144</v>
      </c>
      <c r="B45" s="585"/>
      <c r="C45" s="585"/>
      <c r="D45" s="585">
        <v>1568</v>
      </c>
      <c r="E45" s="619"/>
      <c r="F45" s="619"/>
      <c r="G45" s="620">
        <v>327712</v>
      </c>
    </row>
    <row r="46" spans="1:7" ht="14.45" customHeight="1" x14ac:dyDescent="0.2">
      <c r="A46" s="590" t="s">
        <v>1145</v>
      </c>
      <c r="B46" s="585"/>
      <c r="C46" s="585"/>
      <c r="D46" s="585">
        <v>1333</v>
      </c>
      <c r="E46" s="619"/>
      <c r="F46" s="619"/>
      <c r="G46" s="620">
        <v>278597</v>
      </c>
    </row>
    <row r="47" spans="1:7" ht="14.45" customHeight="1" x14ac:dyDescent="0.2">
      <c r="A47" s="590" t="s">
        <v>1146</v>
      </c>
      <c r="B47" s="585"/>
      <c r="C47" s="585"/>
      <c r="D47" s="585">
        <v>1142</v>
      </c>
      <c r="E47" s="619"/>
      <c r="F47" s="619"/>
      <c r="G47" s="620">
        <v>239006</v>
      </c>
    </row>
    <row r="48" spans="1:7" ht="14.45" customHeight="1" x14ac:dyDescent="0.2">
      <c r="A48" s="590" t="s">
        <v>1147</v>
      </c>
      <c r="B48" s="585"/>
      <c r="C48" s="585"/>
      <c r="D48" s="585">
        <v>1055</v>
      </c>
      <c r="E48" s="619"/>
      <c r="F48" s="619"/>
      <c r="G48" s="620">
        <v>220495</v>
      </c>
    </row>
    <row r="49" spans="1:7" ht="14.45" customHeight="1" x14ac:dyDescent="0.2">
      <c r="A49" s="590" t="s">
        <v>1148</v>
      </c>
      <c r="B49" s="585"/>
      <c r="C49" s="585"/>
      <c r="D49" s="585">
        <v>320</v>
      </c>
      <c r="E49" s="619"/>
      <c r="F49" s="619"/>
      <c r="G49" s="620">
        <v>66880</v>
      </c>
    </row>
    <row r="50" spans="1:7" ht="14.45" customHeight="1" x14ac:dyDescent="0.2">
      <c r="A50" s="590" t="s">
        <v>1149</v>
      </c>
      <c r="B50" s="585"/>
      <c r="C50" s="585"/>
      <c r="D50" s="585">
        <v>140</v>
      </c>
      <c r="E50" s="619"/>
      <c r="F50" s="619"/>
      <c r="G50" s="620">
        <v>29260</v>
      </c>
    </row>
    <row r="51" spans="1:7" ht="14.45" customHeight="1" x14ac:dyDescent="0.2">
      <c r="A51" s="590" t="s">
        <v>1150</v>
      </c>
      <c r="B51" s="585"/>
      <c r="C51" s="585"/>
      <c r="D51" s="585">
        <v>6961</v>
      </c>
      <c r="E51" s="619"/>
      <c r="F51" s="619"/>
      <c r="G51" s="620">
        <v>1454849</v>
      </c>
    </row>
    <row r="52" spans="1:7" ht="14.45" customHeight="1" x14ac:dyDescent="0.2">
      <c r="A52" s="590" t="s">
        <v>1151</v>
      </c>
      <c r="B52" s="585"/>
      <c r="C52" s="585"/>
      <c r="D52" s="585">
        <v>101</v>
      </c>
      <c r="E52" s="619"/>
      <c r="F52" s="619"/>
      <c r="G52" s="620">
        <v>21311</v>
      </c>
    </row>
    <row r="53" spans="1:7" ht="14.45" customHeight="1" x14ac:dyDescent="0.2">
      <c r="A53" s="590" t="s">
        <v>1152</v>
      </c>
      <c r="B53" s="585"/>
      <c r="C53" s="585"/>
      <c r="D53" s="585">
        <v>538</v>
      </c>
      <c r="E53" s="619"/>
      <c r="F53" s="619"/>
      <c r="G53" s="620">
        <v>112442</v>
      </c>
    </row>
    <row r="54" spans="1:7" ht="14.45" customHeight="1" x14ac:dyDescent="0.2">
      <c r="A54" s="590" t="s">
        <v>1153</v>
      </c>
      <c r="B54" s="585"/>
      <c r="C54" s="585"/>
      <c r="D54" s="585">
        <v>542</v>
      </c>
      <c r="E54" s="619"/>
      <c r="F54" s="619"/>
      <c r="G54" s="620">
        <v>113370</v>
      </c>
    </row>
    <row r="55" spans="1:7" ht="14.45" customHeight="1" x14ac:dyDescent="0.2">
      <c r="A55" s="590" t="s">
        <v>1154</v>
      </c>
      <c r="B55" s="585"/>
      <c r="C55" s="585"/>
      <c r="D55" s="585">
        <v>5387</v>
      </c>
      <c r="E55" s="619"/>
      <c r="F55" s="619"/>
      <c r="G55" s="620">
        <v>1126067</v>
      </c>
    </row>
    <row r="56" spans="1:7" ht="14.45" customHeight="1" x14ac:dyDescent="0.2">
      <c r="A56" s="590" t="s">
        <v>1155</v>
      </c>
      <c r="B56" s="585"/>
      <c r="C56" s="585"/>
      <c r="D56" s="585">
        <v>50</v>
      </c>
      <c r="E56" s="619"/>
      <c r="F56" s="619"/>
      <c r="G56" s="620">
        <v>10450</v>
      </c>
    </row>
    <row r="57" spans="1:7" ht="14.45" customHeight="1" x14ac:dyDescent="0.2">
      <c r="A57" s="590" t="s">
        <v>1156</v>
      </c>
      <c r="B57" s="585"/>
      <c r="C57" s="585"/>
      <c r="D57" s="585">
        <v>44</v>
      </c>
      <c r="E57" s="619"/>
      <c r="F57" s="619"/>
      <c r="G57" s="620">
        <v>9196</v>
      </c>
    </row>
    <row r="58" spans="1:7" ht="14.45" customHeight="1" x14ac:dyDescent="0.2">
      <c r="A58" s="590" t="s">
        <v>1157</v>
      </c>
      <c r="B58" s="585"/>
      <c r="C58" s="585"/>
      <c r="D58" s="585">
        <v>578</v>
      </c>
      <c r="E58" s="619"/>
      <c r="F58" s="619"/>
      <c r="G58" s="620">
        <v>120802</v>
      </c>
    </row>
    <row r="59" spans="1:7" ht="14.45" customHeight="1" x14ac:dyDescent="0.2">
      <c r="A59" s="590" t="s">
        <v>1158</v>
      </c>
      <c r="B59" s="585"/>
      <c r="C59" s="585"/>
      <c r="D59" s="585">
        <v>256</v>
      </c>
      <c r="E59" s="619"/>
      <c r="F59" s="619"/>
      <c r="G59" s="620">
        <v>53504</v>
      </c>
    </row>
    <row r="60" spans="1:7" ht="14.45" customHeight="1" x14ac:dyDescent="0.2">
      <c r="A60" s="590" t="s">
        <v>1159</v>
      </c>
      <c r="B60" s="585"/>
      <c r="C60" s="585"/>
      <c r="D60" s="585">
        <v>339</v>
      </c>
      <c r="E60" s="619"/>
      <c r="F60" s="619"/>
      <c r="G60" s="620">
        <v>70851</v>
      </c>
    </row>
    <row r="61" spans="1:7" ht="14.45" customHeight="1" x14ac:dyDescent="0.2">
      <c r="A61" s="590" t="s">
        <v>1160</v>
      </c>
      <c r="B61" s="585">
        <v>2831</v>
      </c>
      <c r="C61" s="585">
        <v>711</v>
      </c>
      <c r="D61" s="585"/>
      <c r="E61" s="619">
        <v>442524.67</v>
      </c>
      <c r="F61" s="619">
        <v>107954.33</v>
      </c>
      <c r="G61" s="620"/>
    </row>
    <row r="62" spans="1:7" ht="14.45" customHeight="1" x14ac:dyDescent="0.2">
      <c r="A62" s="590" t="s">
        <v>1161</v>
      </c>
      <c r="B62" s="585"/>
      <c r="C62" s="585"/>
      <c r="D62" s="585">
        <v>1376</v>
      </c>
      <c r="E62" s="619"/>
      <c r="F62" s="619"/>
      <c r="G62" s="620">
        <v>287722</v>
      </c>
    </row>
    <row r="63" spans="1:7" ht="14.45" customHeight="1" x14ac:dyDescent="0.2">
      <c r="A63" s="590" t="s">
        <v>1162</v>
      </c>
      <c r="B63" s="585"/>
      <c r="C63" s="585"/>
      <c r="D63" s="585">
        <v>4832</v>
      </c>
      <c r="E63" s="619"/>
      <c r="F63" s="619"/>
      <c r="G63" s="620">
        <v>1009888</v>
      </c>
    </row>
    <row r="64" spans="1:7" ht="14.45" customHeight="1" x14ac:dyDescent="0.2">
      <c r="A64" s="590" t="s">
        <v>1163</v>
      </c>
      <c r="B64" s="585"/>
      <c r="C64" s="585"/>
      <c r="D64" s="585">
        <v>570</v>
      </c>
      <c r="E64" s="619"/>
      <c r="F64" s="619"/>
      <c r="G64" s="620">
        <v>119130</v>
      </c>
    </row>
    <row r="65" spans="1:7" ht="14.45" customHeight="1" x14ac:dyDescent="0.2">
      <c r="A65" s="590" t="s">
        <v>1164</v>
      </c>
      <c r="B65" s="585"/>
      <c r="C65" s="585"/>
      <c r="D65" s="585">
        <v>215</v>
      </c>
      <c r="E65" s="619"/>
      <c r="F65" s="619"/>
      <c r="G65" s="620">
        <v>44935</v>
      </c>
    </row>
    <row r="66" spans="1:7" ht="14.45" customHeight="1" x14ac:dyDescent="0.2">
      <c r="A66" s="590" t="s">
        <v>1165</v>
      </c>
      <c r="B66" s="585"/>
      <c r="C66" s="585"/>
      <c r="D66" s="585">
        <v>74</v>
      </c>
      <c r="E66" s="619"/>
      <c r="F66" s="619"/>
      <c r="G66" s="620">
        <v>15466</v>
      </c>
    </row>
    <row r="67" spans="1:7" ht="14.45" customHeight="1" x14ac:dyDescent="0.2">
      <c r="A67" s="590" t="s">
        <v>1166</v>
      </c>
      <c r="B67" s="585"/>
      <c r="C67" s="585"/>
      <c r="D67" s="585">
        <v>78</v>
      </c>
      <c r="E67" s="619"/>
      <c r="F67" s="619"/>
      <c r="G67" s="620">
        <v>16302</v>
      </c>
    </row>
    <row r="68" spans="1:7" ht="14.45" customHeight="1" x14ac:dyDescent="0.2">
      <c r="A68" s="590" t="s">
        <v>1167</v>
      </c>
      <c r="B68" s="585"/>
      <c r="C68" s="585"/>
      <c r="D68" s="585">
        <v>430</v>
      </c>
      <c r="E68" s="619"/>
      <c r="F68" s="619"/>
      <c r="G68" s="620">
        <v>89870</v>
      </c>
    </row>
    <row r="69" spans="1:7" ht="14.45" customHeight="1" x14ac:dyDescent="0.2">
      <c r="A69" s="590" t="s">
        <v>1168</v>
      </c>
      <c r="B69" s="585"/>
      <c r="C69" s="585"/>
      <c r="D69" s="585">
        <v>323</v>
      </c>
      <c r="E69" s="619"/>
      <c r="F69" s="619"/>
      <c r="G69" s="620">
        <v>67507</v>
      </c>
    </row>
    <row r="70" spans="1:7" ht="14.45" customHeight="1" x14ac:dyDescent="0.2">
      <c r="A70" s="590" t="s">
        <v>1169</v>
      </c>
      <c r="B70" s="585"/>
      <c r="C70" s="585"/>
      <c r="D70" s="585">
        <v>149</v>
      </c>
      <c r="E70" s="619"/>
      <c r="F70" s="619"/>
      <c r="G70" s="620">
        <v>31141</v>
      </c>
    </row>
    <row r="71" spans="1:7" ht="14.45" customHeight="1" x14ac:dyDescent="0.2">
      <c r="A71" s="590" t="s">
        <v>1170</v>
      </c>
      <c r="B71" s="585"/>
      <c r="C71" s="585"/>
      <c r="D71" s="585">
        <v>628</v>
      </c>
      <c r="E71" s="619"/>
      <c r="F71" s="619"/>
      <c r="G71" s="620">
        <v>131252</v>
      </c>
    </row>
    <row r="72" spans="1:7" ht="14.45" customHeight="1" x14ac:dyDescent="0.2">
      <c r="A72" s="590" t="s">
        <v>1171</v>
      </c>
      <c r="B72" s="585"/>
      <c r="C72" s="585"/>
      <c r="D72" s="585">
        <v>1090</v>
      </c>
      <c r="E72" s="619"/>
      <c r="F72" s="619"/>
      <c r="G72" s="620">
        <v>227810</v>
      </c>
    </row>
    <row r="73" spans="1:7" ht="14.45" customHeight="1" x14ac:dyDescent="0.2">
      <c r="A73" s="590" t="s">
        <v>634</v>
      </c>
      <c r="B73" s="585"/>
      <c r="C73" s="585">
        <v>50</v>
      </c>
      <c r="D73" s="585">
        <v>2221</v>
      </c>
      <c r="E73" s="619"/>
      <c r="F73" s="619">
        <v>8480.9999999999982</v>
      </c>
      <c r="G73" s="620">
        <v>490847.45000000007</v>
      </c>
    </row>
    <row r="74" spans="1:7" ht="14.45" customHeight="1" x14ac:dyDescent="0.2">
      <c r="A74" s="590" t="s">
        <v>1172</v>
      </c>
      <c r="B74" s="585"/>
      <c r="C74" s="585"/>
      <c r="D74" s="585">
        <v>1355</v>
      </c>
      <c r="E74" s="619"/>
      <c r="F74" s="619"/>
      <c r="G74" s="620">
        <v>283195</v>
      </c>
    </row>
    <row r="75" spans="1:7" ht="14.45" customHeight="1" x14ac:dyDescent="0.2">
      <c r="A75" s="590" t="s">
        <v>1173</v>
      </c>
      <c r="B75" s="585"/>
      <c r="C75" s="585"/>
      <c r="D75" s="585">
        <v>109</v>
      </c>
      <c r="E75" s="619"/>
      <c r="F75" s="619"/>
      <c r="G75" s="620">
        <v>22781</v>
      </c>
    </row>
    <row r="76" spans="1:7" ht="14.45" customHeight="1" x14ac:dyDescent="0.2">
      <c r="A76" s="590" t="s">
        <v>1174</v>
      </c>
      <c r="B76" s="585"/>
      <c r="C76" s="585"/>
      <c r="D76" s="585">
        <v>795</v>
      </c>
      <c r="E76" s="619"/>
      <c r="F76" s="619"/>
      <c r="G76" s="620">
        <v>166155</v>
      </c>
    </row>
    <row r="77" spans="1:7" ht="14.45" customHeight="1" x14ac:dyDescent="0.2">
      <c r="A77" s="590" t="s">
        <v>1175</v>
      </c>
      <c r="B77" s="585"/>
      <c r="C77" s="585"/>
      <c r="D77" s="585">
        <v>484</v>
      </c>
      <c r="E77" s="619"/>
      <c r="F77" s="619"/>
      <c r="G77" s="620">
        <v>101232</v>
      </c>
    </row>
    <row r="78" spans="1:7" ht="14.45" customHeight="1" x14ac:dyDescent="0.2">
      <c r="A78" s="590" t="s">
        <v>1176</v>
      </c>
      <c r="B78" s="585"/>
      <c r="C78" s="585"/>
      <c r="D78" s="585">
        <v>2060</v>
      </c>
      <c r="E78" s="619"/>
      <c r="F78" s="619"/>
      <c r="G78" s="620">
        <v>430540</v>
      </c>
    </row>
    <row r="79" spans="1:7" ht="14.45" customHeight="1" x14ac:dyDescent="0.2">
      <c r="A79" s="590" t="s">
        <v>1177</v>
      </c>
      <c r="B79" s="585"/>
      <c r="C79" s="585"/>
      <c r="D79" s="585">
        <v>114</v>
      </c>
      <c r="E79" s="619"/>
      <c r="F79" s="619"/>
      <c r="G79" s="620">
        <v>23826</v>
      </c>
    </row>
    <row r="80" spans="1:7" ht="14.45" customHeight="1" x14ac:dyDescent="0.2">
      <c r="A80" s="590" t="s">
        <v>1178</v>
      </c>
      <c r="B80" s="585"/>
      <c r="C80" s="585"/>
      <c r="D80" s="585">
        <v>1416</v>
      </c>
      <c r="E80" s="619"/>
      <c r="F80" s="619"/>
      <c r="G80" s="620">
        <v>296052</v>
      </c>
    </row>
    <row r="81" spans="1:7" ht="14.45" customHeight="1" x14ac:dyDescent="0.2">
      <c r="A81" s="590" t="s">
        <v>1179</v>
      </c>
      <c r="B81" s="585"/>
      <c r="C81" s="585"/>
      <c r="D81" s="585">
        <v>3157</v>
      </c>
      <c r="E81" s="619"/>
      <c r="F81" s="619"/>
      <c r="G81" s="620">
        <v>660131</v>
      </c>
    </row>
    <row r="82" spans="1:7" ht="14.45" customHeight="1" x14ac:dyDescent="0.2">
      <c r="A82" s="590" t="s">
        <v>1180</v>
      </c>
      <c r="B82" s="585"/>
      <c r="C82" s="585"/>
      <c r="D82" s="585">
        <v>163</v>
      </c>
      <c r="E82" s="619"/>
      <c r="F82" s="619"/>
      <c r="G82" s="620">
        <v>34067</v>
      </c>
    </row>
    <row r="83" spans="1:7" ht="14.45" customHeight="1" x14ac:dyDescent="0.2">
      <c r="A83" s="590" t="s">
        <v>1181</v>
      </c>
      <c r="B83" s="585"/>
      <c r="C83" s="585"/>
      <c r="D83" s="585">
        <v>167</v>
      </c>
      <c r="E83" s="619"/>
      <c r="F83" s="619"/>
      <c r="G83" s="620">
        <v>34903</v>
      </c>
    </row>
    <row r="84" spans="1:7" ht="14.45" customHeight="1" x14ac:dyDescent="0.2">
      <c r="A84" s="590" t="s">
        <v>1182</v>
      </c>
      <c r="B84" s="585"/>
      <c r="C84" s="585"/>
      <c r="D84" s="585">
        <v>2539</v>
      </c>
      <c r="E84" s="619"/>
      <c r="F84" s="619"/>
      <c r="G84" s="620">
        <v>530989</v>
      </c>
    </row>
    <row r="85" spans="1:7" ht="14.45" customHeight="1" x14ac:dyDescent="0.2">
      <c r="A85" s="590" t="s">
        <v>1183</v>
      </c>
      <c r="B85" s="585"/>
      <c r="C85" s="585"/>
      <c r="D85" s="585">
        <v>243</v>
      </c>
      <c r="E85" s="619"/>
      <c r="F85" s="619"/>
      <c r="G85" s="620">
        <v>50787</v>
      </c>
    </row>
    <row r="86" spans="1:7" ht="14.45" customHeight="1" x14ac:dyDescent="0.2">
      <c r="A86" s="590" t="s">
        <v>1184</v>
      </c>
      <c r="B86" s="585"/>
      <c r="C86" s="585"/>
      <c r="D86" s="585">
        <v>367</v>
      </c>
      <c r="E86" s="619"/>
      <c r="F86" s="619"/>
      <c r="G86" s="620">
        <v>76703</v>
      </c>
    </row>
    <row r="87" spans="1:7" ht="14.45" customHeight="1" x14ac:dyDescent="0.2">
      <c r="A87" s="590" t="s">
        <v>1185</v>
      </c>
      <c r="B87" s="585"/>
      <c r="C87" s="585"/>
      <c r="D87" s="585">
        <v>158</v>
      </c>
      <c r="E87" s="619"/>
      <c r="F87" s="619"/>
      <c r="G87" s="620">
        <v>33022</v>
      </c>
    </row>
    <row r="88" spans="1:7" ht="14.45" customHeight="1" x14ac:dyDescent="0.2">
      <c r="A88" s="590" t="s">
        <v>1186</v>
      </c>
      <c r="B88" s="585"/>
      <c r="C88" s="585"/>
      <c r="D88" s="585">
        <v>270</v>
      </c>
      <c r="E88" s="619"/>
      <c r="F88" s="619"/>
      <c r="G88" s="620">
        <v>56430</v>
      </c>
    </row>
    <row r="89" spans="1:7" ht="14.45" customHeight="1" x14ac:dyDescent="0.2">
      <c r="A89" s="590" t="s">
        <v>1187</v>
      </c>
      <c r="B89" s="585"/>
      <c r="C89" s="585"/>
      <c r="D89" s="585">
        <v>445</v>
      </c>
      <c r="E89" s="619"/>
      <c r="F89" s="619"/>
      <c r="G89" s="620">
        <v>93005</v>
      </c>
    </row>
    <row r="90" spans="1:7" ht="14.45" customHeight="1" x14ac:dyDescent="0.2">
      <c r="A90" s="590" t="s">
        <v>1188</v>
      </c>
      <c r="B90" s="585"/>
      <c r="C90" s="585"/>
      <c r="D90" s="585">
        <v>2023</v>
      </c>
      <c r="E90" s="619"/>
      <c r="F90" s="619"/>
      <c r="G90" s="620">
        <v>422807</v>
      </c>
    </row>
    <row r="91" spans="1:7" ht="14.45" customHeight="1" x14ac:dyDescent="0.2">
      <c r="A91" s="590" t="s">
        <v>1189</v>
      </c>
      <c r="B91" s="585"/>
      <c r="C91" s="585"/>
      <c r="D91" s="585">
        <v>347</v>
      </c>
      <c r="E91" s="619"/>
      <c r="F91" s="619"/>
      <c r="G91" s="620">
        <v>72523</v>
      </c>
    </row>
    <row r="92" spans="1:7" ht="14.45" customHeight="1" x14ac:dyDescent="0.2">
      <c r="A92" s="590" t="s">
        <v>1190</v>
      </c>
      <c r="B92" s="585"/>
      <c r="C92" s="585"/>
      <c r="D92" s="585">
        <v>113</v>
      </c>
      <c r="E92" s="619"/>
      <c r="F92" s="619"/>
      <c r="G92" s="620">
        <v>23617</v>
      </c>
    </row>
    <row r="93" spans="1:7" ht="14.45" customHeight="1" x14ac:dyDescent="0.2">
      <c r="A93" s="590" t="s">
        <v>1191</v>
      </c>
      <c r="B93" s="585"/>
      <c r="C93" s="585"/>
      <c r="D93" s="585">
        <v>34</v>
      </c>
      <c r="E93" s="619"/>
      <c r="F93" s="619"/>
      <c r="G93" s="620">
        <v>7106</v>
      </c>
    </row>
    <row r="94" spans="1:7" ht="14.45" customHeight="1" x14ac:dyDescent="0.2">
      <c r="A94" s="590" t="s">
        <v>1192</v>
      </c>
      <c r="B94" s="585"/>
      <c r="C94" s="585"/>
      <c r="D94" s="585">
        <v>963</v>
      </c>
      <c r="E94" s="619"/>
      <c r="F94" s="619"/>
      <c r="G94" s="620">
        <v>201267</v>
      </c>
    </row>
    <row r="95" spans="1:7" ht="14.45" customHeight="1" x14ac:dyDescent="0.2">
      <c r="A95" s="590" t="s">
        <v>1193</v>
      </c>
      <c r="B95" s="585"/>
      <c r="C95" s="585"/>
      <c r="D95" s="585">
        <v>428</v>
      </c>
      <c r="E95" s="619"/>
      <c r="F95" s="619"/>
      <c r="G95" s="620">
        <v>89452</v>
      </c>
    </row>
    <row r="96" spans="1:7" ht="14.45" customHeight="1" x14ac:dyDescent="0.2">
      <c r="A96" s="590" t="s">
        <v>1194</v>
      </c>
      <c r="B96" s="585"/>
      <c r="C96" s="585"/>
      <c r="D96" s="585">
        <v>162</v>
      </c>
      <c r="E96" s="619"/>
      <c r="F96" s="619"/>
      <c r="G96" s="620">
        <v>33858</v>
      </c>
    </row>
    <row r="97" spans="1:7" ht="14.45" customHeight="1" x14ac:dyDescent="0.2">
      <c r="A97" s="590" t="s">
        <v>1195</v>
      </c>
      <c r="B97" s="585"/>
      <c r="C97" s="585"/>
      <c r="D97" s="585">
        <v>1793</v>
      </c>
      <c r="E97" s="619"/>
      <c r="F97" s="619"/>
      <c r="G97" s="620">
        <v>374737</v>
      </c>
    </row>
    <row r="98" spans="1:7" ht="14.45" customHeight="1" x14ac:dyDescent="0.2">
      <c r="A98" s="590" t="s">
        <v>1196</v>
      </c>
      <c r="B98" s="585"/>
      <c r="C98" s="585"/>
      <c r="D98" s="585">
        <v>293</v>
      </c>
      <c r="E98" s="619"/>
      <c r="F98" s="619"/>
      <c r="G98" s="620">
        <v>61237</v>
      </c>
    </row>
    <row r="99" spans="1:7" ht="14.45" customHeight="1" x14ac:dyDescent="0.2">
      <c r="A99" s="590" t="s">
        <v>1197</v>
      </c>
      <c r="B99" s="585"/>
      <c r="C99" s="585"/>
      <c r="D99" s="585">
        <v>246</v>
      </c>
      <c r="E99" s="619"/>
      <c r="F99" s="619"/>
      <c r="G99" s="620">
        <v>51414</v>
      </c>
    </row>
    <row r="100" spans="1:7" ht="14.45" customHeight="1" x14ac:dyDescent="0.2">
      <c r="A100" s="590" t="s">
        <v>1198</v>
      </c>
      <c r="B100" s="585"/>
      <c r="C100" s="585"/>
      <c r="D100" s="585">
        <v>63</v>
      </c>
      <c r="E100" s="619"/>
      <c r="F100" s="619"/>
      <c r="G100" s="620">
        <v>13167</v>
      </c>
    </row>
    <row r="101" spans="1:7" ht="14.45" customHeight="1" x14ac:dyDescent="0.2">
      <c r="A101" s="590" t="s">
        <v>1199</v>
      </c>
      <c r="B101" s="585"/>
      <c r="C101" s="585"/>
      <c r="D101" s="585">
        <v>374</v>
      </c>
      <c r="E101" s="619"/>
      <c r="F101" s="619"/>
      <c r="G101" s="620">
        <v>78166</v>
      </c>
    </row>
    <row r="102" spans="1:7" ht="14.45" customHeight="1" x14ac:dyDescent="0.2">
      <c r="A102" s="590" t="s">
        <v>1200</v>
      </c>
      <c r="B102" s="585"/>
      <c r="C102" s="585"/>
      <c r="D102" s="585">
        <v>1843</v>
      </c>
      <c r="E102" s="619"/>
      <c r="F102" s="619"/>
      <c r="G102" s="620">
        <v>385187</v>
      </c>
    </row>
    <row r="103" spans="1:7" ht="14.45" customHeight="1" x14ac:dyDescent="0.2">
      <c r="A103" s="590" t="s">
        <v>1201</v>
      </c>
      <c r="B103" s="585"/>
      <c r="C103" s="585"/>
      <c r="D103" s="585">
        <v>518</v>
      </c>
      <c r="E103" s="619"/>
      <c r="F103" s="619"/>
      <c r="G103" s="620">
        <v>108262</v>
      </c>
    </row>
    <row r="104" spans="1:7" ht="14.45" customHeight="1" x14ac:dyDescent="0.2">
      <c r="A104" s="590" t="s">
        <v>1202</v>
      </c>
      <c r="B104" s="585"/>
      <c r="C104" s="585"/>
      <c r="D104" s="585">
        <v>2615</v>
      </c>
      <c r="E104" s="619"/>
      <c r="F104" s="619"/>
      <c r="G104" s="620">
        <v>547173</v>
      </c>
    </row>
    <row r="105" spans="1:7" ht="14.45" customHeight="1" x14ac:dyDescent="0.2">
      <c r="A105" s="590" t="s">
        <v>1203</v>
      </c>
      <c r="B105" s="585"/>
      <c r="C105" s="585"/>
      <c r="D105" s="585">
        <v>796</v>
      </c>
      <c r="E105" s="619"/>
      <c r="F105" s="619"/>
      <c r="G105" s="620">
        <v>166364</v>
      </c>
    </row>
    <row r="106" spans="1:7" ht="14.45" customHeight="1" x14ac:dyDescent="0.2">
      <c r="A106" s="590" t="s">
        <v>1204</v>
      </c>
      <c r="B106" s="585"/>
      <c r="C106" s="585"/>
      <c r="D106" s="585">
        <v>461</v>
      </c>
      <c r="E106" s="619"/>
      <c r="F106" s="619"/>
      <c r="G106" s="620">
        <v>96505</v>
      </c>
    </row>
    <row r="107" spans="1:7" ht="14.45" customHeight="1" x14ac:dyDescent="0.2">
      <c r="A107" s="590" t="s">
        <v>1205</v>
      </c>
      <c r="B107" s="585"/>
      <c r="C107" s="585"/>
      <c r="D107" s="585">
        <v>242</v>
      </c>
      <c r="E107" s="619"/>
      <c r="F107" s="619"/>
      <c r="G107" s="620">
        <v>50578</v>
      </c>
    </row>
    <row r="108" spans="1:7" ht="14.45" customHeight="1" x14ac:dyDescent="0.2">
      <c r="A108" s="590" t="s">
        <v>1206</v>
      </c>
      <c r="B108" s="585"/>
      <c r="C108" s="585"/>
      <c r="D108" s="585">
        <v>75</v>
      </c>
      <c r="E108" s="619"/>
      <c r="F108" s="619"/>
      <c r="G108" s="620">
        <v>15675</v>
      </c>
    </row>
    <row r="109" spans="1:7" ht="14.45" customHeight="1" x14ac:dyDescent="0.2">
      <c r="A109" s="590" t="s">
        <v>1207</v>
      </c>
      <c r="B109" s="585"/>
      <c r="C109" s="585"/>
      <c r="D109" s="585">
        <v>1339</v>
      </c>
      <c r="E109" s="619"/>
      <c r="F109" s="619"/>
      <c r="G109" s="620">
        <v>279851</v>
      </c>
    </row>
    <row r="110" spans="1:7" ht="14.45" customHeight="1" x14ac:dyDescent="0.2">
      <c r="A110" s="590" t="s">
        <v>1208</v>
      </c>
      <c r="B110" s="585"/>
      <c r="C110" s="585"/>
      <c r="D110" s="585">
        <v>800</v>
      </c>
      <c r="E110" s="619"/>
      <c r="F110" s="619"/>
      <c r="G110" s="620">
        <v>166782</v>
      </c>
    </row>
    <row r="111" spans="1:7" ht="14.45" customHeight="1" x14ac:dyDescent="0.2">
      <c r="A111" s="590" t="s">
        <v>1209</v>
      </c>
      <c r="B111" s="585"/>
      <c r="C111" s="585"/>
      <c r="D111" s="585">
        <v>2169</v>
      </c>
      <c r="E111" s="619"/>
      <c r="F111" s="619"/>
      <c r="G111" s="620">
        <v>453321</v>
      </c>
    </row>
    <row r="112" spans="1:7" ht="14.45" customHeight="1" x14ac:dyDescent="0.2">
      <c r="A112" s="590" t="s">
        <v>1210</v>
      </c>
      <c r="B112" s="585"/>
      <c r="C112" s="585"/>
      <c r="D112" s="585">
        <v>36</v>
      </c>
      <c r="E112" s="619"/>
      <c r="F112" s="619"/>
      <c r="G112" s="620">
        <v>7524</v>
      </c>
    </row>
    <row r="113" spans="1:7" ht="14.45" customHeight="1" x14ac:dyDescent="0.2">
      <c r="A113" s="590" t="s">
        <v>1211</v>
      </c>
      <c r="B113" s="585"/>
      <c r="C113" s="585"/>
      <c r="D113" s="585">
        <v>162</v>
      </c>
      <c r="E113" s="619"/>
      <c r="F113" s="619"/>
      <c r="G113" s="620">
        <v>33858</v>
      </c>
    </row>
    <row r="114" spans="1:7" ht="14.45" customHeight="1" x14ac:dyDescent="0.2">
      <c r="A114" s="590" t="s">
        <v>636</v>
      </c>
      <c r="B114" s="585"/>
      <c r="C114" s="585"/>
      <c r="D114" s="585">
        <v>2895</v>
      </c>
      <c r="E114" s="619"/>
      <c r="F114" s="619"/>
      <c r="G114" s="620">
        <v>605055</v>
      </c>
    </row>
    <row r="115" spans="1:7" ht="14.45" customHeight="1" x14ac:dyDescent="0.2">
      <c r="A115" s="590" t="s">
        <v>1212</v>
      </c>
      <c r="B115" s="585"/>
      <c r="C115" s="585"/>
      <c r="D115" s="585">
        <v>1420</v>
      </c>
      <c r="E115" s="619"/>
      <c r="F115" s="619"/>
      <c r="G115" s="620">
        <v>296780</v>
      </c>
    </row>
    <row r="116" spans="1:7" ht="14.45" customHeight="1" x14ac:dyDescent="0.2">
      <c r="A116" s="590" t="s">
        <v>1213</v>
      </c>
      <c r="B116" s="585"/>
      <c r="C116" s="585"/>
      <c r="D116" s="585">
        <v>190</v>
      </c>
      <c r="E116" s="619"/>
      <c r="F116" s="619"/>
      <c r="G116" s="620">
        <v>39710</v>
      </c>
    </row>
    <row r="117" spans="1:7" ht="14.45" customHeight="1" x14ac:dyDescent="0.2">
      <c r="A117" s="590" t="s">
        <v>1214</v>
      </c>
      <c r="B117" s="585"/>
      <c r="C117" s="585"/>
      <c r="D117" s="585">
        <v>687</v>
      </c>
      <c r="E117" s="619"/>
      <c r="F117" s="619"/>
      <c r="G117" s="620">
        <v>143583</v>
      </c>
    </row>
    <row r="118" spans="1:7" ht="14.45" customHeight="1" x14ac:dyDescent="0.2">
      <c r="A118" s="590" t="s">
        <v>1215</v>
      </c>
      <c r="B118" s="585"/>
      <c r="C118" s="585"/>
      <c r="D118" s="585">
        <v>1338</v>
      </c>
      <c r="E118" s="619"/>
      <c r="F118" s="619"/>
      <c r="G118" s="620">
        <v>279642</v>
      </c>
    </row>
    <row r="119" spans="1:7" ht="14.45" customHeight="1" x14ac:dyDescent="0.2">
      <c r="A119" s="590" t="s">
        <v>1216</v>
      </c>
      <c r="B119" s="585"/>
      <c r="C119" s="585"/>
      <c r="D119" s="585">
        <v>214</v>
      </c>
      <c r="E119" s="619"/>
      <c r="F119" s="619"/>
      <c r="G119" s="620">
        <v>44726</v>
      </c>
    </row>
    <row r="120" spans="1:7" ht="14.45" customHeight="1" x14ac:dyDescent="0.2">
      <c r="A120" s="590" t="s">
        <v>1217</v>
      </c>
      <c r="B120" s="585"/>
      <c r="C120" s="585"/>
      <c r="D120" s="585">
        <v>718</v>
      </c>
      <c r="E120" s="619"/>
      <c r="F120" s="619"/>
      <c r="G120" s="620">
        <v>150062</v>
      </c>
    </row>
    <row r="121" spans="1:7" ht="14.45" customHeight="1" x14ac:dyDescent="0.2">
      <c r="A121" s="590" t="s">
        <v>1218</v>
      </c>
      <c r="B121" s="585"/>
      <c r="C121" s="585"/>
      <c r="D121" s="585">
        <v>120</v>
      </c>
      <c r="E121" s="619"/>
      <c r="F121" s="619"/>
      <c r="G121" s="620">
        <v>25080</v>
      </c>
    </row>
    <row r="122" spans="1:7" ht="14.45" customHeight="1" x14ac:dyDescent="0.2">
      <c r="A122" s="590" t="s">
        <v>637</v>
      </c>
      <c r="B122" s="585">
        <v>252</v>
      </c>
      <c r="C122" s="585">
        <v>432</v>
      </c>
      <c r="D122" s="585">
        <v>784</v>
      </c>
      <c r="E122" s="619">
        <v>42788.33</v>
      </c>
      <c r="F122" s="619">
        <v>73311.66</v>
      </c>
      <c r="G122" s="620">
        <v>172359.33000000002</v>
      </c>
    </row>
    <row r="123" spans="1:7" ht="14.45" customHeight="1" x14ac:dyDescent="0.2">
      <c r="A123" s="590" t="s">
        <v>1219</v>
      </c>
      <c r="B123" s="585"/>
      <c r="C123" s="585"/>
      <c r="D123" s="585">
        <v>3505</v>
      </c>
      <c r="E123" s="619"/>
      <c r="F123" s="619"/>
      <c r="G123" s="620">
        <v>733587</v>
      </c>
    </row>
    <row r="124" spans="1:7" ht="14.45" customHeight="1" x14ac:dyDescent="0.2">
      <c r="A124" s="590" t="s">
        <v>1220</v>
      </c>
      <c r="B124" s="585"/>
      <c r="C124" s="585"/>
      <c r="D124" s="585">
        <v>43</v>
      </c>
      <c r="E124" s="619"/>
      <c r="F124" s="619"/>
      <c r="G124" s="620">
        <v>9073</v>
      </c>
    </row>
    <row r="125" spans="1:7" ht="14.45" customHeight="1" x14ac:dyDescent="0.2">
      <c r="A125" s="590" t="s">
        <v>1221</v>
      </c>
      <c r="B125" s="585"/>
      <c r="C125" s="585"/>
      <c r="D125" s="585">
        <v>347</v>
      </c>
      <c r="E125" s="619"/>
      <c r="F125" s="619"/>
      <c r="G125" s="620">
        <v>72621</v>
      </c>
    </row>
    <row r="126" spans="1:7" ht="14.45" customHeight="1" x14ac:dyDescent="0.2">
      <c r="A126" s="590" t="s">
        <v>1222</v>
      </c>
      <c r="B126" s="585"/>
      <c r="C126" s="585"/>
      <c r="D126" s="585">
        <v>290</v>
      </c>
      <c r="E126" s="619"/>
      <c r="F126" s="619"/>
      <c r="G126" s="620">
        <v>60610</v>
      </c>
    </row>
    <row r="127" spans="1:7" ht="14.45" customHeight="1" x14ac:dyDescent="0.2">
      <c r="A127" s="590" t="s">
        <v>1223</v>
      </c>
      <c r="B127" s="585"/>
      <c r="C127" s="585"/>
      <c r="D127" s="585">
        <v>773</v>
      </c>
      <c r="E127" s="619"/>
      <c r="F127" s="619"/>
      <c r="G127" s="620">
        <v>161655</v>
      </c>
    </row>
    <row r="128" spans="1:7" ht="14.45" customHeight="1" x14ac:dyDescent="0.2">
      <c r="A128" s="590" t="s">
        <v>1224</v>
      </c>
      <c r="B128" s="585"/>
      <c r="C128" s="585"/>
      <c r="D128" s="585">
        <v>1980</v>
      </c>
      <c r="E128" s="619"/>
      <c r="F128" s="619"/>
      <c r="G128" s="620">
        <v>413948</v>
      </c>
    </row>
    <row r="129" spans="1:7" ht="14.45" customHeight="1" x14ac:dyDescent="0.2">
      <c r="A129" s="590" t="s">
        <v>1225</v>
      </c>
      <c r="B129" s="585"/>
      <c r="C129" s="585"/>
      <c r="D129" s="585">
        <v>473</v>
      </c>
      <c r="E129" s="619"/>
      <c r="F129" s="619"/>
      <c r="G129" s="620">
        <v>98953</v>
      </c>
    </row>
    <row r="130" spans="1:7" ht="14.45" customHeight="1" x14ac:dyDescent="0.2">
      <c r="A130" s="590" t="s">
        <v>1226</v>
      </c>
      <c r="B130" s="585"/>
      <c r="C130" s="585"/>
      <c r="D130" s="585">
        <v>1328</v>
      </c>
      <c r="E130" s="619"/>
      <c r="F130" s="619"/>
      <c r="G130" s="620">
        <v>277552</v>
      </c>
    </row>
    <row r="131" spans="1:7" ht="14.45" customHeight="1" x14ac:dyDescent="0.2">
      <c r="A131" s="590" t="s">
        <v>1227</v>
      </c>
      <c r="B131" s="585"/>
      <c r="C131" s="585"/>
      <c r="D131" s="585">
        <v>232</v>
      </c>
      <c r="E131" s="619"/>
      <c r="F131" s="619"/>
      <c r="G131" s="620">
        <v>48488</v>
      </c>
    </row>
    <row r="132" spans="1:7" ht="14.45" customHeight="1" x14ac:dyDescent="0.2">
      <c r="A132" s="590" t="s">
        <v>638</v>
      </c>
      <c r="B132" s="585"/>
      <c r="C132" s="585"/>
      <c r="D132" s="585">
        <v>244</v>
      </c>
      <c r="E132" s="619"/>
      <c r="F132" s="619"/>
      <c r="G132" s="620">
        <v>50996</v>
      </c>
    </row>
    <row r="133" spans="1:7" ht="14.45" customHeight="1" x14ac:dyDescent="0.2">
      <c r="A133" s="590" t="s">
        <v>1228</v>
      </c>
      <c r="B133" s="585"/>
      <c r="C133" s="585"/>
      <c r="D133" s="585">
        <v>821</v>
      </c>
      <c r="E133" s="619"/>
      <c r="F133" s="619"/>
      <c r="G133" s="620">
        <v>171679</v>
      </c>
    </row>
    <row r="134" spans="1:7" ht="14.45" customHeight="1" x14ac:dyDescent="0.2">
      <c r="A134" s="590" t="s">
        <v>1229</v>
      </c>
      <c r="B134" s="585"/>
      <c r="C134" s="585"/>
      <c r="D134" s="585">
        <v>219</v>
      </c>
      <c r="E134" s="619"/>
      <c r="F134" s="619"/>
      <c r="G134" s="620">
        <v>45771</v>
      </c>
    </row>
    <row r="135" spans="1:7" ht="14.45" customHeight="1" x14ac:dyDescent="0.2">
      <c r="A135" s="590" t="s">
        <v>1230</v>
      </c>
      <c r="B135" s="585"/>
      <c r="C135" s="585"/>
      <c r="D135" s="585">
        <v>1266</v>
      </c>
      <c r="E135" s="619"/>
      <c r="F135" s="619"/>
      <c r="G135" s="620">
        <v>264594</v>
      </c>
    </row>
    <row r="136" spans="1:7" ht="14.45" customHeight="1" x14ac:dyDescent="0.2">
      <c r="A136" s="590" t="s">
        <v>1231</v>
      </c>
      <c r="B136" s="585"/>
      <c r="C136" s="585"/>
      <c r="D136" s="585">
        <v>752</v>
      </c>
      <c r="E136" s="619"/>
      <c r="F136" s="619"/>
      <c r="G136" s="620">
        <v>157168</v>
      </c>
    </row>
    <row r="137" spans="1:7" ht="14.45" customHeight="1" x14ac:dyDescent="0.2">
      <c r="A137" s="590" t="s">
        <v>1232</v>
      </c>
      <c r="B137" s="585"/>
      <c r="C137" s="585"/>
      <c r="D137" s="585">
        <v>404</v>
      </c>
      <c r="E137" s="619"/>
      <c r="F137" s="619"/>
      <c r="G137" s="620">
        <v>84436</v>
      </c>
    </row>
    <row r="138" spans="1:7" ht="14.45" customHeight="1" x14ac:dyDescent="0.2">
      <c r="A138" s="590" t="s">
        <v>1233</v>
      </c>
      <c r="B138" s="585"/>
      <c r="C138" s="585"/>
      <c r="D138" s="585">
        <v>1293</v>
      </c>
      <c r="E138" s="619"/>
      <c r="F138" s="619"/>
      <c r="G138" s="620">
        <v>270237</v>
      </c>
    </row>
    <row r="139" spans="1:7" ht="14.45" customHeight="1" x14ac:dyDescent="0.2">
      <c r="A139" s="590" t="s">
        <v>1234</v>
      </c>
      <c r="B139" s="585"/>
      <c r="C139" s="585"/>
      <c r="D139" s="585">
        <v>511</v>
      </c>
      <c r="E139" s="619"/>
      <c r="F139" s="619"/>
      <c r="G139" s="620">
        <v>106799</v>
      </c>
    </row>
    <row r="140" spans="1:7" ht="14.45" customHeight="1" x14ac:dyDescent="0.2">
      <c r="A140" s="590" t="s">
        <v>1235</v>
      </c>
      <c r="B140" s="585"/>
      <c r="C140" s="585"/>
      <c r="D140" s="585">
        <v>522</v>
      </c>
      <c r="E140" s="619"/>
      <c r="F140" s="619"/>
      <c r="G140" s="620">
        <v>109098</v>
      </c>
    </row>
    <row r="141" spans="1:7" ht="14.45" customHeight="1" x14ac:dyDescent="0.2">
      <c r="A141" s="590" t="s">
        <v>1236</v>
      </c>
      <c r="B141" s="585"/>
      <c r="C141" s="585"/>
      <c r="D141" s="585">
        <v>595</v>
      </c>
      <c r="E141" s="619"/>
      <c r="F141" s="619"/>
      <c r="G141" s="620">
        <v>124355</v>
      </c>
    </row>
    <row r="142" spans="1:7" ht="14.45" customHeight="1" x14ac:dyDescent="0.2">
      <c r="A142" s="590" t="s">
        <v>1237</v>
      </c>
      <c r="B142" s="585"/>
      <c r="C142" s="585"/>
      <c r="D142" s="585">
        <v>186</v>
      </c>
      <c r="E142" s="619"/>
      <c r="F142" s="619"/>
      <c r="G142" s="620">
        <v>38874</v>
      </c>
    </row>
    <row r="143" spans="1:7" ht="14.45" customHeight="1" x14ac:dyDescent="0.2">
      <c r="A143" s="590" t="s">
        <v>1238</v>
      </c>
      <c r="B143" s="585"/>
      <c r="C143" s="585"/>
      <c r="D143" s="585">
        <v>747</v>
      </c>
      <c r="E143" s="619"/>
      <c r="F143" s="619"/>
      <c r="G143" s="620">
        <v>156123</v>
      </c>
    </row>
    <row r="144" spans="1:7" ht="14.45" customHeight="1" x14ac:dyDescent="0.2">
      <c r="A144" s="590" t="s">
        <v>1239</v>
      </c>
      <c r="B144" s="585"/>
      <c r="C144" s="585"/>
      <c r="D144" s="585">
        <v>1502</v>
      </c>
      <c r="E144" s="619"/>
      <c r="F144" s="619"/>
      <c r="G144" s="620">
        <v>314062</v>
      </c>
    </row>
    <row r="145" spans="1:7" ht="14.45" customHeight="1" x14ac:dyDescent="0.2">
      <c r="A145" s="590" t="s">
        <v>1240</v>
      </c>
      <c r="B145" s="585"/>
      <c r="C145" s="585"/>
      <c r="D145" s="585">
        <v>1376</v>
      </c>
      <c r="E145" s="619"/>
      <c r="F145" s="619"/>
      <c r="G145" s="620">
        <v>287912</v>
      </c>
    </row>
    <row r="146" spans="1:7" ht="14.45" customHeight="1" x14ac:dyDescent="0.2">
      <c r="A146" s="590" t="s">
        <v>1241</v>
      </c>
      <c r="B146" s="585"/>
      <c r="C146" s="585"/>
      <c r="D146" s="585">
        <v>245</v>
      </c>
      <c r="E146" s="619"/>
      <c r="F146" s="619"/>
      <c r="G146" s="620">
        <v>51205</v>
      </c>
    </row>
    <row r="147" spans="1:7" ht="14.45" customHeight="1" x14ac:dyDescent="0.2">
      <c r="A147" s="590" t="s">
        <v>1242</v>
      </c>
      <c r="B147" s="585"/>
      <c r="C147" s="585"/>
      <c r="D147" s="585">
        <v>170</v>
      </c>
      <c r="E147" s="619"/>
      <c r="F147" s="619"/>
      <c r="G147" s="620">
        <v>35530</v>
      </c>
    </row>
    <row r="148" spans="1:7" ht="14.45" customHeight="1" x14ac:dyDescent="0.2">
      <c r="A148" s="590" t="s">
        <v>1243</v>
      </c>
      <c r="B148" s="585">
        <v>2576</v>
      </c>
      <c r="C148" s="585">
        <v>798</v>
      </c>
      <c r="D148" s="585"/>
      <c r="E148" s="619">
        <v>455583.33999999997</v>
      </c>
      <c r="F148" s="619">
        <v>139270</v>
      </c>
      <c r="G148" s="620"/>
    </row>
    <row r="149" spans="1:7" ht="14.45" customHeight="1" x14ac:dyDescent="0.2">
      <c r="A149" s="590" t="s">
        <v>1244</v>
      </c>
      <c r="B149" s="585">
        <v>1</v>
      </c>
      <c r="C149" s="585"/>
      <c r="D149" s="585"/>
      <c r="E149" s="619">
        <v>233</v>
      </c>
      <c r="F149" s="619"/>
      <c r="G149" s="620"/>
    </row>
    <row r="150" spans="1:7" ht="14.45" customHeight="1" x14ac:dyDescent="0.2">
      <c r="A150" s="590" t="s">
        <v>1245</v>
      </c>
      <c r="B150" s="585"/>
      <c r="C150" s="585"/>
      <c r="D150" s="585">
        <v>568</v>
      </c>
      <c r="E150" s="619"/>
      <c r="F150" s="619"/>
      <c r="G150" s="620">
        <v>118712</v>
      </c>
    </row>
    <row r="151" spans="1:7" ht="14.45" customHeight="1" x14ac:dyDescent="0.2">
      <c r="A151" s="590" t="s">
        <v>1246</v>
      </c>
      <c r="B151" s="585"/>
      <c r="C151" s="585"/>
      <c r="D151" s="585">
        <v>332</v>
      </c>
      <c r="E151" s="619"/>
      <c r="F151" s="619"/>
      <c r="G151" s="620">
        <v>69388</v>
      </c>
    </row>
    <row r="152" spans="1:7" ht="14.45" customHeight="1" x14ac:dyDescent="0.2">
      <c r="A152" s="590" t="s">
        <v>1247</v>
      </c>
      <c r="B152" s="585"/>
      <c r="C152" s="585"/>
      <c r="D152" s="585">
        <v>433</v>
      </c>
      <c r="E152" s="619"/>
      <c r="F152" s="619"/>
      <c r="G152" s="620">
        <v>90577</v>
      </c>
    </row>
    <row r="153" spans="1:7" ht="14.45" customHeight="1" x14ac:dyDescent="0.2">
      <c r="A153" s="590" t="s">
        <v>1248</v>
      </c>
      <c r="B153" s="585"/>
      <c r="C153" s="585"/>
      <c r="D153" s="585">
        <v>137</v>
      </c>
      <c r="E153" s="619"/>
      <c r="F153" s="619"/>
      <c r="G153" s="620">
        <v>28633</v>
      </c>
    </row>
    <row r="154" spans="1:7" ht="14.45" customHeight="1" x14ac:dyDescent="0.2">
      <c r="A154" s="590" t="s">
        <v>1249</v>
      </c>
      <c r="B154" s="585"/>
      <c r="C154" s="585"/>
      <c r="D154" s="585">
        <v>81</v>
      </c>
      <c r="E154" s="619"/>
      <c r="F154" s="619"/>
      <c r="G154" s="620">
        <v>16929</v>
      </c>
    </row>
    <row r="155" spans="1:7" ht="14.45" customHeight="1" x14ac:dyDescent="0.2">
      <c r="A155" s="590" t="s">
        <v>1250</v>
      </c>
      <c r="B155" s="585"/>
      <c r="C155" s="585"/>
      <c r="D155" s="585">
        <v>176</v>
      </c>
      <c r="E155" s="619"/>
      <c r="F155" s="619"/>
      <c r="G155" s="620">
        <v>36784</v>
      </c>
    </row>
    <row r="156" spans="1:7" ht="14.45" customHeight="1" x14ac:dyDescent="0.2">
      <c r="A156" s="590" t="s">
        <v>1251</v>
      </c>
      <c r="B156" s="585"/>
      <c r="C156" s="585"/>
      <c r="D156" s="585">
        <v>914</v>
      </c>
      <c r="E156" s="619"/>
      <c r="F156" s="619"/>
      <c r="G156" s="620">
        <v>191026</v>
      </c>
    </row>
    <row r="157" spans="1:7" ht="14.45" customHeight="1" x14ac:dyDescent="0.2">
      <c r="A157" s="590" t="s">
        <v>1252</v>
      </c>
      <c r="B157" s="585"/>
      <c r="C157" s="585"/>
      <c r="D157" s="585">
        <v>507</v>
      </c>
      <c r="E157" s="619"/>
      <c r="F157" s="619"/>
      <c r="G157" s="620">
        <v>105963</v>
      </c>
    </row>
    <row r="158" spans="1:7" ht="14.45" customHeight="1" x14ac:dyDescent="0.2">
      <c r="A158" s="590" t="s">
        <v>1253</v>
      </c>
      <c r="B158" s="585"/>
      <c r="C158" s="585"/>
      <c r="D158" s="585">
        <v>102</v>
      </c>
      <c r="E158" s="619"/>
      <c r="F158" s="619"/>
      <c r="G158" s="620">
        <v>21318</v>
      </c>
    </row>
    <row r="159" spans="1:7" ht="14.45" customHeight="1" x14ac:dyDescent="0.2">
      <c r="A159" s="590" t="s">
        <v>1254</v>
      </c>
      <c r="B159" s="585"/>
      <c r="C159" s="585"/>
      <c r="D159" s="585">
        <v>44</v>
      </c>
      <c r="E159" s="619"/>
      <c r="F159" s="619"/>
      <c r="G159" s="620">
        <v>9196</v>
      </c>
    </row>
    <row r="160" spans="1:7" ht="14.45" customHeight="1" x14ac:dyDescent="0.2">
      <c r="A160" s="590" t="s">
        <v>1255</v>
      </c>
      <c r="B160" s="585"/>
      <c r="C160" s="585"/>
      <c r="D160" s="585">
        <v>714</v>
      </c>
      <c r="E160" s="619"/>
      <c r="F160" s="619"/>
      <c r="G160" s="620">
        <v>149370</v>
      </c>
    </row>
    <row r="161" spans="1:7" ht="14.45" customHeight="1" x14ac:dyDescent="0.2">
      <c r="A161" s="590" t="s">
        <v>1256</v>
      </c>
      <c r="B161" s="585"/>
      <c r="C161" s="585"/>
      <c r="D161" s="585">
        <v>250</v>
      </c>
      <c r="E161" s="619"/>
      <c r="F161" s="619"/>
      <c r="G161" s="620">
        <v>52424</v>
      </c>
    </row>
    <row r="162" spans="1:7" ht="14.45" customHeight="1" x14ac:dyDescent="0.2">
      <c r="A162" s="590" t="s">
        <v>1257</v>
      </c>
      <c r="B162" s="585"/>
      <c r="C162" s="585"/>
      <c r="D162" s="585">
        <v>1803</v>
      </c>
      <c r="E162" s="619"/>
      <c r="F162" s="619"/>
      <c r="G162" s="620">
        <v>376827</v>
      </c>
    </row>
    <row r="163" spans="1:7" ht="14.45" customHeight="1" x14ac:dyDescent="0.2">
      <c r="A163" s="590" t="s">
        <v>1258</v>
      </c>
      <c r="B163" s="585"/>
      <c r="C163" s="585"/>
      <c r="D163" s="585">
        <v>383</v>
      </c>
      <c r="E163" s="619"/>
      <c r="F163" s="619"/>
      <c r="G163" s="620">
        <v>80091</v>
      </c>
    </row>
    <row r="164" spans="1:7" ht="14.45" customHeight="1" x14ac:dyDescent="0.2">
      <c r="A164" s="590" t="s">
        <v>1259</v>
      </c>
      <c r="B164" s="585"/>
      <c r="C164" s="585"/>
      <c r="D164" s="585">
        <v>1822</v>
      </c>
      <c r="E164" s="619"/>
      <c r="F164" s="619"/>
      <c r="G164" s="620">
        <v>380798</v>
      </c>
    </row>
    <row r="165" spans="1:7" ht="14.45" customHeight="1" x14ac:dyDescent="0.2">
      <c r="A165" s="590" t="s">
        <v>1260</v>
      </c>
      <c r="B165" s="585"/>
      <c r="C165" s="585"/>
      <c r="D165" s="585">
        <v>1614</v>
      </c>
      <c r="E165" s="619"/>
      <c r="F165" s="619"/>
      <c r="G165" s="620">
        <v>337912</v>
      </c>
    </row>
    <row r="166" spans="1:7" ht="14.45" customHeight="1" x14ac:dyDescent="0.2">
      <c r="A166" s="590" t="s">
        <v>1261</v>
      </c>
      <c r="B166" s="585"/>
      <c r="C166" s="585"/>
      <c r="D166" s="585">
        <v>1735</v>
      </c>
      <c r="E166" s="619"/>
      <c r="F166" s="619"/>
      <c r="G166" s="620">
        <v>362711</v>
      </c>
    </row>
    <row r="167" spans="1:7" ht="14.45" customHeight="1" x14ac:dyDescent="0.2">
      <c r="A167" s="590" t="s">
        <v>1262</v>
      </c>
      <c r="B167" s="585"/>
      <c r="C167" s="585"/>
      <c r="D167" s="585">
        <v>536</v>
      </c>
      <c r="E167" s="619"/>
      <c r="F167" s="619"/>
      <c r="G167" s="620">
        <v>112254</v>
      </c>
    </row>
    <row r="168" spans="1:7" ht="14.45" customHeight="1" x14ac:dyDescent="0.2">
      <c r="A168" s="590" t="s">
        <v>1263</v>
      </c>
      <c r="B168" s="585"/>
      <c r="C168" s="585"/>
      <c r="D168" s="585">
        <v>28</v>
      </c>
      <c r="E168" s="619"/>
      <c r="F168" s="619"/>
      <c r="G168" s="620">
        <v>5852</v>
      </c>
    </row>
    <row r="169" spans="1:7" ht="14.45" customHeight="1" x14ac:dyDescent="0.2">
      <c r="A169" s="590" t="s">
        <v>1264</v>
      </c>
      <c r="B169" s="585"/>
      <c r="C169" s="585"/>
      <c r="D169" s="585">
        <v>119</v>
      </c>
      <c r="E169" s="619"/>
      <c r="F169" s="619"/>
      <c r="G169" s="620">
        <v>24871</v>
      </c>
    </row>
    <row r="170" spans="1:7" ht="14.45" customHeight="1" x14ac:dyDescent="0.2">
      <c r="A170" s="590" t="s">
        <v>1265</v>
      </c>
      <c r="B170" s="585"/>
      <c r="C170" s="585"/>
      <c r="D170" s="585">
        <v>66</v>
      </c>
      <c r="E170" s="619"/>
      <c r="F170" s="619"/>
      <c r="G170" s="620">
        <v>13794</v>
      </c>
    </row>
    <row r="171" spans="1:7" ht="14.45" customHeight="1" x14ac:dyDescent="0.2">
      <c r="A171" s="590" t="s">
        <v>1266</v>
      </c>
      <c r="B171" s="585"/>
      <c r="C171" s="585"/>
      <c r="D171" s="585">
        <v>183</v>
      </c>
      <c r="E171" s="619"/>
      <c r="F171" s="619"/>
      <c r="G171" s="620">
        <v>38247</v>
      </c>
    </row>
    <row r="172" spans="1:7" ht="14.45" customHeight="1" x14ac:dyDescent="0.2">
      <c r="A172" s="590" t="s">
        <v>1267</v>
      </c>
      <c r="B172" s="585"/>
      <c r="C172" s="585"/>
      <c r="D172" s="585">
        <v>270</v>
      </c>
      <c r="E172" s="619"/>
      <c r="F172" s="619"/>
      <c r="G172" s="620">
        <v>56430</v>
      </c>
    </row>
    <row r="173" spans="1:7" ht="14.45" customHeight="1" x14ac:dyDescent="0.2">
      <c r="A173" s="590" t="s">
        <v>1268</v>
      </c>
      <c r="B173" s="585"/>
      <c r="C173" s="585"/>
      <c r="D173" s="585">
        <v>264</v>
      </c>
      <c r="E173" s="619"/>
      <c r="F173" s="619"/>
      <c r="G173" s="620">
        <v>55300</v>
      </c>
    </row>
    <row r="174" spans="1:7" ht="14.45" customHeight="1" x14ac:dyDescent="0.2">
      <c r="A174" s="590" t="s">
        <v>1269</v>
      </c>
      <c r="B174" s="585"/>
      <c r="C174" s="585"/>
      <c r="D174" s="585">
        <v>2770</v>
      </c>
      <c r="E174" s="619"/>
      <c r="F174" s="619"/>
      <c r="G174" s="620">
        <v>578930</v>
      </c>
    </row>
    <row r="175" spans="1:7" ht="14.45" customHeight="1" x14ac:dyDescent="0.2">
      <c r="A175" s="590" t="s">
        <v>1270</v>
      </c>
      <c r="B175" s="585">
        <v>218</v>
      </c>
      <c r="C175" s="585">
        <v>1064</v>
      </c>
      <c r="D175" s="585">
        <v>4753</v>
      </c>
      <c r="E175" s="619">
        <v>35330</v>
      </c>
      <c r="F175" s="619">
        <v>187858.21000000002</v>
      </c>
      <c r="G175" s="620">
        <v>1078488.8799999999</v>
      </c>
    </row>
    <row r="176" spans="1:7" ht="14.45" customHeight="1" x14ac:dyDescent="0.2">
      <c r="A176" s="590" t="s">
        <v>1271</v>
      </c>
      <c r="B176" s="585"/>
      <c r="C176" s="585"/>
      <c r="D176" s="585">
        <v>1577</v>
      </c>
      <c r="E176" s="619"/>
      <c r="F176" s="619"/>
      <c r="G176" s="620">
        <v>329677</v>
      </c>
    </row>
    <row r="177" spans="1:7" ht="14.45" customHeight="1" x14ac:dyDescent="0.2">
      <c r="A177" s="590" t="s">
        <v>1272</v>
      </c>
      <c r="B177" s="585"/>
      <c r="C177" s="585"/>
      <c r="D177" s="585">
        <v>1457</v>
      </c>
      <c r="E177" s="619"/>
      <c r="F177" s="619"/>
      <c r="G177" s="620">
        <v>304513</v>
      </c>
    </row>
    <row r="178" spans="1:7" ht="14.45" customHeight="1" x14ac:dyDescent="0.2">
      <c r="A178" s="590" t="s">
        <v>1273</v>
      </c>
      <c r="B178" s="585"/>
      <c r="C178" s="585"/>
      <c r="D178" s="585">
        <v>134</v>
      </c>
      <c r="E178" s="619"/>
      <c r="F178" s="619"/>
      <c r="G178" s="620">
        <v>28006</v>
      </c>
    </row>
    <row r="179" spans="1:7" ht="14.45" customHeight="1" x14ac:dyDescent="0.2">
      <c r="A179" s="590" t="s">
        <v>1274</v>
      </c>
      <c r="B179" s="585"/>
      <c r="C179" s="585"/>
      <c r="D179" s="585">
        <v>588</v>
      </c>
      <c r="E179" s="619"/>
      <c r="F179" s="619"/>
      <c r="G179" s="620">
        <v>122892</v>
      </c>
    </row>
    <row r="180" spans="1:7" ht="14.45" customHeight="1" x14ac:dyDescent="0.2">
      <c r="A180" s="590" t="s">
        <v>1275</v>
      </c>
      <c r="B180" s="585"/>
      <c r="C180" s="585"/>
      <c r="D180" s="585">
        <v>836</v>
      </c>
      <c r="E180" s="619"/>
      <c r="F180" s="619"/>
      <c r="G180" s="620">
        <v>174724</v>
      </c>
    </row>
    <row r="181" spans="1:7" ht="14.45" customHeight="1" x14ac:dyDescent="0.2">
      <c r="A181" s="590" t="s">
        <v>1276</v>
      </c>
      <c r="B181" s="585"/>
      <c r="C181" s="585"/>
      <c r="D181" s="585">
        <v>423</v>
      </c>
      <c r="E181" s="619"/>
      <c r="F181" s="619"/>
      <c r="G181" s="620">
        <v>88551</v>
      </c>
    </row>
    <row r="182" spans="1:7" ht="14.45" customHeight="1" x14ac:dyDescent="0.2">
      <c r="A182" s="590" t="s">
        <v>1277</v>
      </c>
      <c r="B182" s="585"/>
      <c r="C182" s="585"/>
      <c r="D182" s="585">
        <v>724</v>
      </c>
      <c r="E182" s="619"/>
      <c r="F182" s="619"/>
      <c r="G182" s="620">
        <v>151316</v>
      </c>
    </row>
    <row r="183" spans="1:7" ht="14.45" customHeight="1" x14ac:dyDescent="0.2">
      <c r="A183" s="590" t="s">
        <v>1278</v>
      </c>
      <c r="B183" s="585"/>
      <c r="C183" s="585"/>
      <c r="D183" s="585">
        <v>440</v>
      </c>
      <c r="E183" s="619"/>
      <c r="F183" s="619"/>
      <c r="G183" s="620">
        <v>92060</v>
      </c>
    </row>
    <row r="184" spans="1:7" ht="14.45" customHeight="1" x14ac:dyDescent="0.2">
      <c r="A184" s="590" t="s">
        <v>1279</v>
      </c>
      <c r="B184" s="585"/>
      <c r="C184" s="585"/>
      <c r="D184" s="585">
        <v>102</v>
      </c>
      <c r="E184" s="619"/>
      <c r="F184" s="619"/>
      <c r="G184" s="620">
        <v>21318</v>
      </c>
    </row>
    <row r="185" spans="1:7" ht="14.45" customHeight="1" x14ac:dyDescent="0.2">
      <c r="A185" s="590" t="s">
        <v>639</v>
      </c>
      <c r="B185" s="585">
        <v>1917</v>
      </c>
      <c r="C185" s="585">
        <v>2720</v>
      </c>
      <c r="D185" s="585">
        <v>5211</v>
      </c>
      <c r="E185" s="619">
        <v>295782.67000000004</v>
      </c>
      <c r="F185" s="619">
        <v>435497.55</v>
      </c>
      <c r="G185" s="620">
        <v>1174429.1200000001</v>
      </c>
    </row>
    <row r="186" spans="1:7" ht="14.45" customHeight="1" x14ac:dyDescent="0.2">
      <c r="A186" s="590" t="s">
        <v>1280</v>
      </c>
      <c r="B186" s="585"/>
      <c r="C186" s="585"/>
      <c r="D186" s="585">
        <v>83</v>
      </c>
      <c r="E186" s="619"/>
      <c r="F186" s="619"/>
      <c r="G186" s="620">
        <v>17347</v>
      </c>
    </row>
    <row r="187" spans="1:7" ht="14.45" customHeight="1" x14ac:dyDescent="0.2">
      <c r="A187" s="590" t="s">
        <v>1281</v>
      </c>
      <c r="B187" s="585"/>
      <c r="C187" s="585"/>
      <c r="D187" s="585">
        <v>262</v>
      </c>
      <c r="E187" s="619"/>
      <c r="F187" s="619"/>
      <c r="G187" s="620">
        <v>54758</v>
      </c>
    </row>
    <row r="188" spans="1:7" ht="14.45" customHeight="1" x14ac:dyDescent="0.2">
      <c r="A188" s="590" t="s">
        <v>1282</v>
      </c>
      <c r="B188" s="585"/>
      <c r="C188" s="585"/>
      <c r="D188" s="585">
        <v>106</v>
      </c>
      <c r="E188" s="619"/>
      <c r="F188" s="619"/>
      <c r="G188" s="620">
        <v>22154</v>
      </c>
    </row>
    <row r="189" spans="1:7" ht="14.45" customHeight="1" x14ac:dyDescent="0.2">
      <c r="A189" s="590" t="s">
        <v>1283</v>
      </c>
      <c r="B189" s="585"/>
      <c r="C189" s="585"/>
      <c r="D189" s="585">
        <v>1804</v>
      </c>
      <c r="E189" s="619"/>
      <c r="F189" s="619"/>
      <c r="G189" s="620">
        <v>377036</v>
      </c>
    </row>
    <row r="190" spans="1:7" ht="14.45" customHeight="1" x14ac:dyDescent="0.2">
      <c r="A190" s="590" t="s">
        <v>1284</v>
      </c>
      <c r="B190" s="585"/>
      <c r="C190" s="585"/>
      <c r="D190" s="585">
        <v>531</v>
      </c>
      <c r="E190" s="619"/>
      <c r="F190" s="619"/>
      <c r="G190" s="620">
        <v>110979</v>
      </c>
    </row>
    <row r="191" spans="1:7" ht="14.45" customHeight="1" x14ac:dyDescent="0.2">
      <c r="A191" s="590" t="s">
        <v>1285</v>
      </c>
      <c r="B191" s="585"/>
      <c r="C191" s="585"/>
      <c r="D191" s="585">
        <v>339</v>
      </c>
      <c r="E191" s="619"/>
      <c r="F191" s="619"/>
      <c r="G191" s="620">
        <v>70851</v>
      </c>
    </row>
    <row r="192" spans="1:7" ht="14.45" customHeight="1" x14ac:dyDescent="0.2">
      <c r="A192" s="590" t="s">
        <v>1286</v>
      </c>
      <c r="B192" s="585"/>
      <c r="C192" s="585"/>
      <c r="D192" s="585">
        <v>80</v>
      </c>
      <c r="E192" s="619"/>
      <c r="F192" s="619"/>
      <c r="G192" s="620">
        <v>16880</v>
      </c>
    </row>
    <row r="193" spans="1:7" ht="14.45" customHeight="1" x14ac:dyDescent="0.2">
      <c r="A193" s="590" t="s">
        <v>1287</v>
      </c>
      <c r="B193" s="585"/>
      <c r="C193" s="585"/>
      <c r="D193" s="585">
        <v>2495</v>
      </c>
      <c r="E193" s="619"/>
      <c r="F193" s="619"/>
      <c r="G193" s="620">
        <v>521455</v>
      </c>
    </row>
    <row r="194" spans="1:7" ht="14.45" customHeight="1" x14ac:dyDescent="0.2">
      <c r="A194" s="590" t="s">
        <v>1288</v>
      </c>
      <c r="B194" s="585"/>
      <c r="C194" s="585"/>
      <c r="D194" s="585">
        <v>99</v>
      </c>
      <c r="E194" s="619"/>
      <c r="F194" s="619"/>
      <c r="G194" s="620">
        <v>20691</v>
      </c>
    </row>
    <row r="195" spans="1:7" ht="14.45" customHeight="1" x14ac:dyDescent="0.2">
      <c r="A195" s="590" t="s">
        <v>1289</v>
      </c>
      <c r="B195" s="585"/>
      <c r="C195" s="585"/>
      <c r="D195" s="585">
        <v>30</v>
      </c>
      <c r="E195" s="619"/>
      <c r="F195" s="619"/>
      <c r="G195" s="620">
        <v>6270</v>
      </c>
    </row>
    <row r="196" spans="1:7" ht="14.45" customHeight="1" x14ac:dyDescent="0.2">
      <c r="A196" s="590" t="s">
        <v>1290</v>
      </c>
      <c r="B196" s="585"/>
      <c r="C196" s="585"/>
      <c r="D196" s="585">
        <v>2737</v>
      </c>
      <c r="E196" s="619"/>
      <c r="F196" s="619"/>
      <c r="G196" s="620">
        <v>572033</v>
      </c>
    </row>
    <row r="197" spans="1:7" ht="14.45" customHeight="1" x14ac:dyDescent="0.2">
      <c r="A197" s="590" t="s">
        <v>1291</v>
      </c>
      <c r="B197" s="585"/>
      <c r="C197" s="585"/>
      <c r="D197" s="585">
        <v>435</v>
      </c>
      <c r="E197" s="619"/>
      <c r="F197" s="619"/>
      <c r="G197" s="620">
        <v>90915</v>
      </c>
    </row>
    <row r="198" spans="1:7" ht="14.45" customHeight="1" x14ac:dyDescent="0.2">
      <c r="A198" s="590" t="s">
        <v>1292</v>
      </c>
      <c r="B198" s="585"/>
      <c r="C198" s="585"/>
      <c r="D198" s="585">
        <v>30</v>
      </c>
      <c r="E198" s="619"/>
      <c r="F198" s="619"/>
      <c r="G198" s="620">
        <v>6270</v>
      </c>
    </row>
    <row r="199" spans="1:7" ht="14.45" customHeight="1" x14ac:dyDescent="0.2">
      <c r="A199" s="590" t="s">
        <v>1293</v>
      </c>
      <c r="B199" s="585"/>
      <c r="C199" s="585"/>
      <c r="D199" s="585">
        <v>208</v>
      </c>
      <c r="E199" s="619"/>
      <c r="F199" s="619"/>
      <c r="G199" s="620">
        <v>43472</v>
      </c>
    </row>
    <row r="200" spans="1:7" ht="14.45" customHeight="1" x14ac:dyDescent="0.2">
      <c r="A200" s="590" t="s">
        <v>1294</v>
      </c>
      <c r="B200" s="585"/>
      <c r="C200" s="585"/>
      <c r="D200" s="585">
        <v>489</v>
      </c>
      <c r="E200" s="619"/>
      <c r="F200" s="619"/>
      <c r="G200" s="620">
        <v>102201</v>
      </c>
    </row>
    <row r="201" spans="1:7" ht="14.45" customHeight="1" x14ac:dyDescent="0.2">
      <c r="A201" s="590" t="s">
        <v>1295</v>
      </c>
      <c r="B201" s="585"/>
      <c r="C201" s="585"/>
      <c r="D201" s="585">
        <v>1395</v>
      </c>
      <c r="E201" s="619"/>
      <c r="F201" s="619"/>
      <c r="G201" s="620">
        <v>292407</v>
      </c>
    </row>
    <row r="202" spans="1:7" ht="14.45" customHeight="1" x14ac:dyDescent="0.2">
      <c r="A202" s="590" t="s">
        <v>1296</v>
      </c>
      <c r="B202" s="585"/>
      <c r="C202" s="585"/>
      <c r="D202" s="585">
        <v>2</v>
      </c>
      <c r="E202" s="619"/>
      <c r="F202" s="619"/>
      <c r="G202" s="620">
        <v>239.56</v>
      </c>
    </row>
    <row r="203" spans="1:7" ht="14.45" customHeight="1" x14ac:dyDescent="0.2">
      <c r="A203" s="590" t="s">
        <v>1297</v>
      </c>
      <c r="B203" s="585"/>
      <c r="C203" s="585"/>
      <c r="D203" s="585">
        <v>325</v>
      </c>
      <c r="E203" s="619"/>
      <c r="F203" s="619"/>
      <c r="G203" s="620">
        <v>68057</v>
      </c>
    </row>
    <row r="204" spans="1:7" ht="14.45" customHeight="1" x14ac:dyDescent="0.2">
      <c r="A204" s="590" t="s">
        <v>1298</v>
      </c>
      <c r="B204" s="585"/>
      <c r="C204" s="585"/>
      <c r="D204" s="585">
        <v>56</v>
      </c>
      <c r="E204" s="619"/>
      <c r="F204" s="619"/>
      <c r="G204" s="620">
        <v>11495</v>
      </c>
    </row>
    <row r="205" spans="1:7" ht="14.45" customHeight="1" x14ac:dyDescent="0.2">
      <c r="A205" s="590" t="s">
        <v>1299</v>
      </c>
      <c r="B205" s="585"/>
      <c r="C205" s="585"/>
      <c r="D205" s="585">
        <v>398</v>
      </c>
      <c r="E205" s="619"/>
      <c r="F205" s="619"/>
      <c r="G205" s="620">
        <v>83182</v>
      </c>
    </row>
    <row r="206" spans="1:7" ht="14.45" customHeight="1" x14ac:dyDescent="0.2">
      <c r="A206" s="590" t="s">
        <v>1300</v>
      </c>
      <c r="B206" s="585"/>
      <c r="C206" s="585"/>
      <c r="D206" s="585">
        <v>119</v>
      </c>
      <c r="E206" s="619"/>
      <c r="F206" s="619"/>
      <c r="G206" s="620">
        <v>24985</v>
      </c>
    </row>
    <row r="207" spans="1:7" ht="14.45" customHeight="1" thickBot="1" x14ac:dyDescent="0.25">
      <c r="A207" s="623" t="s">
        <v>1301</v>
      </c>
      <c r="B207" s="587"/>
      <c r="C207" s="587"/>
      <c r="D207" s="587">
        <v>136</v>
      </c>
      <c r="E207" s="621"/>
      <c r="F207" s="621"/>
      <c r="G207" s="622">
        <v>28424</v>
      </c>
    </row>
    <row r="208" spans="1:7" ht="14.45" customHeight="1" x14ac:dyDescent="0.2">
      <c r="A208" s="540" t="s">
        <v>244</v>
      </c>
    </row>
    <row r="209" spans="1:1" ht="14.45" customHeight="1" x14ac:dyDescent="0.2">
      <c r="A209" s="541" t="s">
        <v>630</v>
      </c>
    </row>
    <row r="210" spans="1:1" ht="14.45" customHeight="1" x14ac:dyDescent="0.2">
      <c r="A210" s="540" t="s">
        <v>1106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5614881-5C51-4203-BB08-EABF520C581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1401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20851.349999999999</v>
      </c>
      <c r="H3" s="103">
        <f t="shared" si="0"/>
        <v>2688897.17</v>
      </c>
      <c r="I3" s="74"/>
      <c r="J3" s="74"/>
      <c r="K3" s="103">
        <f t="shared" si="0"/>
        <v>17845.61</v>
      </c>
      <c r="L3" s="103">
        <f t="shared" si="0"/>
        <v>2357964.25</v>
      </c>
      <c r="M3" s="74"/>
      <c r="N3" s="74"/>
      <c r="O3" s="103">
        <f t="shared" si="0"/>
        <v>196441</v>
      </c>
      <c r="P3" s="103">
        <f t="shared" si="0"/>
        <v>40875828.469999999</v>
      </c>
      <c r="Q3" s="75">
        <f>IF(L3=0,0,P3/L3)</f>
        <v>17.335219764252152</v>
      </c>
      <c r="R3" s="104">
        <f>IF(O3=0,0,P3/O3)</f>
        <v>208.08196084320483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4"/>
      <c r="B5" s="624"/>
      <c r="C5" s="625"/>
      <c r="D5" s="626"/>
      <c r="E5" s="627"/>
      <c r="F5" s="628"/>
      <c r="G5" s="629" t="s">
        <v>71</v>
      </c>
      <c r="H5" s="630" t="s">
        <v>14</v>
      </c>
      <c r="I5" s="631"/>
      <c r="J5" s="631"/>
      <c r="K5" s="629" t="s">
        <v>71</v>
      </c>
      <c r="L5" s="630" t="s">
        <v>14</v>
      </c>
      <c r="M5" s="631"/>
      <c r="N5" s="631"/>
      <c r="O5" s="629" t="s">
        <v>71</v>
      </c>
      <c r="P5" s="630" t="s">
        <v>14</v>
      </c>
      <c r="Q5" s="632"/>
      <c r="R5" s="633"/>
    </row>
    <row r="6" spans="1:18" ht="14.45" customHeight="1" x14ac:dyDescent="0.2">
      <c r="A6" s="560"/>
      <c r="B6" s="561" t="s">
        <v>1303</v>
      </c>
      <c r="C6" s="561" t="s">
        <v>496</v>
      </c>
      <c r="D6" s="561" t="s">
        <v>1304</v>
      </c>
      <c r="E6" s="561" t="s">
        <v>1305</v>
      </c>
      <c r="F6" s="561" t="s">
        <v>1306</v>
      </c>
      <c r="G6" s="116"/>
      <c r="H6" s="116"/>
      <c r="I6" s="561"/>
      <c r="J6" s="561"/>
      <c r="K6" s="116"/>
      <c r="L6" s="116"/>
      <c r="M6" s="561"/>
      <c r="N6" s="561"/>
      <c r="O6" s="116">
        <v>1728</v>
      </c>
      <c r="P6" s="116">
        <v>361152</v>
      </c>
      <c r="Q6" s="566"/>
      <c r="R6" s="584">
        <v>209</v>
      </c>
    </row>
    <row r="7" spans="1:18" ht="14.45" customHeight="1" x14ac:dyDescent="0.2">
      <c r="A7" s="575"/>
      <c r="B7" s="576" t="s">
        <v>1303</v>
      </c>
      <c r="C7" s="576" t="s">
        <v>496</v>
      </c>
      <c r="D7" s="576" t="s">
        <v>1304</v>
      </c>
      <c r="E7" s="576" t="s">
        <v>1307</v>
      </c>
      <c r="F7" s="576" t="s">
        <v>1308</v>
      </c>
      <c r="G7" s="585"/>
      <c r="H7" s="585"/>
      <c r="I7" s="576"/>
      <c r="J7" s="576"/>
      <c r="K7" s="585"/>
      <c r="L7" s="585"/>
      <c r="M7" s="576"/>
      <c r="N7" s="576"/>
      <c r="O7" s="585">
        <v>150505</v>
      </c>
      <c r="P7" s="585">
        <v>31467097</v>
      </c>
      <c r="Q7" s="581"/>
      <c r="R7" s="586">
        <v>209.07675492508554</v>
      </c>
    </row>
    <row r="8" spans="1:18" ht="14.45" customHeight="1" x14ac:dyDescent="0.2">
      <c r="A8" s="575"/>
      <c r="B8" s="576" t="s">
        <v>1303</v>
      </c>
      <c r="C8" s="576" t="s">
        <v>496</v>
      </c>
      <c r="D8" s="576" t="s">
        <v>1304</v>
      </c>
      <c r="E8" s="576" t="s">
        <v>1309</v>
      </c>
      <c r="F8" s="576" t="s">
        <v>1310</v>
      </c>
      <c r="G8" s="585"/>
      <c r="H8" s="585"/>
      <c r="I8" s="576"/>
      <c r="J8" s="576"/>
      <c r="K8" s="585"/>
      <c r="L8" s="585"/>
      <c r="M8" s="576"/>
      <c r="N8" s="576"/>
      <c r="O8" s="585">
        <v>1701</v>
      </c>
      <c r="P8" s="585">
        <v>355509</v>
      </c>
      <c r="Q8" s="581"/>
      <c r="R8" s="586">
        <v>209</v>
      </c>
    </row>
    <row r="9" spans="1:18" ht="14.45" customHeight="1" x14ac:dyDescent="0.2">
      <c r="A9" s="575"/>
      <c r="B9" s="576" t="s">
        <v>1303</v>
      </c>
      <c r="C9" s="576" t="s">
        <v>496</v>
      </c>
      <c r="D9" s="576" t="s">
        <v>1304</v>
      </c>
      <c r="E9" s="576" t="s">
        <v>1311</v>
      </c>
      <c r="F9" s="576" t="s">
        <v>1312</v>
      </c>
      <c r="G9" s="585"/>
      <c r="H9" s="585"/>
      <c r="I9" s="576"/>
      <c r="J9" s="576"/>
      <c r="K9" s="585"/>
      <c r="L9" s="585"/>
      <c r="M9" s="576"/>
      <c r="N9" s="576"/>
      <c r="O9" s="585">
        <v>47</v>
      </c>
      <c r="P9" s="585">
        <v>9823</v>
      </c>
      <c r="Q9" s="581"/>
      <c r="R9" s="586">
        <v>209</v>
      </c>
    </row>
    <row r="10" spans="1:18" ht="14.45" customHeight="1" x14ac:dyDescent="0.2">
      <c r="A10" s="575"/>
      <c r="B10" s="576" t="s">
        <v>1303</v>
      </c>
      <c r="C10" s="576" t="s">
        <v>496</v>
      </c>
      <c r="D10" s="576" t="s">
        <v>1304</v>
      </c>
      <c r="E10" s="576" t="s">
        <v>1313</v>
      </c>
      <c r="F10" s="576" t="s">
        <v>1314</v>
      </c>
      <c r="G10" s="585"/>
      <c r="H10" s="585"/>
      <c r="I10" s="576"/>
      <c r="J10" s="576"/>
      <c r="K10" s="585"/>
      <c r="L10" s="585"/>
      <c r="M10" s="576"/>
      <c r="N10" s="576"/>
      <c r="O10" s="585">
        <v>5</v>
      </c>
      <c r="P10" s="585">
        <v>0</v>
      </c>
      <c r="Q10" s="581"/>
      <c r="R10" s="586">
        <v>0</v>
      </c>
    </row>
    <row r="11" spans="1:18" ht="14.45" customHeight="1" x14ac:dyDescent="0.2">
      <c r="A11" s="575"/>
      <c r="B11" s="576" t="s">
        <v>1303</v>
      </c>
      <c r="C11" s="576" t="s">
        <v>496</v>
      </c>
      <c r="D11" s="576" t="s">
        <v>1304</v>
      </c>
      <c r="E11" s="576" t="s">
        <v>1315</v>
      </c>
      <c r="F11" s="576" t="s">
        <v>1316</v>
      </c>
      <c r="G11" s="585"/>
      <c r="H11" s="585"/>
      <c r="I11" s="576"/>
      <c r="J11" s="576"/>
      <c r="K11" s="585"/>
      <c r="L11" s="585"/>
      <c r="M11" s="576"/>
      <c r="N11" s="576"/>
      <c r="O11" s="585">
        <v>2899</v>
      </c>
      <c r="P11" s="585">
        <v>605891</v>
      </c>
      <c r="Q11" s="581"/>
      <c r="R11" s="586">
        <v>209</v>
      </c>
    </row>
    <row r="12" spans="1:18" ht="14.45" customHeight="1" x14ac:dyDescent="0.2">
      <c r="A12" s="575"/>
      <c r="B12" s="576" t="s">
        <v>1303</v>
      </c>
      <c r="C12" s="576" t="s">
        <v>502</v>
      </c>
      <c r="D12" s="576" t="s">
        <v>1304</v>
      </c>
      <c r="E12" s="576" t="s">
        <v>1305</v>
      </c>
      <c r="F12" s="576" t="s">
        <v>1306</v>
      </c>
      <c r="G12" s="585"/>
      <c r="H12" s="585"/>
      <c r="I12" s="576"/>
      <c r="J12" s="576"/>
      <c r="K12" s="585"/>
      <c r="L12" s="585"/>
      <c r="M12" s="576"/>
      <c r="N12" s="576"/>
      <c r="O12" s="585">
        <v>229</v>
      </c>
      <c r="P12" s="585">
        <v>47861</v>
      </c>
      <c r="Q12" s="581"/>
      <c r="R12" s="586">
        <v>209</v>
      </c>
    </row>
    <row r="13" spans="1:18" ht="14.45" customHeight="1" x14ac:dyDescent="0.2">
      <c r="A13" s="575"/>
      <c r="B13" s="576" t="s">
        <v>1303</v>
      </c>
      <c r="C13" s="576" t="s">
        <v>502</v>
      </c>
      <c r="D13" s="576" t="s">
        <v>1304</v>
      </c>
      <c r="E13" s="576" t="s">
        <v>1307</v>
      </c>
      <c r="F13" s="576" t="s">
        <v>1308</v>
      </c>
      <c r="G13" s="585"/>
      <c r="H13" s="585"/>
      <c r="I13" s="576"/>
      <c r="J13" s="576"/>
      <c r="K13" s="585"/>
      <c r="L13" s="585"/>
      <c r="M13" s="576"/>
      <c r="N13" s="576"/>
      <c r="O13" s="585">
        <v>5251</v>
      </c>
      <c r="P13" s="585">
        <v>1101025</v>
      </c>
      <c r="Q13" s="581"/>
      <c r="R13" s="586">
        <v>209.67910874119215</v>
      </c>
    </row>
    <row r="14" spans="1:18" ht="14.45" customHeight="1" x14ac:dyDescent="0.2">
      <c r="A14" s="575"/>
      <c r="B14" s="576" t="s">
        <v>1303</v>
      </c>
      <c r="C14" s="576" t="s">
        <v>502</v>
      </c>
      <c r="D14" s="576" t="s">
        <v>1304</v>
      </c>
      <c r="E14" s="576" t="s">
        <v>1309</v>
      </c>
      <c r="F14" s="576" t="s">
        <v>1310</v>
      </c>
      <c r="G14" s="585"/>
      <c r="H14" s="585"/>
      <c r="I14" s="576"/>
      <c r="J14" s="576"/>
      <c r="K14" s="585"/>
      <c r="L14" s="585"/>
      <c r="M14" s="576"/>
      <c r="N14" s="576"/>
      <c r="O14" s="585">
        <v>175</v>
      </c>
      <c r="P14" s="585">
        <v>36575</v>
      </c>
      <c r="Q14" s="581"/>
      <c r="R14" s="586">
        <v>209</v>
      </c>
    </row>
    <row r="15" spans="1:18" ht="14.45" customHeight="1" x14ac:dyDescent="0.2">
      <c r="A15" s="575"/>
      <c r="B15" s="576" t="s">
        <v>1303</v>
      </c>
      <c r="C15" s="576" t="s">
        <v>502</v>
      </c>
      <c r="D15" s="576" t="s">
        <v>1304</v>
      </c>
      <c r="E15" s="576" t="s">
        <v>1311</v>
      </c>
      <c r="F15" s="576" t="s">
        <v>1312</v>
      </c>
      <c r="G15" s="585"/>
      <c r="H15" s="585"/>
      <c r="I15" s="576"/>
      <c r="J15" s="576"/>
      <c r="K15" s="585"/>
      <c r="L15" s="585"/>
      <c r="M15" s="576"/>
      <c r="N15" s="576"/>
      <c r="O15" s="585">
        <v>239</v>
      </c>
      <c r="P15" s="585">
        <v>49951</v>
      </c>
      <c r="Q15" s="581"/>
      <c r="R15" s="586">
        <v>209</v>
      </c>
    </row>
    <row r="16" spans="1:18" ht="14.45" customHeight="1" x14ac:dyDescent="0.2">
      <c r="A16" s="575"/>
      <c r="B16" s="576" t="s">
        <v>1303</v>
      </c>
      <c r="C16" s="576" t="s">
        <v>502</v>
      </c>
      <c r="D16" s="576" t="s">
        <v>1304</v>
      </c>
      <c r="E16" s="576" t="s">
        <v>1315</v>
      </c>
      <c r="F16" s="576" t="s">
        <v>1316</v>
      </c>
      <c r="G16" s="585"/>
      <c r="H16" s="585"/>
      <c r="I16" s="576"/>
      <c r="J16" s="576"/>
      <c r="K16" s="585"/>
      <c r="L16" s="585"/>
      <c r="M16" s="576"/>
      <c r="N16" s="576"/>
      <c r="O16" s="585">
        <v>94</v>
      </c>
      <c r="P16" s="585">
        <v>19646</v>
      </c>
      <c r="Q16" s="581"/>
      <c r="R16" s="586">
        <v>209</v>
      </c>
    </row>
    <row r="17" spans="1:18" ht="14.45" customHeight="1" x14ac:dyDescent="0.2">
      <c r="A17" s="575"/>
      <c r="B17" s="576" t="s">
        <v>1303</v>
      </c>
      <c r="C17" s="576" t="s">
        <v>502</v>
      </c>
      <c r="D17" s="576" t="s">
        <v>1304</v>
      </c>
      <c r="E17" s="576" t="s">
        <v>1317</v>
      </c>
      <c r="F17" s="576"/>
      <c r="G17" s="585"/>
      <c r="H17" s="585"/>
      <c r="I17" s="576"/>
      <c r="J17" s="576"/>
      <c r="K17" s="585"/>
      <c r="L17" s="585"/>
      <c r="M17" s="576"/>
      <c r="N17" s="576"/>
      <c r="O17" s="585">
        <v>2</v>
      </c>
      <c r="P17" s="585">
        <v>17777.78</v>
      </c>
      <c r="Q17" s="581"/>
      <c r="R17" s="586">
        <v>8888.89</v>
      </c>
    </row>
    <row r="18" spans="1:18" ht="14.45" customHeight="1" x14ac:dyDescent="0.2">
      <c r="A18" s="575"/>
      <c r="B18" s="576" t="s">
        <v>1318</v>
      </c>
      <c r="C18" s="576" t="s">
        <v>493</v>
      </c>
      <c r="D18" s="576" t="s">
        <v>1304</v>
      </c>
      <c r="E18" s="576" t="s">
        <v>1307</v>
      </c>
      <c r="F18" s="576" t="s">
        <v>1308</v>
      </c>
      <c r="G18" s="585"/>
      <c r="H18" s="585"/>
      <c r="I18" s="576"/>
      <c r="J18" s="576"/>
      <c r="K18" s="585"/>
      <c r="L18" s="585"/>
      <c r="M18" s="576"/>
      <c r="N18" s="576"/>
      <c r="O18" s="585">
        <v>2</v>
      </c>
      <c r="P18" s="585">
        <v>418</v>
      </c>
      <c r="Q18" s="581"/>
      <c r="R18" s="586">
        <v>209</v>
      </c>
    </row>
    <row r="19" spans="1:18" ht="14.45" customHeight="1" x14ac:dyDescent="0.2">
      <c r="A19" s="575"/>
      <c r="B19" s="576" t="s">
        <v>1318</v>
      </c>
      <c r="C19" s="576" t="s">
        <v>490</v>
      </c>
      <c r="D19" s="576" t="s">
        <v>1304</v>
      </c>
      <c r="E19" s="576" t="s">
        <v>1307</v>
      </c>
      <c r="F19" s="576" t="s">
        <v>1308</v>
      </c>
      <c r="G19" s="585"/>
      <c r="H19" s="585"/>
      <c r="I19" s="576"/>
      <c r="J19" s="576"/>
      <c r="K19" s="585"/>
      <c r="L19" s="585"/>
      <c r="M19" s="576"/>
      <c r="N19" s="576"/>
      <c r="O19" s="585">
        <v>9</v>
      </c>
      <c r="P19" s="585">
        <v>1881</v>
      </c>
      <c r="Q19" s="581"/>
      <c r="R19" s="586">
        <v>209</v>
      </c>
    </row>
    <row r="20" spans="1:18" ht="14.45" customHeight="1" x14ac:dyDescent="0.2">
      <c r="A20" s="575"/>
      <c r="B20" s="576" t="s">
        <v>1318</v>
      </c>
      <c r="C20" s="576" t="s">
        <v>490</v>
      </c>
      <c r="D20" s="576" t="s">
        <v>1304</v>
      </c>
      <c r="E20" s="576" t="s">
        <v>1311</v>
      </c>
      <c r="F20" s="576" t="s">
        <v>1312</v>
      </c>
      <c r="G20" s="585"/>
      <c r="H20" s="585"/>
      <c r="I20" s="576"/>
      <c r="J20" s="576"/>
      <c r="K20" s="585"/>
      <c r="L20" s="585"/>
      <c r="M20" s="576"/>
      <c r="N20" s="576"/>
      <c r="O20" s="585">
        <v>7</v>
      </c>
      <c r="P20" s="585">
        <v>1463</v>
      </c>
      <c r="Q20" s="581"/>
      <c r="R20" s="586">
        <v>209</v>
      </c>
    </row>
    <row r="21" spans="1:18" ht="14.45" customHeight="1" x14ac:dyDescent="0.2">
      <c r="A21" s="575"/>
      <c r="B21" s="576" t="s">
        <v>1318</v>
      </c>
      <c r="C21" s="576" t="s">
        <v>496</v>
      </c>
      <c r="D21" s="576" t="s">
        <v>1304</v>
      </c>
      <c r="E21" s="576" t="s">
        <v>1307</v>
      </c>
      <c r="F21" s="576" t="s">
        <v>1308</v>
      </c>
      <c r="G21" s="585"/>
      <c r="H21" s="585"/>
      <c r="I21" s="576"/>
      <c r="J21" s="576"/>
      <c r="K21" s="585"/>
      <c r="L21" s="585"/>
      <c r="M21" s="576"/>
      <c r="N21" s="576"/>
      <c r="O21" s="585">
        <v>6</v>
      </c>
      <c r="P21" s="585">
        <v>1254</v>
      </c>
      <c r="Q21" s="581"/>
      <c r="R21" s="586">
        <v>209</v>
      </c>
    </row>
    <row r="22" spans="1:18" ht="14.45" customHeight="1" x14ac:dyDescent="0.2">
      <c r="A22" s="575"/>
      <c r="B22" s="576" t="s">
        <v>1318</v>
      </c>
      <c r="C22" s="576" t="s">
        <v>496</v>
      </c>
      <c r="D22" s="576" t="s">
        <v>1304</v>
      </c>
      <c r="E22" s="576" t="s">
        <v>1311</v>
      </c>
      <c r="F22" s="576" t="s">
        <v>1312</v>
      </c>
      <c r="G22" s="585"/>
      <c r="H22" s="585"/>
      <c r="I22" s="576"/>
      <c r="J22" s="576"/>
      <c r="K22" s="585"/>
      <c r="L22" s="585"/>
      <c r="M22" s="576"/>
      <c r="N22" s="576"/>
      <c r="O22" s="585">
        <v>8</v>
      </c>
      <c r="P22" s="585">
        <v>1672</v>
      </c>
      <c r="Q22" s="581"/>
      <c r="R22" s="586">
        <v>209</v>
      </c>
    </row>
    <row r="23" spans="1:18" ht="14.45" customHeight="1" x14ac:dyDescent="0.2">
      <c r="A23" s="575"/>
      <c r="B23" s="576" t="s">
        <v>1318</v>
      </c>
      <c r="C23" s="576" t="s">
        <v>502</v>
      </c>
      <c r="D23" s="576" t="s">
        <v>1304</v>
      </c>
      <c r="E23" s="576" t="s">
        <v>1307</v>
      </c>
      <c r="F23" s="576" t="s">
        <v>1308</v>
      </c>
      <c r="G23" s="585"/>
      <c r="H23" s="585"/>
      <c r="I23" s="576"/>
      <c r="J23" s="576"/>
      <c r="K23" s="585"/>
      <c r="L23" s="585"/>
      <c r="M23" s="576"/>
      <c r="N23" s="576"/>
      <c r="O23" s="585">
        <v>2</v>
      </c>
      <c r="P23" s="585">
        <v>418</v>
      </c>
      <c r="Q23" s="581"/>
      <c r="R23" s="586">
        <v>209</v>
      </c>
    </row>
    <row r="24" spans="1:18" ht="14.45" customHeight="1" x14ac:dyDescent="0.2">
      <c r="A24" s="575"/>
      <c r="B24" s="576" t="s">
        <v>1318</v>
      </c>
      <c r="C24" s="576" t="s">
        <v>502</v>
      </c>
      <c r="D24" s="576" t="s">
        <v>1304</v>
      </c>
      <c r="E24" s="576" t="s">
        <v>1309</v>
      </c>
      <c r="F24" s="576" t="s">
        <v>1310</v>
      </c>
      <c r="G24" s="585"/>
      <c r="H24" s="585"/>
      <c r="I24" s="576"/>
      <c r="J24" s="576"/>
      <c r="K24" s="585"/>
      <c r="L24" s="585"/>
      <c r="M24" s="576"/>
      <c r="N24" s="576"/>
      <c r="O24" s="585">
        <v>1</v>
      </c>
      <c r="P24" s="585">
        <v>209</v>
      </c>
      <c r="Q24" s="581"/>
      <c r="R24" s="586">
        <v>209</v>
      </c>
    </row>
    <row r="25" spans="1:18" ht="14.45" customHeight="1" x14ac:dyDescent="0.2">
      <c r="A25" s="575"/>
      <c r="B25" s="576" t="s">
        <v>1318</v>
      </c>
      <c r="C25" s="576" t="s">
        <v>604</v>
      </c>
      <c r="D25" s="576" t="s">
        <v>1304</v>
      </c>
      <c r="E25" s="576" t="s">
        <v>1307</v>
      </c>
      <c r="F25" s="576" t="s">
        <v>1308</v>
      </c>
      <c r="G25" s="585"/>
      <c r="H25" s="585"/>
      <c r="I25" s="576"/>
      <c r="J25" s="576"/>
      <c r="K25" s="585"/>
      <c r="L25" s="585"/>
      <c r="M25" s="576"/>
      <c r="N25" s="576"/>
      <c r="O25" s="585">
        <v>7475</v>
      </c>
      <c r="P25" s="585">
        <v>1562275</v>
      </c>
      <c r="Q25" s="581"/>
      <c r="R25" s="586">
        <v>209</v>
      </c>
    </row>
    <row r="26" spans="1:18" ht="14.45" customHeight="1" x14ac:dyDescent="0.2">
      <c r="A26" s="575"/>
      <c r="B26" s="576" t="s">
        <v>1318</v>
      </c>
      <c r="C26" s="576" t="s">
        <v>604</v>
      </c>
      <c r="D26" s="576" t="s">
        <v>1304</v>
      </c>
      <c r="E26" s="576" t="s">
        <v>1311</v>
      </c>
      <c r="F26" s="576" t="s">
        <v>1312</v>
      </c>
      <c r="G26" s="585"/>
      <c r="H26" s="585"/>
      <c r="I26" s="576"/>
      <c r="J26" s="576"/>
      <c r="K26" s="585"/>
      <c r="L26" s="585"/>
      <c r="M26" s="576"/>
      <c r="N26" s="576"/>
      <c r="O26" s="585">
        <v>4625</v>
      </c>
      <c r="P26" s="585">
        <v>966625</v>
      </c>
      <c r="Q26" s="581"/>
      <c r="R26" s="586">
        <v>209</v>
      </c>
    </row>
    <row r="27" spans="1:18" ht="14.45" customHeight="1" x14ac:dyDescent="0.2">
      <c r="A27" s="575" t="s">
        <v>1319</v>
      </c>
      <c r="B27" s="576" t="s">
        <v>1320</v>
      </c>
      <c r="C27" s="576" t="s">
        <v>485</v>
      </c>
      <c r="D27" s="576" t="s">
        <v>1321</v>
      </c>
      <c r="E27" s="576" t="s">
        <v>1322</v>
      </c>
      <c r="F27" s="576" t="s">
        <v>1323</v>
      </c>
      <c r="G27" s="585">
        <v>493</v>
      </c>
      <c r="H27" s="585">
        <v>26794.54</v>
      </c>
      <c r="I27" s="576"/>
      <c r="J27" s="576">
        <v>54.349979716024343</v>
      </c>
      <c r="K27" s="585">
        <v>47.8</v>
      </c>
      <c r="L27" s="585">
        <v>2600.35</v>
      </c>
      <c r="M27" s="576"/>
      <c r="N27" s="576">
        <v>54.40062761506276</v>
      </c>
      <c r="O27" s="585"/>
      <c r="P27" s="585"/>
      <c r="Q27" s="581"/>
      <c r="R27" s="586"/>
    </row>
    <row r="28" spans="1:18" ht="14.45" customHeight="1" x14ac:dyDescent="0.2">
      <c r="A28" s="575" t="s">
        <v>1319</v>
      </c>
      <c r="B28" s="576" t="s">
        <v>1320</v>
      </c>
      <c r="C28" s="576" t="s">
        <v>485</v>
      </c>
      <c r="D28" s="576" t="s">
        <v>1321</v>
      </c>
      <c r="E28" s="576" t="s">
        <v>1324</v>
      </c>
      <c r="F28" s="576" t="s">
        <v>1325</v>
      </c>
      <c r="G28" s="585"/>
      <c r="H28" s="585"/>
      <c r="I28" s="576"/>
      <c r="J28" s="576"/>
      <c r="K28" s="585">
        <v>1.7</v>
      </c>
      <c r="L28" s="585">
        <v>232.06</v>
      </c>
      <c r="M28" s="576"/>
      <c r="N28" s="576">
        <v>136.50588235294117</v>
      </c>
      <c r="O28" s="585"/>
      <c r="P28" s="585"/>
      <c r="Q28" s="581"/>
      <c r="R28" s="586"/>
    </row>
    <row r="29" spans="1:18" ht="14.45" customHeight="1" x14ac:dyDescent="0.2">
      <c r="A29" s="575" t="s">
        <v>1319</v>
      </c>
      <c r="B29" s="576" t="s">
        <v>1320</v>
      </c>
      <c r="C29" s="576" t="s">
        <v>485</v>
      </c>
      <c r="D29" s="576" t="s">
        <v>1321</v>
      </c>
      <c r="E29" s="576" t="s">
        <v>1324</v>
      </c>
      <c r="F29" s="576"/>
      <c r="G29" s="585">
        <v>0.4</v>
      </c>
      <c r="H29" s="585">
        <v>54.6</v>
      </c>
      <c r="I29" s="576"/>
      <c r="J29" s="576">
        <v>136.5</v>
      </c>
      <c r="K29" s="585">
        <v>1.4</v>
      </c>
      <c r="L29" s="585">
        <v>190.96</v>
      </c>
      <c r="M29" s="576"/>
      <c r="N29" s="576">
        <v>136.4</v>
      </c>
      <c r="O29" s="585"/>
      <c r="P29" s="585"/>
      <c r="Q29" s="581"/>
      <c r="R29" s="586"/>
    </row>
    <row r="30" spans="1:18" ht="14.45" customHeight="1" x14ac:dyDescent="0.2">
      <c r="A30" s="575" t="s">
        <v>1319</v>
      </c>
      <c r="B30" s="576" t="s">
        <v>1320</v>
      </c>
      <c r="C30" s="576" t="s">
        <v>485</v>
      </c>
      <c r="D30" s="576" t="s">
        <v>1321</v>
      </c>
      <c r="E30" s="576" t="s">
        <v>1326</v>
      </c>
      <c r="F30" s="576" t="s">
        <v>1327</v>
      </c>
      <c r="G30" s="585">
        <v>40.700000000000017</v>
      </c>
      <c r="H30" s="585">
        <v>2060.4899999999993</v>
      </c>
      <c r="I30" s="576"/>
      <c r="J30" s="576">
        <v>50.626289926289886</v>
      </c>
      <c r="K30" s="585">
        <v>30</v>
      </c>
      <c r="L30" s="585">
        <v>1352.0900000000001</v>
      </c>
      <c r="M30" s="576"/>
      <c r="N30" s="576">
        <v>45.06966666666667</v>
      </c>
      <c r="O30" s="585"/>
      <c r="P30" s="585"/>
      <c r="Q30" s="581"/>
      <c r="R30" s="586"/>
    </row>
    <row r="31" spans="1:18" ht="14.45" customHeight="1" x14ac:dyDescent="0.2">
      <c r="A31" s="575" t="s">
        <v>1319</v>
      </c>
      <c r="B31" s="576" t="s">
        <v>1320</v>
      </c>
      <c r="C31" s="576" t="s">
        <v>485</v>
      </c>
      <c r="D31" s="576" t="s">
        <v>1321</v>
      </c>
      <c r="E31" s="576" t="s">
        <v>1328</v>
      </c>
      <c r="F31" s="576" t="s">
        <v>1329</v>
      </c>
      <c r="G31" s="585">
        <v>8.6999999999999975</v>
      </c>
      <c r="H31" s="585">
        <v>1539.9000000000003</v>
      </c>
      <c r="I31" s="576"/>
      <c r="J31" s="576">
        <v>177.00000000000009</v>
      </c>
      <c r="K31" s="585">
        <v>5.3999999999999995</v>
      </c>
      <c r="L31" s="585">
        <v>955.80000000000018</v>
      </c>
      <c r="M31" s="576"/>
      <c r="N31" s="576">
        <v>177.00000000000006</v>
      </c>
      <c r="O31" s="585"/>
      <c r="P31" s="585"/>
      <c r="Q31" s="581"/>
      <c r="R31" s="586"/>
    </row>
    <row r="32" spans="1:18" ht="14.45" customHeight="1" x14ac:dyDescent="0.2">
      <c r="A32" s="575" t="s">
        <v>1319</v>
      </c>
      <c r="B32" s="576" t="s">
        <v>1320</v>
      </c>
      <c r="C32" s="576" t="s">
        <v>485</v>
      </c>
      <c r="D32" s="576" t="s">
        <v>1321</v>
      </c>
      <c r="E32" s="576" t="s">
        <v>1330</v>
      </c>
      <c r="F32" s="576" t="s">
        <v>587</v>
      </c>
      <c r="G32" s="585">
        <v>39.500000000000007</v>
      </c>
      <c r="H32" s="585">
        <v>189.59999999999994</v>
      </c>
      <c r="I32" s="576"/>
      <c r="J32" s="576">
        <v>4.7999999999999972</v>
      </c>
      <c r="K32" s="585">
        <v>28.700000000000003</v>
      </c>
      <c r="L32" s="585">
        <v>137.89999999999998</v>
      </c>
      <c r="M32" s="576"/>
      <c r="N32" s="576">
        <v>4.8048780487804867</v>
      </c>
      <c r="O32" s="585"/>
      <c r="P32" s="585"/>
      <c r="Q32" s="581"/>
      <c r="R32" s="586"/>
    </row>
    <row r="33" spans="1:18" ht="14.45" customHeight="1" x14ac:dyDescent="0.2">
      <c r="A33" s="575" t="s">
        <v>1319</v>
      </c>
      <c r="B33" s="576" t="s">
        <v>1320</v>
      </c>
      <c r="C33" s="576" t="s">
        <v>485</v>
      </c>
      <c r="D33" s="576" t="s">
        <v>1321</v>
      </c>
      <c r="E33" s="576" t="s">
        <v>1330</v>
      </c>
      <c r="F33" s="576" t="s">
        <v>1331</v>
      </c>
      <c r="G33" s="585">
        <v>89.449999999999989</v>
      </c>
      <c r="H33" s="585">
        <v>429.50000000000006</v>
      </c>
      <c r="I33" s="576"/>
      <c r="J33" s="576">
        <v>4.8015651201788723</v>
      </c>
      <c r="K33" s="585">
        <v>24.400000000000009</v>
      </c>
      <c r="L33" s="585">
        <v>117.11999999999996</v>
      </c>
      <c r="M33" s="576"/>
      <c r="N33" s="576">
        <v>4.7999999999999963</v>
      </c>
      <c r="O33" s="585"/>
      <c r="P33" s="585"/>
      <c r="Q33" s="581"/>
      <c r="R33" s="586"/>
    </row>
    <row r="34" spans="1:18" ht="14.45" customHeight="1" x14ac:dyDescent="0.2">
      <c r="A34" s="575" t="s">
        <v>1319</v>
      </c>
      <c r="B34" s="576" t="s">
        <v>1320</v>
      </c>
      <c r="C34" s="576" t="s">
        <v>485</v>
      </c>
      <c r="D34" s="576" t="s">
        <v>1321</v>
      </c>
      <c r="E34" s="576" t="s">
        <v>1332</v>
      </c>
      <c r="F34" s="576" t="s">
        <v>1333</v>
      </c>
      <c r="G34" s="585">
        <v>4.6000000000000005</v>
      </c>
      <c r="H34" s="585">
        <v>3646.88</v>
      </c>
      <c r="I34" s="576"/>
      <c r="J34" s="576">
        <v>792.8</v>
      </c>
      <c r="K34" s="585">
        <v>11.1</v>
      </c>
      <c r="L34" s="585">
        <v>8800.08</v>
      </c>
      <c r="M34" s="576"/>
      <c r="N34" s="576">
        <v>792.80000000000007</v>
      </c>
      <c r="O34" s="585"/>
      <c r="P34" s="585"/>
      <c r="Q34" s="581"/>
      <c r="R34" s="586"/>
    </row>
    <row r="35" spans="1:18" ht="14.45" customHeight="1" x14ac:dyDescent="0.2">
      <c r="A35" s="575" t="s">
        <v>1319</v>
      </c>
      <c r="B35" s="576" t="s">
        <v>1320</v>
      </c>
      <c r="C35" s="576" t="s">
        <v>485</v>
      </c>
      <c r="D35" s="576" t="s">
        <v>1321</v>
      </c>
      <c r="E35" s="576" t="s">
        <v>1334</v>
      </c>
      <c r="F35" s="576" t="s">
        <v>1335</v>
      </c>
      <c r="G35" s="585"/>
      <c r="H35" s="585"/>
      <c r="I35" s="576"/>
      <c r="J35" s="576"/>
      <c r="K35" s="585">
        <v>4.29</v>
      </c>
      <c r="L35" s="585">
        <v>415.53</v>
      </c>
      <c r="M35" s="576"/>
      <c r="N35" s="576">
        <v>96.860139860139853</v>
      </c>
      <c r="O35" s="585"/>
      <c r="P35" s="585"/>
      <c r="Q35" s="581"/>
      <c r="R35" s="586"/>
    </row>
    <row r="36" spans="1:18" ht="14.45" customHeight="1" x14ac:dyDescent="0.2">
      <c r="A36" s="575" t="s">
        <v>1319</v>
      </c>
      <c r="B36" s="576" t="s">
        <v>1320</v>
      </c>
      <c r="C36" s="576" t="s">
        <v>485</v>
      </c>
      <c r="D36" s="576" t="s">
        <v>1321</v>
      </c>
      <c r="E36" s="576" t="s">
        <v>1336</v>
      </c>
      <c r="F36" s="576" t="s">
        <v>1335</v>
      </c>
      <c r="G36" s="585"/>
      <c r="H36" s="585"/>
      <c r="I36" s="576"/>
      <c r="J36" s="576"/>
      <c r="K36" s="585">
        <v>6.3999999999999986</v>
      </c>
      <c r="L36" s="585">
        <v>772.40000000000009</v>
      </c>
      <c r="M36" s="576"/>
      <c r="N36" s="576">
        <v>120.68750000000004</v>
      </c>
      <c r="O36" s="585"/>
      <c r="P36" s="585"/>
      <c r="Q36" s="581"/>
      <c r="R36" s="586"/>
    </row>
    <row r="37" spans="1:18" ht="14.45" customHeight="1" x14ac:dyDescent="0.2">
      <c r="A37" s="575" t="s">
        <v>1319</v>
      </c>
      <c r="B37" s="576" t="s">
        <v>1320</v>
      </c>
      <c r="C37" s="576" t="s">
        <v>485</v>
      </c>
      <c r="D37" s="576" t="s">
        <v>1321</v>
      </c>
      <c r="E37" s="576" t="s">
        <v>1337</v>
      </c>
      <c r="F37" s="576" t="s">
        <v>1338</v>
      </c>
      <c r="G37" s="585"/>
      <c r="H37" s="585"/>
      <c r="I37" s="576"/>
      <c r="J37" s="576"/>
      <c r="K37" s="585">
        <v>192.79999999999998</v>
      </c>
      <c r="L37" s="585">
        <v>10488.35</v>
      </c>
      <c r="M37" s="576"/>
      <c r="N37" s="576">
        <v>54.400155601659755</v>
      </c>
      <c r="O37" s="585"/>
      <c r="P37" s="585"/>
      <c r="Q37" s="581"/>
      <c r="R37" s="586"/>
    </row>
    <row r="38" spans="1:18" ht="14.45" customHeight="1" x14ac:dyDescent="0.2">
      <c r="A38" s="575" t="s">
        <v>1319</v>
      </c>
      <c r="B38" s="576" t="s">
        <v>1320</v>
      </c>
      <c r="C38" s="576" t="s">
        <v>485</v>
      </c>
      <c r="D38" s="576" t="s">
        <v>1321</v>
      </c>
      <c r="E38" s="576" t="s">
        <v>1339</v>
      </c>
      <c r="F38" s="576" t="s">
        <v>1340</v>
      </c>
      <c r="G38" s="585"/>
      <c r="H38" s="585"/>
      <c r="I38" s="576"/>
      <c r="J38" s="576"/>
      <c r="K38" s="585">
        <v>14.12</v>
      </c>
      <c r="L38" s="585">
        <v>1370.73</v>
      </c>
      <c r="M38" s="576"/>
      <c r="N38" s="576">
        <v>97.077195467422101</v>
      </c>
      <c r="O38" s="585"/>
      <c r="P38" s="585"/>
      <c r="Q38" s="581"/>
      <c r="R38" s="586"/>
    </row>
    <row r="39" spans="1:18" ht="14.45" customHeight="1" x14ac:dyDescent="0.2">
      <c r="A39" s="575" t="s">
        <v>1319</v>
      </c>
      <c r="B39" s="576" t="s">
        <v>1320</v>
      </c>
      <c r="C39" s="576" t="s">
        <v>485</v>
      </c>
      <c r="D39" s="576" t="s">
        <v>1321</v>
      </c>
      <c r="E39" s="576" t="s">
        <v>1341</v>
      </c>
      <c r="F39" s="576" t="s">
        <v>1342</v>
      </c>
      <c r="G39" s="585"/>
      <c r="H39" s="585"/>
      <c r="I39" s="576"/>
      <c r="J39" s="576"/>
      <c r="K39" s="585">
        <v>131.99999999999997</v>
      </c>
      <c r="L39" s="585">
        <v>7180.8</v>
      </c>
      <c r="M39" s="576"/>
      <c r="N39" s="576">
        <v>54.400000000000013</v>
      </c>
      <c r="O39" s="585"/>
      <c r="P39" s="585"/>
      <c r="Q39" s="581"/>
      <c r="R39" s="586"/>
    </row>
    <row r="40" spans="1:18" ht="14.45" customHeight="1" x14ac:dyDescent="0.2">
      <c r="A40" s="575" t="s">
        <v>1319</v>
      </c>
      <c r="B40" s="576" t="s">
        <v>1320</v>
      </c>
      <c r="C40" s="576" t="s">
        <v>485</v>
      </c>
      <c r="D40" s="576" t="s">
        <v>1321</v>
      </c>
      <c r="E40" s="576" t="s">
        <v>1343</v>
      </c>
      <c r="F40" s="576" t="s">
        <v>1344</v>
      </c>
      <c r="G40" s="585"/>
      <c r="H40" s="585"/>
      <c r="I40" s="576"/>
      <c r="J40" s="576"/>
      <c r="K40" s="585">
        <v>0.5</v>
      </c>
      <c r="L40" s="585">
        <v>68.8</v>
      </c>
      <c r="M40" s="576"/>
      <c r="N40" s="576">
        <v>137.6</v>
      </c>
      <c r="O40" s="585"/>
      <c r="P40" s="585"/>
      <c r="Q40" s="581"/>
      <c r="R40" s="586"/>
    </row>
    <row r="41" spans="1:18" ht="14.45" customHeight="1" x14ac:dyDescent="0.2">
      <c r="A41" s="575" t="s">
        <v>1319</v>
      </c>
      <c r="B41" s="576" t="s">
        <v>1320</v>
      </c>
      <c r="C41" s="576" t="s">
        <v>485</v>
      </c>
      <c r="D41" s="576" t="s">
        <v>1321</v>
      </c>
      <c r="E41" s="576" t="s">
        <v>1345</v>
      </c>
      <c r="F41" s="576" t="s">
        <v>533</v>
      </c>
      <c r="G41" s="585"/>
      <c r="H41" s="585"/>
      <c r="I41" s="576"/>
      <c r="J41" s="576"/>
      <c r="K41" s="585">
        <v>28</v>
      </c>
      <c r="L41" s="585">
        <v>8336.7199999999993</v>
      </c>
      <c r="M41" s="576"/>
      <c r="N41" s="576">
        <v>297.73999999999995</v>
      </c>
      <c r="O41" s="585">
        <v>17</v>
      </c>
      <c r="P41" s="585">
        <v>3883.5700000000006</v>
      </c>
      <c r="Q41" s="581"/>
      <c r="R41" s="586">
        <v>228.44529411764711</v>
      </c>
    </row>
    <row r="42" spans="1:18" ht="14.45" customHeight="1" x14ac:dyDescent="0.2">
      <c r="A42" s="575" t="s">
        <v>1319</v>
      </c>
      <c r="B42" s="576" t="s">
        <v>1320</v>
      </c>
      <c r="C42" s="576" t="s">
        <v>485</v>
      </c>
      <c r="D42" s="576" t="s">
        <v>1321</v>
      </c>
      <c r="E42" s="576" t="s">
        <v>1346</v>
      </c>
      <c r="F42" s="576" t="s">
        <v>1347</v>
      </c>
      <c r="G42" s="585"/>
      <c r="H42" s="585"/>
      <c r="I42" s="576"/>
      <c r="J42" s="576"/>
      <c r="K42" s="585">
        <v>5</v>
      </c>
      <c r="L42" s="585">
        <v>1339.36</v>
      </c>
      <c r="M42" s="576"/>
      <c r="N42" s="576">
        <v>267.87199999999996</v>
      </c>
      <c r="O42" s="585"/>
      <c r="P42" s="585"/>
      <c r="Q42" s="581"/>
      <c r="R42" s="586"/>
    </row>
    <row r="43" spans="1:18" ht="14.45" customHeight="1" x14ac:dyDescent="0.2">
      <c r="A43" s="575" t="s">
        <v>1319</v>
      </c>
      <c r="B43" s="576" t="s">
        <v>1320</v>
      </c>
      <c r="C43" s="576" t="s">
        <v>485</v>
      </c>
      <c r="D43" s="576" t="s">
        <v>1304</v>
      </c>
      <c r="E43" s="576" t="s">
        <v>1348</v>
      </c>
      <c r="F43" s="576" t="s">
        <v>1349</v>
      </c>
      <c r="G43" s="585">
        <v>75</v>
      </c>
      <c r="H43" s="585">
        <v>13875</v>
      </c>
      <c r="I43" s="576"/>
      <c r="J43" s="576">
        <v>185</v>
      </c>
      <c r="K43" s="585">
        <v>51</v>
      </c>
      <c r="L43" s="585">
        <v>9486</v>
      </c>
      <c r="M43" s="576"/>
      <c r="N43" s="576">
        <v>186</v>
      </c>
      <c r="O43" s="585">
        <v>43</v>
      </c>
      <c r="P43" s="585">
        <v>8600</v>
      </c>
      <c r="Q43" s="581"/>
      <c r="R43" s="586">
        <v>200</v>
      </c>
    </row>
    <row r="44" spans="1:18" ht="14.45" customHeight="1" x14ac:dyDescent="0.2">
      <c r="A44" s="575" t="s">
        <v>1319</v>
      </c>
      <c r="B44" s="576" t="s">
        <v>1320</v>
      </c>
      <c r="C44" s="576" t="s">
        <v>485</v>
      </c>
      <c r="D44" s="576" t="s">
        <v>1304</v>
      </c>
      <c r="E44" s="576" t="s">
        <v>1350</v>
      </c>
      <c r="F44" s="576" t="s">
        <v>1351</v>
      </c>
      <c r="G44" s="585">
        <v>19</v>
      </c>
      <c r="H44" s="585">
        <v>2318</v>
      </c>
      <c r="I44" s="576"/>
      <c r="J44" s="576">
        <v>122</v>
      </c>
      <c r="K44" s="585">
        <v>271</v>
      </c>
      <c r="L44" s="585">
        <v>33333</v>
      </c>
      <c r="M44" s="576"/>
      <c r="N44" s="576">
        <v>123</v>
      </c>
      <c r="O44" s="585">
        <v>16</v>
      </c>
      <c r="P44" s="585">
        <v>2128</v>
      </c>
      <c r="Q44" s="581"/>
      <c r="R44" s="586">
        <v>133</v>
      </c>
    </row>
    <row r="45" spans="1:18" ht="14.45" customHeight="1" x14ac:dyDescent="0.2">
      <c r="A45" s="575" t="s">
        <v>1319</v>
      </c>
      <c r="B45" s="576" t="s">
        <v>1320</v>
      </c>
      <c r="C45" s="576" t="s">
        <v>485</v>
      </c>
      <c r="D45" s="576" t="s">
        <v>1304</v>
      </c>
      <c r="E45" s="576" t="s">
        <v>1352</v>
      </c>
      <c r="F45" s="576" t="s">
        <v>1353</v>
      </c>
      <c r="G45" s="585">
        <v>3175</v>
      </c>
      <c r="H45" s="585">
        <v>120650</v>
      </c>
      <c r="I45" s="576"/>
      <c r="J45" s="576">
        <v>38</v>
      </c>
      <c r="K45" s="585">
        <v>2234</v>
      </c>
      <c r="L45" s="585">
        <v>84892</v>
      </c>
      <c r="M45" s="576"/>
      <c r="N45" s="576">
        <v>38</v>
      </c>
      <c r="O45" s="585">
        <v>919</v>
      </c>
      <c r="P45" s="585">
        <v>36760</v>
      </c>
      <c r="Q45" s="581"/>
      <c r="R45" s="586">
        <v>40</v>
      </c>
    </row>
    <row r="46" spans="1:18" ht="14.45" customHeight="1" x14ac:dyDescent="0.2">
      <c r="A46" s="575" t="s">
        <v>1319</v>
      </c>
      <c r="B46" s="576" t="s">
        <v>1320</v>
      </c>
      <c r="C46" s="576" t="s">
        <v>485</v>
      </c>
      <c r="D46" s="576" t="s">
        <v>1304</v>
      </c>
      <c r="E46" s="576" t="s">
        <v>1354</v>
      </c>
      <c r="F46" s="576" t="s">
        <v>1355</v>
      </c>
      <c r="G46" s="585">
        <v>1294</v>
      </c>
      <c r="H46" s="585">
        <v>12940</v>
      </c>
      <c r="I46" s="576"/>
      <c r="J46" s="576">
        <v>10</v>
      </c>
      <c r="K46" s="585">
        <v>1227</v>
      </c>
      <c r="L46" s="585">
        <v>12270</v>
      </c>
      <c r="M46" s="576"/>
      <c r="N46" s="576">
        <v>10</v>
      </c>
      <c r="O46" s="585">
        <v>1486</v>
      </c>
      <c r="P46" s="585">
        <v>14860</v>
      </c>
      <c r="Q46" s="581"/>
      <c r="R46" s="586">
        <v>10</v>
      </c>
    </row>
    <row r="47" spans="1:18" ht="14.45" customHeight="1" x14ac:dyDescent="0.2">
      <c r="A47" s="575" t="s">
        <v>1319</v>
      </c>
      <c r="B47" s="576" t="s">
        <v>1320</v>
      </c>
      <c r="C47" s="576" t="s">
        <v>485</v>
      </c>
      <c r="D47" s="576" t="s">
        <v>1304</v>
      </c>
      <c r="E47" s="576" t="s">
        <v>1356</v>
      </c>
      <c r="F47" s="576" t="s">
        <v>1357</v>
      </c>
      <c r="G47" s="585">
        <v>133</v>
      </c>
      <c r="H47" s="585">
        <v>665</v>
      </c>
      <c r="I47" s="576"/>
      <c r="J47" s="576">
        <v>5</v>
      </c>
      <c r="K47" s="585">
        <v>99</v>
      </c>
      <c r="L47" s="585">
        <v>495</v>
      </c>
      <c r="M47" s="576"/>
      <c r="N47" s="576">
        <v>5</v>
      </c>
      <c r="O47" s="585"/>
      <c r="P47" s="585"/>
      <c r="Q47" s="581"/>
      <c r="R47" s="586"/>
    </row>
    <row r="48" spans="1:18" ht="14.45" customHeight="1" x14ac:dyDescent="0.2">
      <c r="A48" s="575" t="s">
        <v>1319</v>
      </c>
      <c r="B48" s="576" t="s">
        <v>1320</v>
      </c>
      <c r="C48" s="576" t="s">
        <v>485</v>
      </c>
      <c r="D48" s="576" t="s">
        <v>1304</v>
      </c>
      <c r="E48" s="576" t="s">
        <v>1358</v>
      </c>
      <c r="F48" s="576" t="s">
        <v>1359</v>
      </c>
      <c r="G48" s="585">
        <v>42</v>
      </c>
      <c r="H48" s="585">
        <v>210</v>
      </c>
      <c r="I48" s="576"/>
      <c r="J48" s="576">
        <v>5</v>
      </c>
      <c r="K48" s="585">
        <v>88</v>
      </c>
      <c r="L48" s="585">
        <v>440</v>
      </c>
      <c r="M48" s="576"/>
      <c r="N48" s="576">
        <v>5</v>
      </c>
      <c r="O48" s="585"/>
      <c r="P48" s="585"/>
      <c r="Q48" s="581"/>
      <c r="R48" s="586"/>
    </row>
    <row r="49" spans="1:18" ht="14.45" customHeight="1" x14ac:dyDescent="0.2">
      <c r="A49" s="575" t="s">
        <v>1319</v>
      </c>
      <c r="B49" s="576" t="s">
        <v>1320</v>
      </c>
      <c r="C49" s="576" t="s">
        <v>485</v>
      </c>
      <c r="D49" s="576" t="s">
        <v>1304</v>
      </c>
      <c r="E49" s="576" t="s">
        <v>1360</v>
      </c>
      <c r="F49" s="576" t="s">
        <v>1361</v>
      </c>
      <c r="G49" s="585">
        <v>781</v>
      </c>
      <c r="H49" s="585">
        <v>58575</v>
      </c>
      <c r="I49" s="576"/>
      <c r="J49" s="576">
        <v>75</v>
      </c>
      <c r="K49" s="585">
        <v>937</v>
      </c>
      <c r="L49" s="585">
        <v>71212</v>
      </c>
      <c r="M49" s="576"/>
      <c r="N49" s="576">
        <v>76</v>
      </c>
      <c r="O49" s="585">
        <v>1013</v>
      </c>
      <c r="P49" s="585">
        <v>82053</v>
      </c>
      <c r="Q49" s="581"/>
      <c r="R49" s="586">
        <v>81</v>
      </c>
    </row>
    <row r="50" spans="1:18" ht="14.45" customHeight="1" x14ac:dyDescent="0.2">
      <c r="A50" s="575" t="s">
        <v>1319</v>
      </c>
      <c r="B50" s="576" t="s">
        <v>1320</v>
      </c>
      <c r="C50" s="576" t="s">
        <v>485</v>
      </c>
      <c r="D50" s="576" t="s">
        <v>1304</v>
      </c>
      <c r="E50" s="576" t="s">
        <v>1362</v>
      </c>
      <c r="F50" s="576" t="s">
        <v>1363</v>
      </c>
      <c r="G50" s="585"/>
      <c r="H50" s="585"/>
      <c r="I50" s="576"/>
      <c r="J50" s="576"/>
      <c r="K50" s="585">
        <v>0</v>
      </c>
      <c r="L50" s="585">
        <v>0</v>
      </c>
      <c r="M50" s="576"/>
      <c r="N50" s="576"/>
      <c r="O50" s="585"/>
      <c r="P50" s="585"/>
      <c r="Q50" s="581"/>
      <c r="R50" s="586"/>
    </row>
    <row r="51" spans="1:18" ht="14.45" customHeight="1" x14ac:dyDescent="0.2">
      <c r="A51" s="575" t="s">
        <v>1319</v>
      </c>
      <c r="B51" s="576" t="s">
        <v>1320</v>
      </c>
      <c r="C51" s="576" t="s">
        <v>485</v>
      </c>
      <c r="D51" s="576" t="s">
        <v>1304</v>
      </c>
      <c r="E51" s="576" t="s">
        <v>1364</v>
      </c>
      <c r="F51" s="576" t="s">
        <v>1365</v>
      </c>
      <c r="G51" s="585">
        <v>634</v>
      </c>
      <c r="H51" s="585">
        <v>113486</v>
      </c>
      <c r="I51" s="576"/>
      <c r="J51" s="576">
        <v>179</v>
      </c>
      <c r="K51" s="585">
        <v>473</v>
      </c>
      <c r="L51" s="585">
        <v>85140</v>
      </c>
      <c r="M51" s="576"/>
      <c r="N51" s="576">
        <v>180</v>
      </c>
      <c r="O51" s="585">
        <v>337</v>
      </c>
      <c r="P51" s="585">
        <v>65378</v>
      </c>
      <c r="Q51" s="581"/>
      <c r="R51" s="586">
        <v>194</v>
      </c>
    </row>
    <row r="52" spans="1:18" ht="14.45" customHeight="1" x14ac:dyDescent="0.2">
      <c r="A52" s="575" t="s">
        <v>1319</v>
      </c>
      <c r="B52" s="576" t="s">
        <v>1320</v>
      </c>
      <c r="C52" s="576" t="s">
        <v>485</v>
      </c>
      <c r="D52" s="576" t="s">
        <v>1304</v>
      </c>
      <c r="E52" s="576" t="s">
        <v>1366</v>
      </c>
      <c r="F52" s="576" t="s">
        <v>1367</v>
      </c>
      <c r="G52" s="585">
        <v>449</v>
      </c>
      <c r="H52" s="585">
        <v>123026</v>
      </c>
      <c r="I52" s="576"/>
      <c r="J52" s="576">
        <v>274</v>
      </c>
      <c r="K52" s="585">
        <v>318</v>
      </c>
      <c r="L52" s="585">
        <v>87768</v>
      </c>
      <c r="M52" s="576"/>
      <c r="N52" s="576">
        <v>276</v>
      </c>
      <c r="O52" s="585">
        <v>297</v>
      </c>
      <c r="P52" s="585">
        <v>85239</v>
      </c>
      <c r="Q52" s="581"/>
      <c r="R52" s="586">
        <v>287</v>
      </c>
    </row>
    <row r="53" spans="1:18" ht="14.45" customHeight="1" x14ac:dyDescent="0.2">
      <c r="A53" s="575" t="s">
        <v>1319</v>
      </c>
      <c r="B53" s="576" t="s">
        <v>1320</v>
      </c>
      <c r="C53" s="576" t="s">
        <v>485</v>
      </c>
      <c r="D53" s="576" t="s">
        <v>1304</v>
      </c>
      <c r="E53" s="576" t="s">
        <v>1368</v>
      </c>
      <c r="F53" s="576" t="s">
        <v>1369</v>
      </c>
      <c r="G53" s="585">
        <v>2177</v>
      </c>
      <c r="H53" s="585">
        <v>72566.659999999989</v>
      </c>
      <c r="I53" s="576"/>
      <c r="J53" s="576">
        <v>33.33333027101515</v>
      </c>
      <c r="K53" s="585">
        <v>1986</v>
      </c>
      <c r="L53" s="585">
        <v>75762.2</v>
      </c>
      <c r="M53" s="576"/>
      <c r="N53" s="576">
        <v>38.148136958710978</v>
      </c>
      <c r="O53" s="585">
        <v>2816</v>
      </c>
      <c r="P53" s="585">
        <v>115301.12</v>
      </c>
      <c r="Q53" s="581"/>
      <c r="R53" s="586">
        <v>40.945</v>
      </c>
    </row>
    <row r="54" spans="1:18" ht="14.45" customHeight="1" x14ac:dyDescent="0.2">
      <c r="A54" s="575" t="s">
        <v>1319</v>
      </c>
      <c r="B54" s="576" t="s">
        <v>1320</v>
      </c>
      <c r="C54" s="576" t="s">
        <v>485</v>
      </c>
      <c r="D54" s="576" t="s">
        <v>1304</v>
      </c>
      <c r="E54" s="576" t="s">
        <v>1370</v>
      </c>
      <c r="F54" s="576" t="s">
        <v>1371</v>
      </c>
      <c r="G54" s="585">
        <v>520</v>
      </c>
      <c r="H54" s="585">
        <v>19760</v>
      </c>
      <c r="I54" s="576"/>
      <c r="J54" s="576">
        <v>38</v>
      </c>
      <c r="K54" s="585">
        <v>369</v>
      </c>
      <c r="L54" s="585">
        <v>14022</v>
      </c>
      <c r="M54" s="576"/>
      <c r="N54" s="576">
        <v>38</v>
      </c>
      <c r="O54" s="585">
        <v>843</v>
      </c>
      <c r="P54" s="585">
        <v>32877</v>
      </c>
      <c r="Q54" s="581"/>
      <c r="R54" s="586">
        <v>39</v>
      </c>
    </row>
    <row r="55" spans="1:18" ht="14.45" customHeight="1" x14ac:dyDescent="0.2">
      <c r="A55" s="575" t="s">
        <v>1319</v>
      </c>
      <c r="B55" s="576" t="s">
        <v>1320</v>
      </c>
      <c r="C55" s="576" t="s">
        <v>485</v>
      </c>
      <c r="D55" s="576" t="s">
        <v>1304</v>
      </c>
      <c r="E55" s="576" t="s">
        <v>1372</v>
      </c>
      <c r="F55" s="576" t="s">
        <v>1373</v>
      </c>
      <c r="G55" s="585">
        <v>2633</v>
      </c>
      <c r="H55" s="585">
        <v>355455</v>
      </c>
      <c r="I55" s="576"/>
      <c r="J55" s="576">
        <v>135</v>
      </c>
      <c r="K55" s="585">
        <v>1977</v>
      </c>
      <c r="L55" s="585">
        <v>270849</v>
      </c>
      <c r="M55" s="576"/>
      <c r="N55" s="576">
        <v>137</v>
      </c>
      <c r="O55" s="585"/>
      <c r="P55" s="585"/>
      <c r="Q55" s="581"/>
      <c r="R55" s="586"/>
    </row>
    <row r="56" spans="1:18" ht="14.45" customHeight="1" x14ac:dyDescent="0.2">
      <c r="A56" s="575" t="s">
        <v>1319</v>
      </c>
      <c r="B56" s="576" t="s">
        <v>1320</v>
      </c>
      <c r="C56" s="576" t="s">
        <v>485</v>
      </c>
      <c r="D56" s="576" t="s">
        <v>1304</v>
      </c>
      <c r="E56" s="576" t="s">
        <v>1374</v>
      </c>
      <c r="F56" s="576" t="s">
        <v>1375</v>
      </c>
      <c r="G56" s="585">
        <v>1594</v>
      </c>
      <c r="H56" s="585">
        <v>119550</v>
      </c>
      <c r="I56" s="576"/>
      <c r="J56" s="576">
        <v>75</v>
      </c>
      <c r="K56" s="585">
        <v>1553</v>
      </c>
      <c r="L56" s="585">
        <v>118028</v>
      </c>
      <c r="M56" s="576"/>
      <c r="N56" s="576">
        <v>76</v>
      </c>
      <c r="O56" s="585">
        <v>1494</v>
      </c>
      <c r="P56" s="585">
        <v>121014</v>
      </c>
      <c r="Q56" s="581"/>
      <c r="R56" s="586">
        <v>81</v>
      </c>
    </row>
    <row r="57" spans="1:18" ht="14.45" customHeight="1" x14ac:dyDescent="0.2">
      <c r="A57" s="575" t="s">
        <v>1319</v>
      </c>
      <c r="B57" s="576" t="s">
        <v>1320</v>
      </c>
      <c r="C57" s="576" t="s">
        <v>485</v>
      </c>
      <c r="D57" s="576" t="s">
        <v>1304</v>
      </c>
      <c r="E57" s="576" t="s">
        <v>1376</v>
      </c>
      <c r="F57" s="576" t="s">
        <v>1377</v>
      </c>
      <c r="G57" s="585">
        <v>1253</v>
      </c>
      <c r="H57" s="585">
        <v>448574</v>
      </c>
      <c r="I57" s="576"/>
      <c r="J57" s="576">
        <v>358</v>
      </c>
      <c r="K57" s="585">
        <v>1238</v>
      </c>
      <c r="L57" s="585">
        <v>445680</v>
      </c>
      <c r="M57" s="576"/>
      <c r="N57" s="576">
        <v>360</v>
      </c>
      <c r="O57" s="585">
        <v>1202</v>
      </c>
      <c r="P57" s="585">
        <v>466376</v>
      </c>
      <c r="Q57" s="581"/>
      <c r="R57" s="586">
        <v>388</v>
      </c>
    </row>
    <row r="58" spans="1:18" ht="14.45" customHeight="1" x14ac:dyDescent="0.2">
      <c r="A58" s="575" t="s">
        <v>1319</v>
      </c>
      <c r="B58" s="576" t="s">
        <v>1320</v>
      </c>
      <c r="C58" s="576" t="s">
        <v>485</v>
      </c>
      <c r="D58" s="576" t="s">
        <v>1304</v>
      </c>
      <c r="E58" s="576" t="s">
        <v>1378</v>
      </c>
      <c r="F58" s="576" t="s">
        <v>1379</v>
      </c>
      <c r="G58" s="585">
        <v>1800</v>
      </c>
      <c r="H58" s="585">
        <v>406800</v>
      </c>
      <c r="I58" s="576"/>
      <c r="J58" s="576">
        <v>226</v>
      </c>
      <c r="K58" s="585">
        <v>1482</v>
      </c>
      <c r="L58" s="585">
        <v>337896</v>
      </c>
      <c r="M58" s="576"/>
      <c r="N58" s="576">
        <v>228</v>
      </c>
      <c r="O58" s="585">
        <v>3014</v>
      </c>
      <c r="P58" s="585">
        <v>732402</v>
      </c>
      <c r="Q58" s="581"/>
      <c r="R58" s="586">
        <v>243</v>
      </c>
    </row>
    <row r="59" spans="1:18" ht="14.45" customHeight="1" x14ac:dyDescent="0.2">
      <c r="A59" s="575" t="s">
        <v>1319</v>
      </c>
      <c r="B59" s="576" t="s">
        <v>1320</v>
      </c>
      <c r="C59" s="576" t="s">
        <v>485</v>
      </c>
      <c r="D59" s="576" t="s">
        <v>1304</v>
      </c>
      <c r="E59" s="576" t="s">
        <v>1380</v>
      </c>
      <c r="F59" s="576" t="s">
        <v>1381</v>
      </c>
      <c r="G59" s="585">
        <v>565</v>
      </c>
      <c r="H59" s="585">
        <v>44070</v>
      </c>
      <c r="I59" s="576"/>
      <c r="J59" s="576">
        <v>78</v>
      </c>
      <c r="K59" s="585">
        <v>540</v>
      </c>
      <c r="L59" s="585">
        <v>42660</v>
      </c>
      <c r="M59" s="576"/>
      <c r="N59" s="576">
        <v>79</v>
      </c>
      <c r="O59" s="585">
        <v>356</v>
      </c>
      <c r="P59" s="585">
        <v>29548</v>
      </c>
      <c r="Q59" s="581"/>
      <c r="R59" s="586">
        <v>83</v>
      </c>
    </row>
    <row r="60" spans="1:18" ht="14.45" customHeight="1" x14ac:dyDescent="0.2">
      <c r="A60" s="575" t="s">
        <v>1319</v>
      </c>
      <c r="B60" s="576" t="s">
        <v>1320</v>
      </c>
      <c r="C60" s="576" t="s">
        <v>485</v>
      </c>
      <c r="D60" s="576" t="s">
        <v>1304</v>
      </c>
      <c r="E60" s="576" t="s">
        <v>1382</v>
      </c>
      <c r="F60" s="576" t="s">
        <v>1383</v>
      </c>
      <c r="G60" s="585">
        <v>95</v>
      </c>
      <c r="H60" s="585">
        <v>2755</v>
      </c>
      <c r="I60" s="576"/>
      <c r="J60" s="576">
        <v>29</v>
      </c>
      <c r="K60" s="585">
        <v>62</v>
      </c>
      <c r="L60" s="585">
        <v>1798</v>
      </c>
      <c r="M60" s="576"/>
      <c r="N60" s="576">
        <v>29</v>
      </c>
      <c r="O60" s="585">
        <v>627</v>
      </c>
      <c r="P60" s="585">
        <v>18810</v>
      </c>
      <c r="Q60" s="581"/>
      <c r="R60" s="586">
        <v>30</v>
      </c>
    </row>
    <row r="61" spans="1:18" ht="14.45" customHeight="1" x14ac:dyDescent="0.2">
      <c r="A61" s="575" t="s">
        <v>1319</v>
      </c>
      <c r="B61" s="576" t="s">
        <v>1320</v>
      </c>
      <c r="C61" s="576" t="s">
        <v>485</v>
      </c>
      <c r="D61" s="576" t="s">
        <v>1304</v>
      </c>
      <c r="E61" s="576" t="s">
        <v>1384</v>
      </c>
      <c r="F61" s="576" t="s">
        <v>1385</v>
      </c>
      <c r="G61" s="585">
        <v>119</v>
      </c>
      <c r="H61" s="585">
        <v>7259</v>
      </c>
      <c r="I61" s="576"/>
      <c r="J61" s="576">
        <v>61</v>
      </c>
      <c r="K61" s="585">
        <v>64</v>
      </c>
      <c r="L61" s="585">
        <v>3968</v>
      </c>
      <c r="M61" s="576"/>
      <c r="N61" s="576">
        <v>62</v>
      </c>
      <c r="O61" s="585">
        <v>41</v>
      </c>
      <c r="P61" s="585">
        <v>2706</v>
      </c>
      <c r="Q61" s="581"/>
      <c r="R61" s="586">
        <v>66</v>
      </c>
    </row>
    <row r="62" spans="1:18" ht="14.45" customHeight="1" x14ac:dyDescent="0.2">
      <c r="A62" s="575" t="s">
        <v>1319</v>
      </c>
      <c r="B62" s="576" t="s">
        <v>1320</v>
      </c>
      <c r="C62" s="576" t="s">
        <v>485</v>
      </c>
      <c r="D62" s="576" t="s">
        <v>1304</v>
      </c>
      <c r="E62" s="576" t="s">
        <v>1386</v>
      </c>
      <c r="F62" s="576" t="s">
        <v>1387</v>
      </c>
      <c r="G62" s="585">
        <v>305</v>
      </c>
      <c r="H62" s="585">
        <v>215635</v>
      </c>
      <c r="I62" s="576"/>
      <c r="J62" s="576">
        <v>707</v>
      </c>
      <c r="K62" s="585">
        <v>288</v>
      </c>
      <c r="L62" s="585">
        <v>204768</v>
      </c>
      <c r="M62" s="576"/>
      <c r="N62" s="576">
        <v>711</v>
      </c>
      <c r="O62" s="585">
        <v>1331</v>
      </c>
      <c r="P62" s="585">
        <v>1022208</v>
      </c>
      <c r="Q62" s="581"/>
      <c r="R62" s="586">
        <v>768</v>
      </c>
    </row>
    <row r="63" spans="1:18" ht="14.45" customHeight="1" x14ac:dyDescent="0.2">
      <c r="A63" s="575" t="s">
        <v>1319</v>
      </c>
      <c r="B63" s="576" t="s">
        <v>1320</v>
      </c>
      <c r="C63" s="576" t="s">
        <v>485</v>
      </c>
      <c r="D63" s="576" t="s">
        <v>1304</v>
      </c>
      <c r="E63" s="576" t="s">
        <v>1388</v>
      </c>
      <c r="F63" s="576" t="s">
        <v>1389</v>
      </c>
      <c r="G63" s="585">
        <v>1541</v>
      </c>
      <c r="H63" s="585">
        <v>359053</v>
      </c>
      <c r="I63" s="576"/>
      <c r="J63" s="576">
        <v>233</v>
      </c>
      <c r="K63" s="585">
        <v>1196</v>
      </c>
      <c r="L63" s="585">
        <v>281060</v>
      </c>
      <c r="M63" s="576"/>
      <c r="N63" s="576">
        <v>235</v>
      </c>
      <c r="O63" s="585">
        <v>5504</v>
      </c>
      <c r="P63" s="585">
        <v>1398016</v>
      </c>
      <c r="Q63" s="581"/>
      <c r="R63" s="586">
        <v>254</v>
      </c>
    </row>
    <row r="64" spans="1:18" ht="14.45" customHeight="1" x14ac:dyDescent="0.2">
      <c r="A64" s="575" t="s">
        <v>1319</v>
      </c>
      <c r="B64" s="576" t="s">
        <v>1320</v>
      </c>
      <c r="C64" s="576" t="s">
        <v>485</v>
      </c>
      <c r="D64" s="576" t="s">
        <v>1304</v>
      </c>
      <c r="E64" s="576" t="s">
        <v>1390</v>
      </c>
      <c r="F64" s="576" t="s">
        <v>1391</v>
      </c>
      <c r="G64" s="585"/>
      <c r="H64" s="585"/>
      <c r="I64" s="576"/>
      <c r="J64" s="576"/>
      <c r="K64" s="585">
        <v>33</v>
      </c>
      <c r="L64" s="585">
        <v>6138</v>
      </c>
      <c r="M64" s="576"/>
      <c r="N64" s="576">
        <v>186</v>
      </c>
      <c r="O64" s="585">
        <v>17</v>
      </c>
      <c r="P64" s="585">
        <v>3400</v>
      </c>
      <c r="Q64" s="581"/>
      <c r="R64" s="586">
        <v>200</v>
      </c>
    </row>
    <row r="65" spans="1:18" ht="14.45" customHeight="1" x14ac:dyDescent="0.2">
      <c r="A65" s="575" t="s">
        <v>1319</v>
      </c>
      <c r="B65" s="576" t="s">
        <v>1320</v>
      </c>
      <c r="C65" s="576" t="s">
        <v>485</v>
      </c>
      <c r="D65" s="576" t="s">
        <v>1304</v>
      </c>
      <c r="E65" s="576" t="s">
        <v>1392</v>
      </c>
      <c r="F65" s="576" t="s">
        <v>1393</v>
      </c>
      <c r="G65" s="585">
        <v>109</v>
      </c>
      <c r="H65" s="585">
        <v>52102</v>
      </c>
      <c r="I65" s="576"/>
      <c r="J65" s="576">
        <v>478</v>
      </c>
      <c r="K65" s="585">
        <v>62</v>
      </c>
      <c r="L65" s="585">
        <v>29884</v>
      </c>
      <c r="M65" s="576"/>
      <c r="N65" s="576">
        <v>482</v>
      </c>
      <c r="O65" s="585">
        <v>48</v>
      </c>
      <c r="P65" s="585">
        <v>24576</v>
      </c>
      <c r="Q65" s="581"/>
      <c r="R65" s="586">
        <v>512</v>
      </c>
    </row>
    <row r="66" spans="1:18" ht="14.45" customHeight="1" x14ac:dyDescent="0.2">
      <c r="A66" s="575" t="s">
        <v>1319</v>
      </c>
      <c r="B66" s="576" t="s">
        <v>1320</v>
      </c>
      <c r="C66" s="576" t="s">
        <v>485</v>
      </c>
      <c r="D66" s="576" t="s">
        <v>1304</v>
      </c>
      <c r="E66" s="576" t="s">
        <v>1394</v>
      </c>
      <c r="F66" s="576" t="s">
        <v>1395</v>
      </c>
      <c r="G66" s="585"/>
      <c r="H66" s="585"/>
      <c r="I66" s="576"/>
      <c r="J66" s="576"/>
      <c r="K66" s="585">
        <v>9</v>
      </c>
      <c r="L66" s="585">
        <v>2106</v>
      </c>
      <c r="M66" s="576"/>
      <c r="N66" s="576">
        <v>234</v>
      </c>
      <c r="O66" s="585"/>
      <c r="P66" s="585"/>
      <c r="Q66" s="581"/>
      <c r="R66" s="586"/>
    </row>
    <row r="67" spans="1:18" ht="14.45" customHeight="1" x14ac:dyDescent="0.2">
      <c r="A67" s="575" t="s">
        <v>1319</v>
      </c>
      <c r="B67" s="576" t="s">
        <v>1320</v>
      </c>
      <c r="C67" s="576" t="s">
        <v>485</v>
      </c>
      <c r="D67" s="576" t="s">
        <v>1304</v>
      </c>
      <c r="E67" s="576" t="s">
        <v>1396</v>
      </c>
      <c r="F67" s="576" t="s">
        <v>1397</v>
      </c>
      <c r="G67" s="585"/>
      <c r="H67" s="585"/>
      <c r="I67" s="576"/>
      <c r="J67" s="576"/>
      <c r="K67" s="585">
        <v>1</v>
      </c>
      <c r="L67" s="585">
        <v>1436</v>
      </c>
      <c r="M67" s="576"/>
      <c r="N67" s="576">
        <v>1436</v>
      </c>
      <c r="O67" s="585"/>
      <c r="P67" s="585"/>
      <c r="Q67" s="581"/>
      <c r="R67" s="586"/>
    </row>
    <row r="68" spans="1:18" ht="14.45" customHeight="1" x14ac:dyDescent="0.2">
      <c r="A68" s="575" t="s">
        <v>1319</v>
      </c>
      <c r="B68" s="576" t="s">
        <v>1320</v>
      </c>
      <c r="C68" s="576" t="s">
        <v>485</v>
      </c>
      <c r="D68" s="576" t="s">
        <v>1304</v>
      </c>
      <c r="E68" s="576" t="s">
        <v>1398</v>
      </c>
      <c r="F68" s="576" t="s">
        <v>1395</v>
      </c>
      <c r="G68" s="585"/>
      <c r="H68" s="585"/>
      <c r="I68" s="576"/>
      <c r="J68" s="576"/>
      <c r="K68" s="585">
        <v>13</v>
      </c>
      <c r="L68" s="585">
        <v>1521</v>
      </c>
      <c r="M68" s="576"/>
      <c r="N68" s="576">
        <v>117</v>
      </c>
      <c r="O68" s="585">
        <v>10</v>
      </c>
      <c r="P68" s="585">
        <v>1170</v>
      </c>
      <c r="Q68" s="581"/>
      <c r="R68" s="586">
        <v>117</v>
      </c>
    </row>
    <row r="69" spans="1:18" ht="14.45" customHeight="1" x14ac:dyDescent="0.2">
      <c r="A69" s="575" t="s">
        <v>1319</v>
      </c>
      <c r="B69" s="576" t="s">
        <v>1320</v>
      </c>
      <c r="C69" s="576" t="s">
        <v>490</v>
      </c>
      <c r="D69" s="576" t="s">
        <v>1304</v>
      </c>
      <c r="E69" s="576" t="s">
        <v>1374</v>
      </c>
      <c r="F69" s="576" t="s">
        <v>1375</v>
      </c>
      <c r="G69" s="585">
        <v>2</v>
      </c>
      <c r="H69" s="585">
        <v>150</v>
      </c>
      <c r="I69" s="576"/>
      <c r="J69" s="576">
        <v>75</v>
      </c>
      <c r="K69" s="585"/>
      <c r="L69" s="585"/>
      <c r="M69" s="576"/>
      <c r="N69" s="576"/>
      <c r="O69" s="585"/>
      <c r="P69" s="585"/>
      <c r="Q69" s="581"/>
      <c r="R69" s="586"/>
    </row>
    <row r="70" spans="1:18" ht="14.45" customHeight="1" x14ac:dyDescent="0.2">
      <c r="A70" s="575" t="s">
        <v>1319</v>
      </c>
      <c r="B70" s="576" t="s">
        <v>1320</v>
      </c>
      <c r="C70" s="576" t="s">
        <v>490</v>
      </c>
      <c r="D70" s="576" t="s">
        <v>1304</v>
      </c>
      <c r="E70" s="576" t="s">
        <v>1390</v>
      </c>
      <c r="F70" s="576" t="s">
        <v>1391</v>
      </c>
      <c r="G70" s="585"/>
      <c r="H70" s="585"/>
      <c r="I70" s="576"/>
      <c r="J70" s="576"/>
      <c r="K70" s="585">
        <v>1</v>
      </c>
      <c r="L70" s="585">
        <v>186</v>
      </c>
      <c r="M70" s="576"/>
      <c r="N70" s="576">
        <v>186</v>
      </c>
      <c r="O70" s="585"/>
      <c r="P70" s="585"/>
      <c r="Q70" s="581"/>
      <c r="R70" s="586"/>
    </row>
    <row r="71" spans="1:18" ht="14.45" customHeight="1" x14ac:dyDescent="0.2">
      <c r="A71" s="575" t="s">
        <v>1399</v>
      </c>
      <c r="B71" s="576" t="s">
        <v>1400</v>
      </c>
      <c r="C71" s="576" t="s">
        <v>485</v>
      </c>
      <c r="D71" s="576" t="s">
        <v>1304</v>
      </c>
      <c r="E71" s="576" t="s">
        <v>1350</v>
      </c>
      <c r="F71" s="576" t="s">
        <v>1351</v>
      </c>
      <c r="G71" s="585"/>
      <c r="H71" s="585"/>
      <c r="I71" s="576"/>
      <c r="J71" s="576"/>
      <c r="K71" s="585">
        <v>0</v>
      </c>
      <c r="L71" s="585">
        <v>0</v>
      </c>
      <c r="M71" s="576"/>
      <c r="N71" s="576"/>
      <c r="O71" s="585"/>
      <c r="P71" s="585"/>
      <c r="Q71" s="581"/>
      <c r="R71" s="586"/>
    </row>
    <row r="72" spans="1:18" ht="14.45" customHeight="1" x14ac:dyDescent="0.2">
      <c r="A72" s="575" t="s">
        <v>1399</v>
      </c>
      <c r="B72" s="576" t="s">
        <v>1400</v>
      </c>
      <c r="C72" s="576" t="s">
        <v>485</v>
      </c>
      <c r="D72" s="576" t="s">
        <v>1304</v>
      </c>
      <c r="E72" s="576" t="s">
        <v>1352</v>
      </c>
      <c r="F72" s="576" t="s">
        <v>1353</v>
      </c>
      <c r="G72" s="585">
        <v>3</v>
      </c>
      <c r="H72" s="585">
        <v>114</v>
      </c>
      <c r="I72" s="576"/>
      <c r="J72" s="576">
        <v>38</v>
      </c>
      <c r="K72" s="585">
        <v>3</v>
      </c>
      <c r="L72" s="585">
        <v>114</v>
      </c>
      <c r="M72" s="576"/>
      <c r="N72" s="576">
        <v>38</v>
      </c>
      <c r="O72" s="585"/>
      <c r="P72" s="585"/>
      <c r="Q72" s="581"/>
      <c r="R72" s="586"/>
    </row>
    <row r="73" spans="1:18" ht="14.45" customHeight="1" x14ac:dyDescent="0.2">
      <c r="A73" s="575" t="s">
        <v>1399</v>
      </c>
      <c r="B73" s="576" t="s">
        <v>1400</v>
      </c>
      <c r="C73" s="576" t="s">
        <v>485</v>
      </c>
      <c r="D73" s="576" t="s">
        <v>1304</v>
      </c>
      <c r="E73" s="576" t="s">
        <v>1362</v>
      </c>
      <c r="F73" s="576" t="s">
        <v>1363</v>
      </c>
      <c r="G73" s="585">
        <v>854</v>
      </c>
      <c r="H73" s="585">
        <v>104188</v>
      </c>
      <c r="I73" s="576"/>
      <c r="J73" s="576">
        <v>122</v>
      </c>
      <c r="K73" s="585">
        <v>734</v>
      </c>
      <c r="L73" s="585">
        <v>90282</v>
      </c>
      <c r="M73" s="576"/>
      <c r="N73" s="576">
        <v>123</v>
      </c>
      <c r="O73" s="585"/>
      <c r="P73" s="585"/>
      <c r="Q73" s="581"/>
      <c r="R73" s="586"/>
    </row>
    <row r="74" spans="1:18" ht="14.45" customHeight="1" x14ac:dyDescent="0.2">
      <c r="A74" s="575" t="s">
        <v>1399</v>
      </c>
      <c r="B74" s="576" t="s">
        <v>1400</v>
      </c>
      <c r="C74" s="576" t="s">
        <v>485</v>
      </c>
      <c r="D74" s="576" t="s">
        <v>1304</v>
      </c>
      <c r="E74" s="576" t="s">
        <v>1372</v>
      </c>
      <c r="F74" s="576" t="s">
        <v>1373</v>
      </c>
      <c r="G74" s="585">
        <v>3</v>
      </c>
      <c r="H74" s="585">
        <v>405</v>
      </c>
      <c r="I74" s="576"/>
      <c r="J74" s="576">
        <v>135</v>
      </c>
      <c r="K74" s="585">
        <v>3</v>
      </c>
      <c r="L74" s="585">
        <v>411</v>
      </c>
      <c r="M74" s="576"/>
      <c r="N74" s="576">
        <v>137</v>
      </c>
      <c r="O74" s="585"/>
      <c r="P74" s="585"/>
      <c r="Q74" s="581"/>
      <c r="R74" s="586"/>
    </row>
    <row r="75" spans="1:18" ht="14.45" customHeight="1" thickBot="1" x14ac:dyDescent="0.25">
      <c r="A75" s="567" t="s">
        <v>1399</v>
      </c>
      <c r="B75" s="568" t="s">
        <v>1400</v>
      </c>
      <c r="C75" s="568" t="s">
        <v>485</v>
      </c>
      <c r="D75" s="568" t="s">
        <v>1304</v>
      </c>
      <c r="E75" s="568" t="s">
        <v>1380</v>
      </c>
      <c r="F75" s="568" t="s">
        <v>1381</v>
      </c>
      <c r="G75" s="587"/>
      <c r="H75" s="587"/>
      <c r="I75" s="568"/>
      <c r="J75" s="568"/>
      <c r="K75" s="587">
        <v>0</v>
      </c>
      <c r="L75" s="587">
        <v>0</v>
      </c>
      <c r="M75" s="568"/>
      <c r="N75" s="568"/>
      <c r="O75" s="587"/>
      <c r="P75" s="587"/>
      <c r="Q75" s="573"/>
      <c r="R75" s="58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993E8A0-FD41-43DB-B2AA-EB43F873B16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0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1402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20851.350000000006</v>
      </c>
      <c r="I3" s="103">
        <f t="shared" si="0"/>
        <v>2688897.17</v>
      </c>
      <c r="J3" s="74"/>
      <c r="K3" s="74"/>
      <c r="L3" s="103">
        <f t="shared" si="0"/>
        <v>17845.61</v>
      </c>
      <c r="M3" s="103">
        <f t="shared" si="0"/>
        <v>2357964.25</v>
      </c>
      <c r="N3" s="74"/>
      <c r="O3" s="74"/>
      <c r="P3" s="103">
        <f t="shared" si="0"/>
        <v>196441</v>
      </c>
      <c r="Q3" s="103">
        <f t="shared" si="0"/>
        <v>40875828.470000006</v>
      </c>
      <c r="R3" s="75">
        <f>IF(M3=0,0,Q3/M3)</f>
        <v>17.335219764252155</v>
      </c>
      <c r="S3" s="104">
        <f>IF(P3=0,0,Q3/P3)</f>
        <v>208.08196084320485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4"/>
      <c r="B5" s="624"/>
      <c r="C5" s="625"/>
      <c r="D5" s="634"/>
      <c r="E5" s="626"/>
      <c r="F5" s="627"/>
      <c r="G5" s="628"/>
      <c r="H5" s="629" t="s">
        <v>71</v>
      </c>
      <c r="I5" s="630" t="s">
        <v>14</v>
      </c>
      <c r="J5" s="631"/>
      <c r="K5" s="631"/>
      <c r="L5" s="629" t="s">
        <v>71</v>
      </c>
      <c r="M5" s="630" t="s">
        <v>14</v>
      </c>
      <c r="N5" s="631"/>
      <c r="O5" s="631"/>
      <c r="P5" s="629" t="s">
        <v>71</v>
      </c>
      <c r="Q5" s="630" t="s">
        <v>14</v>
      </c>
      <c r="R5" s="632"/>
      <c r="S5" s="633"/>
    </row>
    <row r="6" spans="1:19" ht="14.45" customHeight="1" x14ac:dyDescent="0.2">
      <c r="A6" s="560"/>
      <c r="B6" s="561" t="s">
        <v>1303</v>
      </c>
      <c r="C6" s="561" t="s">
        <v>496</v>
      </c>
      <c r="D6" s="561" t="s">
        <v>1117</v>
      </c>
      <c r="E6" s="561" t="s">
        <v>1304</v>
      </c>
      <c r="F6" s="561" t="s">
        <v>1307</v>
      </c>
      <c r="G6" s="561" t="s">
        <v>1308</v>
      </c>
      <c r="H6" s="116"/>
      <c r="I6" s="116"/>
      <c r="J6" s="561"/>
      <c r="K6" s="561"/>
      <c r="L6" s="116"/>
      <c r="M6" s="116"/>
      <c r="N6" s="561"/>
      <c r="O6" s="561"/>
      <c r="P6" s="116">
        <v>280</v>
      </c>
      <c r="Q6" s="116">
        <v>58584</v>
      </c>
      <c r="R6" s="566"/>
      <c r="S6" s="584">
        <v>209.22857142857143</v>
      </c>
    </row>
    <row r="7" spans="1:19" ht="14.45" customHeight="1" x14ac:dyDescent="0.2">
      <c r="A7" s="575"/>
      <c r="B7" s="576" t="s">
        <v>1303</v>
      </c>
      <c r="C7" s="576" t="s">
        <v>496</v>
      </c>
      <c r="D7" s="576" t="s">
        <v>1104</v>
      </c>
      <c r="E7" s="576" t="s">
        <v>1304</v>
      </c>
      <c r="F7" s="576" t="s">
        <v>1305</v>
      </c>
      <c r="G7" s="576" t="s">
        <v>1306</v>
      </c>
      <c r="H7" s="585"/>
      <c r="I7" s="585"/>
      <c r="J7" s="576"/>
      <c r="K7" s="576"/>
      <c r="L7" s="585"/>
      <c r="M7" s="585"/>
      <c r="N7" s="576"/>
      <c r="O7" s="576"/>
      <c r="P7" s="585">
        <v>20</v>
      </c>
      <c r="Q7" s="585">
        <v>4180</v>
      </c>
      <c r="R7" s="581"/>
      <c r="S7" s="586">
        <v>209</v>
      </c>
    </row>
    <row r="8" spans="1:19" ht="14.45" customHeight="1" x14ac:dyDescent="0.2">
      <c r="A8" s="575"/>
      <c r="B8" s="576" t="s">
        <v>1303</v>
      </c>
      <c r="C8" s="576" t="s">
        <v>496</v>
      </c>
      <c r="D8" s="576" t="s">
        <v>1104</v>
      </c>
      <c r="E8" s="576" t="s">
        <v>1304</v>
      </c>
      <c r="F8" s="576" t="s">
        <v>1307</v>
      </c>
      <c r="G8" s="576" t="s">
        <v>1308</v>
      </c>
      <c r="H8" s="585"/>
      <c r="I8" s="585"/>
      <c r="J8" s="576"/>
      <c r="K8" s="576"/>
      <c r="L8" s="585"/>
      <c r="M8" s="585"/>
      <c r="N8" s="576"/>
      <c r="O8" s="576"/>
      <c r="P8" s="585">
        <v>14677</v>
      </c>
      <c r="Q8" s="585">
        <v>3068519</v>
      </c>
      <c r="R8" s="581"/>
      <c r="S8" s="586">
        <v>209.06990529399741</v>
      </c>
    </row>
    <row r="9" spans="1:19" ht="14.45" customHeight="1" x14ac:dyDescent="0.2">
      <c r="A9" s="575"/>
      <c r="B9" s="576" t="s">
        <v>1303</v>
      </c>
      <c r="C9" s="576" t="s">
        <v>496</v>
      </c>
      <c r="D9" s="576" t="s">
        <v>1104</v>
      </c>
      <c r="E9" s="576" t="s">
        <v>1304</v>
      </c>
      <c r="F9" s="576" t="s">
        <v>1311</v>
      </c>
      <c r="G9" s="576" t="s">
        <v>1312</v>
      </c>
      <c r="H9" s="585"/>
      <c r="I9" s="585"/>
      <c r="J9" s="576"/>
      <c r="K9" s="576"/>
      <c r="L9" s="585"/>
      <c r="M9" s="585"/>
      <c r="N9" s="576"/>
      <c r="O9" s="576"/>
      <c r="P9" s="585">
        <v>3</v>
      </c>
      <c r="Q9" s="585">
        <v>627</v>
      </c>
      <c r="R9" s="581"/>
      <c r="S9" s="586">
        <v>209</v>
      </c>
    </row>
    <row r="10" spans="1:19" ht="14.45" customHeight="1" x14ac:dyDescent="0.2">
      <c r="A10" s="575"/>
      <c r="B10" s="576" t="s">
        <v>1303</v>
      </c>
      <c r="C10" s="576" t="s">
        <v>496</v>
      </c>
      <c r="D10" s="576" t="s">
        <v>1104</v>
      </c>
      <c r="E10" s="576" t="s">
        <v>1304</v>
      </c>
      <c r="F10" s="576" t="s">
        <v>1313</v>
      </c>
      <c r="G10" s="576" t="s">
        <v>1314</v>
      </c>
      <c r="H10" s="585"/>
      <c r="I10" s="585"/>
      <c r="J10" s="576"/>
      <c r="K10" s="576"/>
      <c r="L10" s="585"/>
      <c r="M10" s="585"/>
      <c r="N10" s="576"/>
      <c r="O10" s="576"/>
      <c r="P10" s="585">
        <v>2</v>
      </c>
      <c r="Q10" s="585">
        <v>0</v>
      </c>
      <c r="R10" s="581"/>
      <c r="S10" s="586">
        <v>0</v>
      </c>
    </row>
    <row r="11" spans="1:19" ht="14.45" customHeight="1" x14ac:dyDescent="0.2">
      <c r="A11" s="575"/>
      <c r="B11" s="576" t="s">
        <v>1303</v>
      </c>
      <c r="C11" s="576" t="s">
        <v>496</v>
      </c>
      <c r="D11" s="576" t="s">
        <v>1104</v>
      </c>
      <c r="E11" s="576" t="s">
        <v>1304</v>
      </c>
      <c r="F11" s="576" t="s">
        <v>1315</v>
      </c>
      <c r="G11" s="576" t="s">
        <v>1316</v>
      </c>
      <c r="H11" s="585"/>
      <c r="I11" s="585"/>
      <c r="J11" s="576"/>
      <c r="K11" s="576"/>
      <c r="L11" s="585"/>
      <c r="M11" s="585"/>
      <c r="N11" s="576"/>
      <c r="O11" s="576"/>
      <c r="P11" s="585">
        <v>129</v>
      </c>
      <c r="Q11" s="585">
        <v>26961</v>
      </c>
      <c r="R11" s="581"/>
      <c r="S11" s="586">
        <v>209</v>
      </c>
    </row>
    <row r="12" spans="1:19" ht="14.45" customHeight="1" x14ac:dyDescent="0.2">
      <c r="A12" s="575"/>
      <c r="B12" s="576" t="s">
        <v>1303</v>
      </c>
      <c r="C12" s="576" t="s">
        <v>496</v>
      </c>
      <c r="D12" s="576" t="s">
        <v>1122</v>
      </c>
      <c r="E12" s="576" t="s">
        <v>1304</v>
      </c>
      <c r="F12" s="576" t="s">
        <v>1307</v>
      </c>
      <c r="G12" s="576" t="s">
        <v>1308</v>
      </c>
      <c r="H12" s="585"/>
      <c r="I12" s="585"/>
      <c r="J12" s="576"/>
      <c r="K12" s="576"/>
      <c r="L12" s="585"/>
      <c r="M12" s="585"/>
      <c r="N12" s="576"/>
      <c r="O12" s="576"/>
      <c r="P12" s="585">
        <v>562</v>
      </c>
      <c r="Q12" s="585">
        <v>117458</v>
      </c>
      <c r="R12" s="581"/>
      <c r="S12" s="586">
        <v>209</v>
      </c>
    </row>
    <row r="13" spans="1:19" ht="14.45" customHeight="1" x14ac:dyDescent="0.2">
      <c r="A13" s="575"/>
      <c r="B13" s="576" t="s">
        <v>1303</v>
      </c>
      <c r="C13" s="576" t="s">
        <v>496</v>
      </c>
      <c r="D13" s="576" t="s">
        <v>632</v>
      </c>
      <c r="E13" s="576" t="s">
        <v>1304</v>
      </c>
      <c r="F13" s="576" t="s">
        <v>1305</v>
      </c>
      <c r="G13" s="576" t="s">
        <v>1306</v>
      </c>
      <c r="H13" s="585"/>
      <c r="I13" s="585"/>
      <c r="J13" s="576"/>
      <c r="K13" s="576"/>
      <c r="L13" s="585"/>
      <c r="M13" s="585"/>
      <c r="N13" s="576"/>
      <c r="O13" s="576"/>
      <c r="P13" s="585">
        <v>2</v>
      </c>
      <c r="Q13" s="585">
        <v>418</v>
      </c>
      <c r="R13" s="581"/>
      <c r="S13" s="586">
        <v>209</v>
      </c>
    </row>
    <row r="14" spans="1:19" ht="14.45" customHeight="1" x14ac:dyDescent="0.2">
      <c r="A14" s="575"/>
      <c r="B14" s="576" t="s">
        <v>1303</v>
      </c>
      <c r="C14" s="576" t="s">
        <v>496</v>
      </c>
      <c r="D14" s="576" t="s">
        <v>632</v>
      </c>
      <c r="E14" s="576" t="s">
        <v>1304</v>
      </c>
      <c r="F14" s="576" t="s">
        <v>1307</v>
      </c>
      <c r="G14" s="576" t="s">
        <v>1308</v>
      </c>
      <c r="H14" s="585"/>
      <c r="I14" s="585"/>
      <c r="J14" s="576"/>
      <c r="K14" s="576"/>
      <c r="L14" s="585"/>
      <c r="M14" s="585"/>
      <c r="N14" s="576"/>
      <c r="O14" s="576"/>
      <c r="P14" s="585">
        <v>1957</v>
      </c>
      <c r="Q14" s="585">
        <v>409247</v>
      </c>
      <c r="R14" s="581"/>
      <c r="S14" s="586">
        <v>209.11957077158917</v>
      </c>
    </row>
    <row r="15" spans="1:19" ht="14.45" customHeight="1" x14ac:dyDescent="0.2">
      <c r="A15" s="575"/>
      <c r="B15" s="576" t="s">
        <v>1303</v>
      </c>
      <c r="C15" s="576" t="s">
        <v>496</v>
      </c>
      <c r="D15" s="576" t="s">
        <v>632</v>
      </c>
      <c r="E15" s="576" t="s">
        <v>1304</v>
      </c>
      <c r="F15" s="576" t="s">
        <v>1315</v>
      </c>
      <c r="G15" s="576" t="s">
        <v>1316</v>
      </c>
      <c r="H15" s="585"/>
      <c r="I15" s="585"/>
      <c r="J15" s="576"/>
      <c r="K15" s="576"/>
      <c r="L15" s="585"/>
      <c r="M15" s="585"/>
      <c r="N15" s="576"/>
      <c r="O15" s="576"/>
      <c r="P15" s="585">
        <v>2</v>
      </c>
      <c r="Q15" s="585">
        <v>418</v>
      </c>
      <c r="R15" s="581"/>
      <c r="S15" s="586">
        <v>209</v>
      </c>
    </row>
    <row r="16" spans="1:19" ht="14.45" customHeight="1" x14ac:dyDescent="0.2">
      <c r="A16" s="575"/>
      <c r="B16" s="576" t="s">
        <v>1303</v>
      </c>
      <c r="C16" s="576" t="s">
        <v>496</v>
      </c>
      <c r="D16" s="576" t="s">
        <v>1123</v>
      </c>
      <c r="E16" s="576" t="s">
        <v>1304</v>
      </c>
      <c r="F16" s="576" t="s">
        <v>1305</v>
      </c>
      <c r="G16" s="576" t="s">
        <v>1306</v>
      </c>
      <c r="H16" s="585"/>
      <c r="I16" s="585"/>
      <c r="J16" s="576"/>
      <c r="K16" s="576"/>
      <c r="L16" s="585"/>
      <c r="M16" s="585"/>
      <c r="N16" s="576"/>
      <c r="O16" s="576"/>
      <c r="P16" s="585">
        <v>44</v>
      </c>
      <c r="Q16" s="585">
        <v>9196</v>
      </c>
      <c r="R16" s="581"/>
      <c r="S16" s="586">
        <v>209</v>
      </c>
    </row>
    <row r="17" spans="1:19" ht="14.45" customHeight="1" x14ac:dyDescent="0.2">
      <c r="A17" s="575"/>
      <c r="B17" s="576" t="s">
        <v>1303</v>
      </c>
      <c r="C17" s="576" t="s">
        <v>496</v>
      </c>
      <c r="D17" s="576" t="s">
        <v>1123</v>
      </c>
      <c r="E17" s="576" t="s">
        <v>1304</v>
      </c>
      <c r="F17" s="576" t="s">
        <v>1307</v>
      </c>
      <c r="G17" s="576" t="s">
        <v>1308</v>
      </c>
      <c r="H17" s="585"/>
      <c r="I17" s="585"/>
      <c r="J17" s="576"/>
      <c r="K17" s="576"/>
      <c r="L17" s="585"/>
      <c r="M17" s="585"/>
      <c r="N17" s="576"/>
      <c r="O17" s="576"/>
      <c r="P17" s="585">
        <v>696</v>
      </c>
      <c r="Q17" s="585">
        <v>145596</v>
      </c>
      <c r="R17" s="581"/>
      <c r="S17" s="586">
        <v>209.18965517241378</v>
      </c>
    </row>
    <row r="18" spans="1:19" ht="14.45" customHeight="1" x14ac:dyDescent="0.2">
      <c r="A18" s="575"/>
      <c r="B18" s="576" t="s">
        <v>1303</v>
      </c>
      <c r="C18" s="576" t="s">
        <v>496</v>
      </c>
      <c r="D18" s="576" t="s">
        <v>1127</v>
      </c>
      <c r="E18" s="576" t="s">
        <v>1304</v>
      </c>
      <c r="F18" s="576" t="s">
        <v>1307</v>
      </c>
      <c r="G18" s="576" t="s">
        <v>1308</v>
      </c>
      <c r="H18" s="585"/>
      <c r="I18" s="585"/>
      <c r="J18" s="576"/>
      <c r="K18" s="576"/>
      <c r="L18" s="585"/>
      <c r="M18" s="585"/>
      <c r="N18" s="576"/>
      <c r="O18" s="576"/>
      <c r="P18" s="585">
        <v>90</v>
      </c>
      <c r="Q18" s="585">
        <v>18810</v>
      </c>
      <c r="R18" s="581"/>
      <c r="S18" s="586">
        <v>209</v>
      </c>
    </row>
    <row r="19" spans="1:19" ht="14.45" customHeight="1" x14ac:dyDescent="0.2">
      <c r="A19" s="575"/>
      <c r="B19" s="576" t="s">
        <v>1303</v>
      </c>
      <c r="C19" s="576" t="s">
        <v>496</v>
      </c>
      <c r="D19" s="576" t="s">
        <v>1128</v>
      </c>
      <c r="E19" s="576" t="s">
        <v>1304</v>
      </c>
      <c r="F19" s="576" t="s">
        <v>1307</v>
      </c>
      <c r="G19" s="576" t="s">
        <v>1308</v>
      </c>
      <c r="H19" s="585"/>
      <c r="I19" s="585"/>
      <c r="J19" s="576"/>
      <c r="K19" s="576"/>
      <c r="L19" s="585"/>
      <c r="M19" s="585"/>
      <c r="N19" s="576"/>
      <c r="O19" s="576"/>
      <c r="P19" s="585">
        <v>371</v>
      </c>
      <c r="Q19" s="585">
        <v>77625</v>
      </c>
      <c r="R19" s="581"/>
      <c r="S19" s="586">
        <v>209.23180592991915</v>
      </c>
    </row>
    <row r="20" spans="1:19" ht="14.45" customHeight="1" x14ac:dyDescent="0.2">
      <c r="A20" s="575"/>
      <c r="B20" s="576" t="s">
        <v>1303</v>
      </c>
      <c r="C20" s="576" t="s">
        <v>496</v>
      </c>
      <c r="D20" s="576" t="s">
        <v>1129</v>
      </c>
      <c r="E20" s="576" t="s">
        <v>1304</v>
      </c>
      <c r="F20" s="576" t="s">
        <v>1307</v>
      </c>
      <c r="G20" s="576" t="s">
        <v>1308</v>
      </c>
      <c r="H20" s="585"/>
      <c r="I20" s="585"/>
      <c r="J20" s="576"/>
      <c r="K20" s="576"/>
      <c r="L20" s="585"/>
      <c r="M20" s="585"/>
      <c r="N20" s="576"/>
      <c r="O20" s="576"/>
      <c r="P20" s="585">
        <v>628</v>
      </c>
      <c r="Q20" s="585">
        <v>131348</v>
      </c>
      <c r="R20" s="581"/>
      <c r="S20" s="586">
        <v>209.15286624203821</v>
      </c>
    </row>
    <row r="21" spans="1:19" ht="14.45" customHeight="1" x14ac:dyDescent="0.2">
      <c r="A21" s="575"/>
      <c r="B21" s="576" t="s">
        <v>1303</v>
      </c>
      <c r="C21" s="576" t="s">
        <v>496</v>
      </c>
      <c r="D21" s="576" t="s">
        <v>1132</v>
      </c>
      <c r="E21" s="576" t="s">
        <v>1304</v>
      </c>
      <c r="F21" s="576" t="s">
        <v>1307</v>
      </c>
      <c r="G21" s="576" t="s">
        <v>1308</v>
      </c>
      <c r="H21" s="585"/>
      <c r="I21" s="585"/>
      <c r="J21" s="576"/>
      <c r="K21" s="576"/>
      <c r="L21" s="585"/>
      <c r="M21" s="585"/>
      <c r="N21" s="576"/>
      <c r="O21" s="576"/>
      <c r="P21" s="585">
        <v>860</v>
      </c>
      <c r="Q21" s="585">
        <v>179740</v>
      </c>
      <c r="R21" s="581"/>
      <c r="S21" s="586">
        <v>209</v>
      </c>
    </row>
    <row r="22" spans="1:19" ht="14.45" customHeight="1" x14ac:dyDescent="0.2">
      <c r="A22" s="575"/>
      <c r="B22" s="576" t="s">
        <v>1303</v>
      </c>
      <c r="C22" s="576" t="s">
        <v>496</v>
      </c>
      <c r="D22" s="576" t="s">
        <v>1134</v>
      </c>
      <c r="E22" s="576" t="s">
        <v>1304</v>
      </c>
      <c r="F22" s="576" t="s">
        <v>1307</v>
      </c>
      <c r="G22" s="576" t="s">
        <v>1308</v>
      </c>
      <c r="H22" s="585"/>
      <c r="I22" s="585"/>
      <c r="J22" s="576"/>
      <c r="K22" s="576"/>
      <c r="L22" s="585"/>
      <c r="M22" s="585"/>
      <c r="N22" s="576"/>
      <c r="O22" s="576"/>
      <c r="P22" s="585">
        <v>186</v>
      </c>
      <c r="Q22" s="585">
        <v>38874</v>
      </c>
      <c r="R22" s="581"/>
      <c r="S22" s="586">
        <v>209</v>
      </c>
    </row>
    <row r="23" spans="1:19" ht="14.45" customHeight="1" x14ac:dyDescent="0.2">
      <c r="A23" s="575"/>
      <c r="B23" s="576" t="s">
        <v>1303</v>
      </c>
      <c r="C23" s="576" t="s">
        <v>496</v>
      </c>
      <c r="D23" s="576" t="s">
        <v>1135</v>
      </c>
      <c r="E23" s="576" t="s">
        <v>1304</v>
      </c>
      <c r="F23" s="576" t="s">
        <v>1307</v>
      </c>
      <c r="G23" s="576" t="s">
        <v>1308</v>
      </c>
      <c r="H23" s="585"/>
      <c r="I23" s="585"/>
      <c r="J23" s="576"/>
      <c r="K23" s="576"/>
      <c r="L23" s="585"/>
      <c r="M23" s="585"/>
      <c r="N23" s="576"/>
      <c r="O23" s="576"/>
      <c r="P23" s="585">
        <v>526</v>
      </c>
      <c r="Q23" s="585">
        <v>110038</v>
      </c>
      <c r="R23" s="581"/>
      <c r="S23" s="586">
        <v>209.1977186311787</v>
      </c>
    </row>
    <row r="24" spans="1:19" ht="14.45" customHeight="1" x14ac:dyDescent="0.2">
      <c r="A24" s="575"/>
      <c r="B24" s="576" t="s">
        <v>1303</v>
      </c>
      <c r="C24" s="576" t="s">
        <v>496</v>
      </c>
      <c r="D24" s="576" t="s">
        <v>1136</v>
      </c>
      <c r="E24" s="576" t="s">
        <v>1304</v>
      </c>
      <c r="F24" s="576" t="s">
        <v>1305</v>
      </c>
      <c r="G24" s="576" t="s">
        <v>1306</v>
      </c>
      <c r="H24" s="585"/>
      <c r="I24" s="585"/>
      <c r="J24" s="576"/>
      <c r="K24" s="576"/>
      <c r="L24" s="585"/>
      <c r="M24" s="585"/>
      <c r="N24" s="576"/>
      <c r="O24" s="576"/>
      <c r="P24" s="585">
        <v>83</v>
      </c>
      <c r="Q24" s="585">
        <v>17347</v>
      </c>
      <c r="R24" s="581"/>
      <c r="S24" s="586">
        <v>209</v>
      </c>
    </row>
    <row r="25" spans="1:19" ht="14.45" customHeight="1" x14ac:dyDescent="0.2">
      <c r="A25" s="575"/>
      <c r="B25" s="576" t="s">
        <v>1303</v>
      </c>
      <c r="C25" s="576" t="s">
        <v>496</v>
      </c>
      <c r="D25" s="576" t="s">
        <v>1136</v>
      </c>
      <c r="E25" s="576" t="s">
        <v>1304</v>
      </c>
      <c r="F25" s="576" t="s">
        <v>1307</v>
      </c>
      <c r="G25" s="576" t="s">
        <v>1308</v>
      </c>
      <c r="H25" s="585"/>
      <c r="I25" s="585"/>
      <c r="J25" s="576"/>
      <c r="K25" s="576"/>
      <c r="L25" s="585"/>
      <c r="M25" s="585"/>
      <c r="N25" s="576"/>
      <c r="O25" s="576"/>
      <c r="P25" s="585">
        <v>1570</v>
      </c>
      <c r="Q25" s="585">
        <v>328458</v>
      </c>
      <c r="R25" s="581"/>
      <c r="S25" s="586">
        <v>209.20891719745222</v>
      </c>
    </row>
    <row r="26" spans="1:19" ht="14.45" customHeight="1" x14ac:dyDescent="0.2">
      <c r="A26" s="575"/>
      <c r="B26" s="576" t="s">
        <v>1303</v>
      </c>
      <c r="C26" s="576" t="s">
        <v>496</v>
      </c>
      <c r="D26" s="576" t="s">
        <v>1136</v>
      </c>
      <c r="E26" s="576" t="s">
        <v>1304</v>
      </c>
      <c r="F26" s="576" t="s">
        <v>1309</v>
      </c>
      <c r="G26" s="576" t="s">
        <v>1310</v>
      </c>
      <c r="H26" s="585"/>
      <c r="I26" s="585"/>
      <c r="J26" s="576"/>
      <c r="K26" s="576"/>
      <c r="L26" s="585"/>
      <c r="M26" s="585"/>
      <c r="N26" s="576"/>
      <c r="O26" s="576"/>
      <c r="P26" s="585">
        <v>38</v>
      </c>
      <c r="Q26" s="585">
        <v>7942</v>
      </c>
      <c r="R26" s="581"/>
      <c r="S26" s="586">
        <v>209</v>
      </c>
    </row>
    <row r="27" spans="1:19" ht="14.45" customHeight="1" x14ac:dyDescent="0.2">
      <c r="A27" s="575"/>
      <c r="B27" s="576" t="s">
        <v>1303</v>
      </c>
      <c r="C27" s="576" t="s">
        <v>496</v>
      </c>
      <c r="D27" s="576" t="s">
        <v>1141</v>
      </c>
      <c r="E27" s="576" t="s">
        <v>1304</v>
      </c>
      <c r="F27" s="576" t="s">
        <v>1307</v>
      </c>
      <c r="G27" s="576" t="s">
        <v>1308</v>
      </c>
      <c r="H27" s="585"/>
      <c r="I27" s="585"/>
      <c r="J27" s="576"/>
      <c r="K27" s="576"/>
      <c r="L27" s="585"/>
      <c r="M27" s="585"/>
      <c r="N27" s="576"/>
      <c r="O27" s="576"/>
      <c r="P27" s="585">
        <v>1070</v>
      </c>
      <c r="Q27" s="585">
        <v>223944</v>
      </c>
      <c r="R27" s="581"/>
      <c r="S27" s="586">
        <v>209.29345794392523</v>
      </c>
    </row>
    <row r="28" spans="1:19" ht="14.45" customHeight="1" x14ac:dyDescent="0.2">
      <c r="A28" s="575"/>
      <c r="B28" s="576" t="s">
        <v>1303</v>
      </c>
      <c r="C28" s="576" t="s">
        <v>496</v>
      </c>
      <c r="D28" s="576" t="s">
        <v>1141</v>
      </c>
      <c r="E28" s="576" t="s">
        <v>1304</v>
      </c>
      <c r="F28" s="576" t="s">
        <v>1315</v>
      </c>
      <c r="G28" s="576" t="s">
        <v>1316</v>
      </c>
      <c r="H28" s="585"/>
      <c r="I28" s="585"/>
      <c r="J28" s="576"/>
      <c r="K28" s="576"/>
      <c r="L28" s="585"/>
      <c r="M28" s="585"/>
      <c r="N28" s="576"/>
      <c r="O28" s="576"/>
      <c r="P28" s="585">
        <v>1</v>
      </c>
      <c r="Q28" s="585">
        <v>209</v>
      </c>
      <c r="R28" s="581"/>
      <c r="S28" s="586">
        <v>209</v>
      </c>
    </row>
    <row r="29" spans="1:19" ht="14.45" customHeight="1" x14ac:dyDescent="0.2">
      <c r="A29" s="575"/>
      <c r="B29" s="576" t="s">
        <v>1303</v>
      </c>
      <c r="C29" s="576" t="s">
        <v>496</v>
      </c>
      <c r="D29" s="576" t="s">
        <v>1142</v>
      </c>
      <c r="E29" s="576" t="s">
        <v>1304</v>
      </c>
      <c r="F29" s="576" t="s">
        <v>1305</v>
      </c>
      <c r="G29" s="576" t="s">
        <v>1306</v>
      </c>
      <c r="H29" s="585"/>
      <c r="I29" s="585"/>
      <c r="J29" s="576"/>
      <c r="K29" s="576"/>
      <c r="L29" s="585"/>
      <c r="M29" s="585"/>
      <c r="N29" s="576"/>
      <c r="O29" s="576"/>
      <c r="P29" s="585">
        <v>57</v>
      </c>
      <c r="Q29" s="585">
        <v>11913</v>
      </c>
      <c r="R29" s="581"/>
      <c r="S29" s="586">
        <v>209</v>
      </c>
    </row>
    <row r="30" spans="1:19" ht="14.45" customHeight="1" x14ac:dyDescent="0.2">
      <c r="A30" s="575"/>
      <c r="B30" s="576" t="s">
        <v>1303</v>
      </c>
      <c r="C30" s="576" t="s">
        <v>496</v>
      </c>
      <c r="D30" s="576" t="s">
        <v>1142</v>
      </c>
      <c r="E30" s="576" t="s">
        <v>1304</v>
      </c>
      <c r="F30" s="576" t="s">
        <v>1307</v>
      </c>
      <c r="G30" s="576" t="s">
        <v>1308</v>
      </c>
      <c r="H30" s="585"/>
      <c r="I30" s="585"/>
      <c r="J30" s="576"/>
      <c r="K30" s="576"/>
      <c r="L30" s="585"/>
      <c r="M30" s="585"/>
      <c r="N30" s="576"/>
      <c r="O30" s="576"/>
      <c r="P30" s="585">
        <v>271</v>
      </c>
      <c r="Q30" s="585">
        <v>56781</v>
      </c>
      <c r="R30" s="581"/>
      <c r="S30" s="586">
        <v>209.52398523985241</v>
      </c>
    </row>
    <row r="31" spans="1:19" ht="14.45" customHeight="1" x14ac:dyDescent="0.2">
      <c r="A31" s="575"/>
      <c r="B31" s="576" t="s">
        <v>1303</v>
      </c>
      <c r="C31" s="576" t="s">
        <v>496</v>
      </c>
      <c r="D31" s="576" t="s">
        <v>1146</v>
      </c>
      <c r="E31" s="576" t="s">
        <v>1304</v>
      </c>
      <c r="F31" s="576" t="s">
        <v>1307</v>
      </c>
      <c r="G31" s="576" t="s">
        <v>1308</v>
      </c>
      <c r="H31" s="585"/>
      <c r="I31" s="585"/>
      <c r="J31" s="576"/>
      <c r="K31" s="576"/>
      <c r="L31" s="585"/>
      <c r="M31" s="585"/>
      <c r="N31" s="576"/>
      <c r="O31" s="576"/>
      <c r="P31" s="585">
        <v>904</v>
      </c>
      <c r="Q31" s="585">
        <v>189086</v>
      </c>
      <c r="R31" s="581"/>
      <c r="S31" s="586">
        <v>209.16592920353983</v>
      </c>
    </row>
    <row r="32" spans="1:19" ht="14.45" customHeight="1" x14ac:dyDescent="0.2">
      <c r="A32" s="575"/>
      <c r="B32" s="576" t="s">
        <v>1303</v>
      </c>
      <c r="C32" s="576" t="s">
        <v>496</v>
      </c>
      <c r="D32" s="576" t="s">
        <v>1148</v>
      </c>
      <c r="E32" s="576" t="s">
        <v>1304</v>
      </c>
      <c r="F32" s="576" t="s">
        <v>1307</v>
      </c>
      <c r="G32" s="576" t="s">
        <v>1308</v>
      </c>
      <c r="H32" s="585"/>
      <c r="I32" s="585"/>
      <c r="J32" s="576"/>
      <c r="K32" s="576"/>
      <c r="L32" s="585"/>
      <c r="M32" s="585"/>
      <c r="N32" s="576"/>
      <c r="O32" s="576"/>
      <c r="P32" s="585">
        <v>197</v>
      </c>
      <c r="Q32" s="585">
        <v>41173</v>
      </c>
      <c r="R32" s="581"/>
      <c r="S32" s="586">
        <v>209</v>
      </c>
    </row>
    <row r="33" spans="1:19" ht="14.45" customHeight="1" x14ac:dyDescent="0.2">
      <c r="A33" s="575"/>
      <c r="B33" s="576" t="s">
        <v>1303</v>
      </c>
      <c r="C33" s="576" t="s">
        <v>496</v>
      </c>
      <c r="D33" s="576" t="s">
        <v>1152</v>
      </c>
      <c r="E33" s="576" t="s">
        <v>1304</v>
      </c>
      <c r="F33" s="576" t="s">
        <v>1307</v>
      </c>
      <c r="G33" s="576" t="s">
        <v>1308</v>
      </c>
      <c r="H33" s="585"/>
      <c r="I33" s="585"/>
      <c r="J33" s="576"/>
      <c r="K33" s="576"/>
      <c r="L33" s="585"/>
      <c r="M33" s="585"/>
      <c r="N33" s="576"/>
      <c r="O33" s="576"/>
      <c r="P33" s="585">
        <v>70</v>
      </c>
      <c r="Q33" s="585">
        <v>14630</v>
      </c>
      <c r="R33" s="581"/>
      <c r="S33" s="586">
        <v>209</v>
      </c>
    </row>
    <row r="34" spans="1:19" ht="14.45" customHeight="1" x14ac:dyDescent="0.2">
      <c r="A34" s="575"/>
      <c r="B34" s="576" t="s">
        <v>1303</v>
      </c>
      <c r="C34" s="576" t="s">
        <v>496</v>
      </c>
      <c r="D34" s="576" t="s">
        <v>1152</v>
      </c>
      <c r="E34" s="576" t="s">
        <v>1304</v>
      </c>
      <c r="F34" s="576" t="s">
        <v>1309</v>
      </c>
      <c r="G34" s="576" t="s">
        <v>1310</v>
      </c>
      <c r="H34" s="585"/>
      <c r="I34" s="585"/>
      <c r="J34" s="576"/>
      <c r="K34" s="576"/>
      <c r="L34" s="585"/>
      <c r="M34" s="585"/>
      <c r="N34" s="576"/>
      <c r="O34" s="576"/>
      <c r="P34" s="585">
        <v>13</v>
      </c>
      <c r="Q34" s="585">
        <v>2717</v>
      </c>
      <c r="R34" s="581"/>
      <c r="S34" s="586">
        <v>209</v>
      </c>
    </row>
    <row r="35" spans="1:19" ht="14.45" customHeight="1" x14ac:dyDescent="0.2">
      <c r="A35" s="575"/>
      <c r="B35" s="576" t="s">
        <v>1303</v>
      </c>
      <c r="C35" s="576" t="s">
        <v>496</v>
      </c>
      <c r="D35" s="576" t="s">
        <v>1154</v>
      </c>
      <c r="E35" s="576" t="s">
        <v>1304</v>
      </c>
      <c r="F35" s="576" t="s">
        <v>1305</v>
      </c>
      <c r="G35" s="576" t="s">
        <v>1306</v>
      </c>
      <c r="H35" s="585"/>
      <c r="I35" s="585"/>
      <c r="J35" s="576"/>
      <c r="K35" s="576"/>
      <c r="L35" s="585"/>
      <c r="M35" s="585"/>
      <c r="N35" s="576"/>
      <c r="O35" s="576"/>
      <c r="P35" s="585">
        <v>66</v>
      </c>
      <c r="Q35" s="585">
        <v>13794</v>
      </c>
      <c r="R35" s="581"/>
      <c r="S35" s="586">
        <v>209</v>
      </c>
    </row>
    <row r="36" spans="1:19" ht="14.45" customHeight="1" x14ac:dyDescent="0.2">
      <c r="A36" s="575"/>
      <c r="B36" s="576" t="s">
        <v>1303</v>
      </c>
      <c r="C36" s="576" t="s">
        <v>496</v>
      </c>
      <c r="D36" s="576" t="s">
        <v>1154</v>
      </c>
      <c r="E36" s="576" t="s">
        <v>1304</v>
      </c>
      <c r="F36" s="576" t="s">
        <v>1307</v>
      </c>
      <c r="G36" s="576" t="s">
        <v>1308</v>
      </c>
      <c r="H36" s="585"/>
      <c r="I36" s="585"/>
      <c r="J36" s="576"/>
      <c r="K36" s="576"/>
      <c r="L36" s="585"/>
      <c r="M36" s="585"/>
      <c r="N36" s="576"/>
      <c r="O36" s="576"/>
      <c r="P36" s="585">
        <v>5009</v>
      </c>
      <c r="Q36" s="585">
        <v>1047065</v>
      </c>
      <c r="R36" s="581"/>
      <c r="S36" s="586">
        <v>209.03673387901776</v>
      </c>
    </row>
    <row r="37" spans="1:19" ht="14.45" customHeight="1" x14ac:dyDescent="0.2">
      <c r="A37" s="575"/>
      <c r="B37" s="576" t="s">
        <v>1303</v>
      </c>
      <c r="C37" s="576" t="s">
        <v>496</v>
      </c>
      <c r="D37" s="576" t="s">
        <v>1154</v>
      </c>
      <c r="E37" s="576" t="s">
        <v>1304</v>
      </c>
      <c r="F37" s="576" t="s">
        <v>1311</v>
      </c>
      <c r="G37" s="576" t="s">
        <v>1312</v>
      </c>
      <c r="H37" s="585"/>
      <c r="I37" s="585"/>
      <c r="J37" s="576"/>
      <c r="K37" s="576"/>
      <c r="L37" s="585"/>
      <c r="M37" s="585"/>
      <c r="N37" s="576"/>
      <c r="O37" s="576"/>
      <c r="P37" s="585">
        <v>7</v>
      </c>
      <c r="Q37" s="585">
        <v>1463</v>
      </c>
      <c r="R37" s="581"/>
      <c r="S37" s="586">
        <v>209</v>
      </c>
    </row>
    <row r="38" spans="1:19" ht="14.45" customHeight="1" x14ac:dyDescent="0.2">
      <c r="A38" s="575"/>
      <c r="B38" s="576" t="s">
        <v>1303</v>
      </c>
      <c r="C38" s="576" t="s">
        <v>496</v>
      </c>
      <c r="D38" s="576" t="s">
        <v>1154</v>
      </c>
      <c r="E38" s="576" t="s">
        <v>1304</v>
      </c>
      <c r="F38" s="576" t="s">
        <v>1315</v>
      </c>
      <c r="G38" s="576" t="s">
        <v>1316</v>
      </c>
      <c r="H38" s="585"/>
      <c r="I38" s="585"/>
      <c r="J38" s="576"/>
      <c r="K38" s="576"/>
      <c r="L38" s="585"/>
      <c r="M38" s="585"/>
      <c r="N38" s="576"/>
      <c r="O38" s="576"/>
      <c r="P38" s="585">
        <v>108</v>
      </c>
      <c r="Q38" s="585">
        <v>22572</v>
      </c>
      <c r="R38" s="581"/>
      <c r="S38" s="586">
        <v>209</v>
      </c>
    </row>
    <row r="39" spans="1:19" ht="14.45" customHeight="1" x14ac:dyDescent="0.2">
      <c r="A39" s="575"/>
      <c r="B39" s="576" t="s">
        <v>1303</v>
      </c>
      <c r="C39" s="576" t="s">
        <v>496</v>
      </c>
      <c r="D39" s="576" t="s">
        <v>1156</v>
      </c>
      <c r="E39" s="576" t="s">
        <v>1304</v>
      </c>
      <c r="F39" s="576" t="s">
        <v>1307</v>
      </c>
      <c r="G39" s="576" t="s">
        <v>1308</v>
      </c>
      <c r="H39" s="585"/>
      <c r="I39" s="585"/>
      <c r="J39" s="576"/>
      <c r="K39" s="576"/>
      <c r="L39" s="585"/>
      <c r="M39" s="585"/>
      <c r="N39" s="576"/>
      <c r="O39" s="576"/>
      <c r="P39" s="585">
        <v>44</v>
      </c>
      <c r="Q39" s="585">
        <v>9196</v>
      </c>
      <c r="R39" s="581"/>
      <c r="S39" s="586">
        <v>209</v>
      </c>
    </row>
    <row r="40" spans="1:19" ht="14.45" customHeight="1" x14ac:dyDescent="0.2">
      <c r="A40" s="575"/>
      <c r="B40" s="576" t="s">
        <v>1303</v>
      </c>
      <c r="C40" s="576" t="s">
        <v>496</v>
      </c>
      <c r="D40" s="576" t="s">
        <v>1157</v>
      </c>
      <c r="E40" s="576" t="s">
        <v>1304</v>
      </c>
      <c r="F40" s="576" t="s">
        <v>1307</v>
      </c>
      <c r="G40" s="576" t="s">
        <v>1308</v>
      </c>
      <c r="H40" s="585"/>
      <c r="I40" s="585"/>
      <c r="J40" s="576"/>
      <c r="K40" s="576"/>
      <c r="L40" s="585"/>
      <c r="M40" s="585"/>
      <c r="N40" s="576"/>
      <c r="O40" s="576"/>
      <c r="P40" s="585">
        <v>553</v>
      </c>
      <c r="Q40" s="585">
        <v>115577</v>
      </c>
      <c r="R40" s="581"/>
      <c r="S40" s="586">
        <v>209</v>
      </c>
    </row>
    <row r="41" spans="1:19" ht="14.45" customHeight="1" x14ac:dyDescent="0.2">
      <c r="A41" s="575"/>
      <c r="B41" s="576" t="s">
        <v>1303</v>
      </c>
      <c r="C41" s="576" t="s">
        <v>496</v>
      </c>
      <c r="D41" s="576" t="s">
        <v>1157</v>
      </c>
      <c r="E41" s="576" t="s">
        <v>1304</v>
      </c>
      <c r="F41" s="576" t="s">
        <v>1309</v>
      </c>
      <c r="G41" s="576" t="s">
        <v>1310</v>
      </c>
      <c r="H41" s="585"/>
      <c r="I41" s="585"/>
      <c r="J41" s="576"/>
      <c r="K41" s="576"/>
      <c r="L41" s="585"/>
      <c r="M41" s="585"/>
      <c r="N41" s="576"/>
      <c r="O41" s="576"/>
      <c r="P41" s="585">
        <v>25</v>
      </c>
      <c r="Q41" s="585">
        <v>5225</v>
      </c>
      <c r="R41" s="581"/>
      <c r="S41" s="586">
        <v>209</v>
      </c>
    </row>
    <row r="42" spans="1:19" ht="14.45" customHeight="1" x14ac:dyDescent="0.2">
      <c r="A42" s="575"/>
      <c r="B42" s="576" t="s">
        <v>1303</v>
      </c>
      <c r="C42" s="576" t="s">
        <v>496</v>
      </c>
      <c r="D42" s="576" t="s">
        <v>1158</v>
      </c>
      <c r="E42" s="576" t="s">
        <v>1304</v>
      </c>
      <c r="F42" s="576" t="s">
        <v>1307</v>
      </c>
      <c r="G42" s="576" t="s">
        <v>1308</v>
      </c>
      <c r="H42" s="585"/>
      <c r="I42" s="585"/>
      <c r="J42" s="576"/>
      <c r="K42" s="576"/>
      <c r="L42" s="585"/>
      <c r="M42" s="585"/>
      <c r="N42" s="576"/>
      <c r="O42" s="576"/>
      <c r="P42" s="585">
        <v>178</v>
      </c>
      <c r="Q42" s="585">
        <v>37202</v>
      </c>
      <c r="R42" s="581"/>
      <c r="S42" s="586">
        <v>209</v>
      </c>
    </row>
    <row r="43" spans="1:19" ht="14.45" customHeight="1" x14ac:dyDescent="0.2">
      <c r="A43" s="575"/>
      <c r="B43" s="576" t="s">
        <v>1303</v>
      </c>
      <c r="C43" s="576" t="s">
        <v>496</v>
      </c>
      <c r="D43" s="576" t="s">
        <v>1159</v>
      </c>
      <c r="E43" s="576" t="s">
        <v>1304</v>
      </c>
      <c r="F43" s="576" t="s">
        <v>1305</v>
      </c>
      <c r="G43" s="576" t="s">
        <v>1306</v>
      </c>
      <c r="H43" s="585"/>
      <c r="I43" s="585"/>
      <c r="J43" s="576"/>
      <c r="K43" s="576"/>
      <c r="L43" s="585"/>
      <c r="M43" s="585"/>
      <c r="N43" s="576"/>
      <c r="O43" s="576"/>
      <c r="P43" s="585">
        <v>43</v>
      </c>
      <c r="Q43" s="585">
        <v>8987</v>
      </c>
      <c r="R43" s="581"/>
      <c r="S43" s="586">
        <v>209</v>
      </c>
    </row>
    <row r="44" spans="1:19" ht="14.45" customHeight="1" x14ac:dyDescent="0.2">
      <c r="A44" s="575"/>
      <c r="B44" s="576" t="s">
        <v>1303</v>
      </c>
      <c r="C44" s="576" t="s">
        <v>496</v>
      </c>
      <c r="D44" s="576" t="s">
        <v>1159</v>
      </c>
      <c r="E44" s="576" t="s">
        <v>1304</v>
      </c>
      <c r="F44" s="576" t="s">
        <v>1307</v>
      </c>
      <c r="G44" s="576" t="s">
        <v>1308</v>
      </c>
      <c r="H44" s="585"/>
      <c r="I44" s="585"/>
      <c r="J44" s="576"/>
      <c r="K44" s="576"/>
      <c r="L44" s="585"/>
      <c r="M44" s="585"/>
      <c r="N44" s="576"/>
      <c r="O44" s="576"/>
      <c r="P44" s="585">
        <v>296</v>
      </c>
      <c r="Q44" s="585">
        <v>61864</v>
      </c>
      <c r="R44" s="581"/>
      <c r="S44" s="586">
        <v>209</v>
      </c>
    </row>
    <row r="45" spans="1:19" ht="14.45" customHeight="1" x14ac:dyDescent="0.2">
      <c r="A45" s="575"/>
      <c r="B45" s="576" t="s">
        <v>1303</v>
      </c>
      <c r="C45" s="576" t="s">
        <v>496</v>
      </c>
      <c r="D45" s="576" t="s">
        <v>1161</v>
      </c>
      <c r="E45" s="576" t="s">
        <v>1304</v>
      </c>
      <c r="F45" s="576" t="s">
        <v>1307</v>
      </c>
      <c r="G45" s="576" t="s">
        <v>1308</v>
      </c>
      <c r="H45" s="585"/>
      <c r="I45" s="585"/>
      <c r="J45" s="576"/>
      <c r="K45" s="576"/>
      <c r="L45" s="585"/>
      <c r="M45" s="585"/>
      <c r="N45" s="576"/>
      <c r="O45" s="576"/>
      <c r="P45" s="585">
        <v>1337</v>
      </c>
      <c r="Q45" s="585">
        <v>279571</v>
      </c>
      <c r="R45" s="581"/>
      <c r="S45" s="586">
        <v>209.10321615557217</v>
      </c>
    </row>
    <row r="46" spans="1:19" ht="14.45" customHeight="1" x14ac:dyDescent="0.2">
      <c r="A46" s="575"/>
      <c r="B46" s="576" t="s">
        <v>1303</v>
      </c>
      <c r="C46" s="576" t="s">
        <v>496</v>
      </c>
      <c r="D46" s="576" t="s">
        <v>1162</v>
      </c>
      <c r="E46" s="576" t="s">
        <v>1304</v>
      </c>
      <c r="F46" s="576" t="s">
        <v>1307</v>
      </c>
      <c r="G46" s="576" t="s">
        <v>1308</v>
      </c>
      <c r="H46" s="585"/>
      <c r="I46" s="585"/>
      <c r="J46" s="576"/>
      <c r="K46" s="576"/>
      <c r="L46" s="585"/>
      <c r="M46" s="585"/>
      <c r="N46" s="576"/>
      <c r="O46" s="576"/>
      <c r="P46" s="585">
        <v>4507</v>
      </c>
      <c r="Q46" s="585">
        <v>941963</v>
      </c>
      <c r="R46" s="581"/>
      <c r="S46" s="586">
        <v>209</v>
      </c>
    </row>
    <row r="47" spans="1:19" ht="14.45" customHeight="1" x14ac:dyDescent="0.2">
      <c r="A47" s="575"/>
      <c r="B47" s="576" t="s">
        <v>1303</v>
      </c>
      <c r="C47" s="576" t="s">
        <v>496</v>
      </c>
      <c r="D47" s="576" t="s">
        <v>1162</v>
      </c>
      <c r="E47" s="576" t="s">
        <v>1304</v>
      </c>
      <c r="F47" s="576" t="s">
        <v>1309</v>
      </c>
      <c r="G47" s="576" t="s">
        <v>1310</v>
      </c>
      <c r="H47" s="585"/>
      <c r="I47" s="585"/>
      <c r="J47" s="576"/>
      <c r="K47" s="576"/>
      <c r="L47" s="585"/>
      <c r="M47" s="585"/>
      <c r="N47" s="576"/>
      <c r="O47" s="576"/>
      <c r="P47" s="585">
        <v>12</v>
      </c>
      <c r="Q47" s="585">
        <v>2508</v>
      </c>
      <c r="R47" s="581"/>
      <c r="S47" s="586">
        <v>209</v>
      </c>
    </row>
    <row r="48" spans="1:19" ht="14.45" customHeight="1" x14ac:dyDescent="0.2">
      <c r="A48" s="575"/>
      <c r="B48" s="576" t="s">
        <v>1303</v>
      </c>
      <c r="C48" s="576" t="s">
        <v>496</v>
      </c>
      <c r="D48" s="576" t="s">
        <v>1162</v>
      </c>
      <c r="E48" s="576" t="s">
        <v>1304</v>
      </c>
      <c r="F48" s="576" t="s">
        <v>1315</v>
      </c>
      <c r="G48" s="576" t="s">
        <v>1316</v>
      </c>
      <c r="H48" s="585"/>
      <c r="I48" s="585"/>
      <c r="J48" s="576"/>
      <c r="K48" s="576"/>
      <c r="L48" s="585"/>
      <c r="M48" s="585"/>
      <c r="N48" s="576"/>
      <c r="O48" s="576"/>
      <c r="P48" s="585">
        <v>103</v>
      </c>
      <c r="Q48" s="585">
        <v>21527</v>
      </c>
      <c r="R48" s="581"/>
      <c r="S48" s="586">
        <v>209</v>
      </c>
    </row>
    <row r="49" spans="1:19" ht="14.45" customHeight="1" x14ac:dyDescent="0.2">
      <c r="A49" s="575"/>
      <c r="B49" s="576" t="s">
        <v>1303</v>
      </c>
      <c r="C49" s="576" t="s">
        <v>496</v>
      </c>
      <c r="D49" s="576" t="s">
        <v>1164</v>
      </c>
      <c r="E49" s="576" t="s">
        <v>1304</v>
      </c>
      <c r="F49" s="576" t="s">
        <v>1305</v>
      </c>
      <c r="G49" s="576" t="s">
        <v>1306</v>
      </c>
      <c r="H49" s="585"/>
      <c r="I49" s="585"/>
      <c r="J49" s="576"/>
      <c r="K49" s="576"/>
      <c r="L49" s="585"/>
      <c r="M49" s="585"/>
      <c r="N49" s="576"/>
      <c r="O49" s="576"/>
      <c r="P49" s="585">
        <v>4</v>
      </c>
      <c r="Q49" s="585">
        <v>836</v>
      </c>
      <c r="R49" s="581"/>
      <c r="S49" s="586">
        <v>209</v>
      </c>
    </row>
    <row r="50" spans="1:19" ht="14.45" customHeight="1" x14ac:dyDescent="0.2">
      <c r="A50" s="575"/>
      <c r="B50" s="576" t="s">
        <v>1303</v>
      </c>
      <c r="C50" s="576" t="s">
        <v>496</v>
      </c>
      <c r="D50" s="576" t="s">
        <v>1164</v>
      </c>
      <c r="E50" s="576" t="s">
        <v>1304</v>
      </c>
      <c r="F50" s="576" t="s">
        <v>1307</v>
      </c>
      <c r="G50" s="576" t="s">
        <v>1308</v>
      </c>
      <c r="H50" s="585"/>
      <c r="I50" s="585"/>
      <c r="J50" s="576"/>
      <c r="K50" s="576"/>
      <c r="L50" s="585"/>
      <c r="M50" s="585"/>
      <c r="N50" s="576"/>
      <c r="O50" s="576"/>
      <c r="P50" s="585">
        <v>211</v>
      </c>
      <c r="Q50" s="585">
        <v>44099</v>
      </c>
      <c r="R50" s="581"/>
      <c r="S50" s="586">
        <v>209</v>
      </c>
    </row>
    <row r="51" spans="1:19" ht="14.45" customHeight="1" x14ac:dyDescent="0.2">
      <c r="A51" s="575"/>
      <c r="B51" s="576" t="s">
        <v>1303</v>
      </c>
      <c r="C51" s="576" t="s">
        <v>496</v>
      </c>
      <c r="D51" s="576" t="s">
        <v>1165</v>
      </c>
      <c r="E51" s="576" t="s">
        <v>1304</v>
      </c>
      <c r="F51" s="576" t="s">
        <v>1307</v>
      </c>
      <c r="G51" s="576" t="s">
        <v>1308</v>
      </c>
      <c r="H51" s="585"/>
      <c r="I51" s="585"/>
      <c r="J51" s="576"/>
      <c r="K51" s="576"/>
      <c r="L51" s="585"/>
      <c r="M51" s="585"/>
      <c r="N51" s="576"/>
      <c r="O51" s="576"/>
      <c r="P51" s="585">
        <v>74</v>
      </c>
      <c r="Q51" s="585">
        <v>15466</v>
      </c>
      <c r="R51" s="581"/>
      <c r="S51" s="586">
        <v>209</v>
      </c>
    </row>
    <row r="52" spans="1:19" ht="14.45" customHeight="1" x14ac:dyDescent="0.2">
      <c r="A52" s="575"/>
      <c r="B52" s="576" t="s">
        <v>1303</v>
      </c>
      <c r="C52" s="576" t="s">
        <v>496</v>
      </c>
      <c r="D52" s="576" t="s">
        <v>1166</v>
      </c>
      <c r="E52" s="576" t="s">
        <v>1304</v>
      </c>
      <c r="F52" s="576" t="s">
        <v>1307</v>
      </c>
      <c r="G52" s="576" t="s">
        <v>1308</v>
      </c>
      <c r="H52" s="585"/>
      <c r="I52" s="585"/>
      <c r="J52" s="576"/>
      <c r="K52" s="576"/>
      <c r="L52" s="585"/>
      <c r="M52" s="585"/>
      <c r="N52" s="576"/>
      <c r="O52" s="576"/>
      <c r="P52" s="585">
        <v>78</v>
      </c>
      <c r="Q52" s="585">
        <v>16302</v>
      </c>
      <c r="R52" s="581"/>
      <c r="S52" s="586">
        <v>209</v>
      </c>
    </row>
    <row r="53" spans="1:19" ht="14.45" customHeight="1" x14ac:dyDescent="0.2">
      <c r="A53" s="575"/>
      <c r="B53" s="576" t="s">
        <v>1303</v>
      </c>
      <c r="C53" s="576" t="s">
        <v>496</v>
      </c>
      <c r="D53" s="576" t="s">
        <v>1167</v>
      </c>
      <c r="E53" s="576" t="s">
        <v>1304</v>
      </c>
      <c r="F53" s="576" t="s">
        <v>1307</v>
      </c>
      <c r="G53" s="576" t="s">
        <v>1308</v>
      </c>
      <c r="H53" s="585"/>
      <c r="I53" s="585"/>
      <c r="J53" s="576"/>
      <c r="K53" s="576"/>
      <c r="L53" s="585"/>
      <c r="M53" s="585"/>
      <c r="N53" s="576"/>
      <c r="O53" s="576"/>
      <c r="P53" s="585">
        <v>430</v>
      </c>
      <c r="Q53" s="585">
        <v>89870</v>
      </c>
      <c r="R53" s="581"/>
      <c r="S53" s="586">
        <v>209</v>
      </c>
    </row>
    <row r="54" spans="1:19" ht="14.45" customHeight="1" x14ac:dyDescent="0.2">
      <c r="A54" s="575"/>
      <c r="B54" s="576" t="s">
        <v>1303</v>
      </c>
      <c r="C54" s="576" t="s">
        <v>496</v>
      </c>
      <c r="D54" s="576" t="s">
        <v>1169</v>
      </c>
      <c r="E54" s="576" t="s">
        <v>1304</v>
      </c>
      <c r="F54" s="576" t="s">
        <v>1307</v>
      </c>
      <c r="G54" s="576" t="s">
        <v>1308</v>
      </c>
      <c r="H54" s="585"/>
      <c r="I54" s="585"/>
      <c r="J54" s="576"/>
      <c r="K54" s="576"/>
      <c r="L54" s="585"/>
      <c r="M54" s="585"/>
      <c r="N54" s="576"/>
      <c r="O54" s="576"/>
      <c r="P54" s="585">
        <v>149</v>
      </c>
      <c r="Q54" s="585">
        <v>31141</v>
      </c>
      <c r="R54" s="581"/>
      <c r="S54" s="586">
        <v>209</v>
      </c>
    </row>
    <row r="55" spans="1:19" ht="14.45" customHeight="1" x14ac:dyDescent="0.2">
      <c r="A55" s="575"/>
      <c r="B55" s="576" t="s">
        <v>1303</v>
      </c>
      <c r="C55" s="576" t="s">
        <v>496</v>
      </c>
      <c r="D55" s="576" t="s">
        <v>1170</v>
      </c>
      <c r="E55" s="576" t="s">
        <v>1304</v>
      </c>
      <c r="F55" s="576" t="s">
        <v>1307</v>
      </c>
      <c r="G55" s="576" t="s">
        <v>1308</v>
      </c>
      <c r="H55" s="585"/>
      <c r="I55" s="585"/>
      <c r="J55" s="576"/>
      <c r="K55" s="576"/>
      <c r="L55" s="585"/>
      <c r="M55" s="585"/>
      <c r="N55" s="576"/>
      <c r="O55" s="576"/>
      <c r="P55" s="585">
        <v>495</v>
      </c>
      <c r="Q55" s="585">
        <v>103455</v>
      </c>
      <c r="R55" s="581"/>
      <c r="S55" s="586">
        <v>209</v>
      </c>
    </row>
    <row r="56" spans="1:19" ht="14.45" customHeight="1" x14ac:dyDescent="0.2">
      <c r="A56" s="575"/>
      <c r="B56" s="576" t="s">
        <v>1303</v>
      </c>
      <c r="C56" s="576" t="s">
        <v>496</v>
      </c>
      <c r="D56" s="576" t="s">
        <v>1171</v>
      </c>
      <c r="E56" s="576" t="s">
        <v>1304</v>
      </c>
      <c r="F56" s="576" t="s">
        <v>1307</v>
      </c>
      <c r="G56" s="576" t="s">
        <v>1308</v>
      </c>
      <c r="H56" s="585"/>
      <c r="I56" s="585"/>
      <c r="J56" s="576"/>
      <c r="K56" s="576"/>
      <c r="L56" s="585"/>
      <c r="M56" s="585"/>
      <c r="N56" s="576"/>
      <c r="O56" s="576"/>
      <c r="P56" s="585">
        <v>1090</v>
      </c>
      <c r="Q56" s="585">
        <v>227810</v>
      </c>
      <c r="R56" s="581"/>
      <c r="S56" s="586">
        <v>209</v>
      </c>
    </row>
    <row r="57" spans="1:19" ht="14.45" customHeight="1" x14ac:dyDescent="0.2">
      <c r="A57" s="575"/>
      <c r="B57" s="576" t="s">
        <v>1303</v>
      </c>
      <c r="C57" s="576" t="s">
        <v>496</v>
      </c>
      <c r="D57" s="576" t="s">
        <v>1172</v>
      </c>
      <c r="E57" s="576" t="s">
        <v>1304</v>
      </c>
      <c r="F57" s="576" t="s">
        <v>1307</v>
      </c>
      <c r="G57" s="576" t="s">
        <v>1308</v>
      </c>
      <c r="H57" s="585"/>
      <c r="I57" s="585"/>
      <c r="J57" s="576"/>
      <c r="K57" s="576"/>
      <c r="L57" s="585"/>
      <c r="M57" s="585"/>
      <c r="N57" s="576"/>
      <c r="O57" s="576"/>
      <c r="P57" s="585">
        <v>1355</v>
      </c>
      <c r="Q57" s="585">
        <v>283195</v>
      </c>
      <c r="R57" s="581"/>
      <c r="S57" s="586">
        <v>209</v>
      </c>
    </row>
    <row r="58" spans="1:19" ht="14.45" customHeight="1" x14ac:dyDescent="0.2">
      <c r="A58" s="575"/>
      <c r="B58" s="576" t="s">
        <v>1303</v>
      </c>
      <c r="C58" s="576" t="s">
        <v>496</v>
      </c>
      <c r="D58" s="576" t="s">
        <v>1175</v>
      </c>
      <c r="E58" s="576" t="s">
        <v>1304</v>
      </c>
      <c r="F58" s="576" t="s">
        <v>1307</v>
      </c>
      <c r="G58" s="576" t="s">
        <v>1308</v>
      </c>
      <c r="H58" s="585"/>
      <c r="I58" s="585"/>
      <c r="J58" s="576"/>
      <c r="K58" s="576"/>
      <c r="L58" s="585"/>
      <c r="M58" s="585"/>
      <c r="N58" s="576"/>
      <c r="O58" s="576"/>
      <c r="P58" s="585">
        <v>451</v>
      </c>
      <c r="Q58" s="585">
        <v>94335</v>
      </c>
      <c r="R58" s="581"/>
      <c r="S58" s="586">
        <v>209.16851441241684</v>
      </c>
    </row>
    <row r="59" spans="1:19" ht="14.45" customHeight="1" x14ac:dyDescent="0.2">
      <c r="A59" s="575"/>
      <c r="B59" s="576" t="s">
        <v>1303</v>
      </c>
      <c r="C59" s="576" t="s">
        <v>496</v>
      </c>
      <c r="D59" s="576" t="s">
        <v>1175</v>
      </c>
      <c r="E59" s="576" t="s">
        <v>1304</v>
      </c>
      <c r="F59" s="576" t="s">
        <v>1309</v>
      </c>
      <c r="G59" s="576" t="s">
        <v>1310</v>
      </c>
      <c r="H59" s="585"/>
      <c r="I59" s="585"/>
      <c r="J59" s="576"/>
      <c r="K59" s="576"/>
      <c r="L59" s="585"/>
      <c r="M59" s="585"/>
      <c r="N59" s="576"/>
      <c r="O59" s="576"/>
      <c r="P59" s="585">
        <v>33</v>
      </c>
      <c r="Q59" s="585">
        <v>6897</v>
      </c>
      <c r="R59" s="581"/>
      <c r="S59" s="586">
        <v>209</v>
      </c>
    </row>
    <row r="60" spans="1:19" ht="14.45" customHeight="1" x14ac:dyDescent="0.2">
      <c r="A60" s="575"/>
      <c r="B60" s="576" t="s">
        <v>1303</v>
      </c>
      <c r="C60" s="576" t="s">
        <v>496</v>
      </c>
      <c r="D60" s="576" t="s">
        <v>1179</v>
      </c>
      <c r="E60" s="576" t="s">
        <v>1304</v>
      </c>
      <c r="F60" s="576" t="s">
        <v>1305</v>
      </c>
      <c r="G60" s="576" t="s">
        <v>1306</v>
      </c>
      <c r="H60" s="585"/>
      <c r="I60" s="585"/>
      <c r="J60" s="576"/>
      <c r="K60" s="576"/>
      <c r="L60" s="585"/>
      <c r="M60" s="585"/>
      <c r="N60" s="576"/>
      <c r="O60" s="576"/>
      <c r="P60" s="585">
        <v>106</v>
      </c>
      <c r="Q60" s="585">
        <v>22154</v>
      </c>
      <c r="R60" s="581"/>
      <c r="S60" s="586">
        <v>209</v>
      </c>
    </row>
    <row r="61" spans="1:19" ht="14.45" customHeight="1" x14ac:dyDescent="0.2">
      <c r="A61" s="575"/>
      <c r="B61" s="576" t="s">
        <v>1303</v>
      </c>
      <c r="C61" s="576" t="s">
        <v>496</v>
      </c>
      <c r="D61" s="576" t="s">
        <v>1179</v>
      </c>
      <c r="E61" s="576" t="s">
        <v>1304</v>
      </c>
      <c r="F61" s="576" t="s">
        <v>1307</v>
      </c>
      <c r="G61" s="576" t="s">
        <v>1308</v>
      </c>
      <c r="H61" s="585"/>
      <c r="I61" s="585"/>
      <c r="J61" s="576"/>
      <c r="K61" s="576"/>
      <c r="L61" s="585"/>
      <c r="M61" s="585"/>
      <c r="N61" s="576"/>
      <c r="O61" s="576"/>
      <c r="P61" s="585">
        <v>2967</v>
      </c>
      <c r="Q61" s="585">
        <v>620421</v>
      </c>
      <c r="R61" s="581"/>
      <c r="S61" s="586">
        <v>209.10717896865521</v>
      </c>
    </row>
    <row r="62" spans="1:19" ht="14.45" customHeight="1" x14ac:dyDescent="0.2">
      <c r="A62" s="575"/>
      <c r="B62" s="576" t="s">
        <v>1303</v>
      </c>
      <c r="C62" s="576" t="s">
        <v>496</v>
      </c>
      <c r="D62" s="576" t="s">
        <v>1179</v>
      </c>
      <c r="E62" s="576" t="s">
        <v>1304</v>
      </c>
      <c r="F62" s="576" t="s">
        <v>1309</v>
      </c>
      <c r="G62" s="576" t="s">
        <v>1310</v>
      </c>
      <c r="H62" s="585"/>
      <c r="I62" s="585"/>
      <c r="J62" s="576"/>
      <c r="K62" s="576"/>
      <c r="L62" s="585"/>
      <c r="M62" s="585"/>
      <c r="N62" s="576"/>
      <c r="O62" s="576"/>
      <c r="P62" s="585">
        <v>71</v>
      </c>
      <c r="Q62" s="585">
        <v>14839</v>
      </c>
      <c r="R62" s="581"/>
      <c r="S62" s="586">
        <v>209</v>
      </c>
    </row>
    <row r="63" spans="1:19" ht="14.45" customHeight="1" x14ac:dyDescent="0.2">
      <c r="A63" s="575"/>
      <c r="B63" s="576" t="s">
        <v>1303</v>
      </c>
      <c r="C63" s="576" t="s">
        <v>496</v>
      </c>
      <c r="D63" s="576" t="s">
        <v>1179</v>
      </c>
      <c r="E63" s="576" t="s">
        <v>1304</v>
      </c>
      <c r="F63" s="576" t="s">
        <v>1315</v>
      </c>
      <c r="G63" s="576" t="s">
        <v>1316</v>
      </c>
      <c r="H63" s="585"/>
      <c r="I63" s="585"/>
      <c r="J63" s="576"/>
      <c r="K63" s="576"/>
      <c r="L63" s="585"/>
      <c r="M63" s="585"/>
      <c r="N63" s="576"/>
      <c r="O63" s="576"/>
      <c r="P63" s="585">
        <v>13</v>
      </c>
      <c r="Q63" s="585">
        <v>2717</v>
      </c>
      <c r="R63" s="581"/>
      <c r="S63" s="586">
        <v>209</v>
      </c>
    </row>
    <row r="64" spans="1:19" ht="14.45" customHeight="1" x14ac:dyDescent="0.2">
      <c r="A64" s="575"/>
      <c r="B64" s="576" t="s">
        <v>1303</v>
      </c>
      <c r="C64" s="576" t="s">
        <v>496</v>
      </c>
      <c r="D64" s="576" t="s">
        <v>1181</v>
      </c>
      <c r="E64" s="576" t="s">
        <v>1304</v>
      </c>
      <c r="F64" s="576" t="s">
        <v>1307</v>
      </c>
      <c r="G64" s="576" t="s">
        <v>1308</v>
      </c>
      <c r="H64" s="585"/>
      <c r="I64" s="585"/>
      <c r="J64" s="576"/>
      <c r="K64" s="576"/>
      <c r="L64" s="585"/>
      <c r="M64" s="585"/>
      <c r="N64" s="576"/>
      <c r="O64" s="576"/>
      <c r="P64" s="585">
        <v>97</v>
      </c>
      <c r="Q64" s="585">
        <v>20273</v>
      </c>
      <c r="R64" s="581"/>
      <c r="S64" s="586">
        <v>209</v>
      </c>
    </row>
    <row r="65" spans="1:19" ht="14.45" customHeight="1" x14ac:dyDescent="0.2">
      <c r="A65" s="575"/>
      <c r="B65" s="576" t="s">
        <v>1303</v>
      </c>
      <c r="C65" s="576" t="s">
        <v>496</v>
      </c>
      <c r="D65" s="576" t="s">
        <v>1186</v>
      </c>
      <c r="E65" s="576" t="s">
        <v>1304</v>
      </c>
      <c r="F65" s="576" t="s">
        <v>1307</v>
      </c>
      <c r="G65" s="576" t="s">
        <v>1308</v>
      </c>
      <c r="H65" s="585"/>
      <c r="I65" s="585"/>
      <c r="J65" s="576"/>
      <c r="K65" s="576"/>
      <c r="L65" s="585"/>
      <c r="M65" s="585"/>
      <c r="N65" s="576"/>
      <c r="O65" s="576"/>
      <c r="P65" s="585">
        <v>270</v>
      </c>
      <c r="Q65" s="585">
        <v>56430</v>
      </c>
      <c r="R65" s="581"/>
      <c r="S65" s="586">
        <v>209</v>
      </c>
    </row>
    <row r="66" spans="1:19" ht="14.45" customHeight="1" x14ac:dyDescent="0.2">
      <c r="A66" s="575"/>
      <c r="B66" s="576" t="s">
        <v>1303</v>
      </c>
      <c r="C66" s="576" t="s">
        <v>496</v>
      </c>
      <c r="D66" s="576" t="s">
        <v>1187</v>
      </c>
      <c r="E66" s="576" t="s">
        <v>1304</v>
      </c>
      <c r="F66" s="576" t="s">
        <v>1307</v>
      </c>
      <c r="G66" s="576" t="s">
        <v>1308</v>
      </c>
      <c r="H66" s="585"/>
      <c r="I66" s="585"/>
      <c r="J66" s="576"/>
      <c r="K66" s="576"/>
      <c r="L66" s="585"/>
      <c r="M66" s="585"/>
      <c r="N66" s="576"/>
      <c r="O66" s="576"/>
      <c r="P66" s="585">
        <v>400</v>
      </c>
      <c r="Q66" s="585">
        <v>83600</v>
      </c>
      <c r="R66" s="581"/>
      <c r="S66" s="586">
        <v>209</v>
      </c>
    </row>
    <row r="67" spans="1:19" ht="14.45" customHeight="1" x14ac:dyDescent="0.2">
      <c r="A67" s="575"/>
      <c r="B67" s="576" t="s">
        <v>1303</v>
      </c>
      <c r="C67" s="576" t="s">
        <v>496</v>
      </c>
      <c r="D67" s="576" t="s">
        <v>1190</v>
      </c>
      <c r="E67" s="576" t="s">
        <v>1304</v>
      </c>
      <c r="F67" s="576" t="s">
        <v>1307</v>
      </c>
      <c r="G67" s="576" t="s">
        <v>1308</v>
      </c>
      <c r="H67" s="585"/>
      <c r="I67" s="585"/>
      <c r="J67" s="576"/>
      <c r="K67" s="576"/>
      <c r="L67" s="585"/>
      <c r="M67" s="585"/>
      <c r="N67" s="576"/>
      <c r="O67" s="576"/>
      <c r="P67" s="585">
        <v>113</v>
      </c>
      <c r="Q67" s="585">
        <v>23617</v>
      </c>
      <c r="R67" s="581"/>
      <c r="S67" s="586">
        <v>209</v>
      </c>
    </row>
    <row r="68" spans="1:19" ht="14.45" customHeight="1" x14ac:dyDescent="0.2">
      <c r="A68" s="575"/>
      <c r="B68" s="576" t="s">
        <v>1303</v>
      </c>
      <c r="C68" s="576" t="s">
        <v>496</v>
      </c>
      <c r="D68" s="576" t="s">
        <v>1193</v>
      </c>
      <c r="E68" s="576" t="s">
        <v>1304</v>
      </c>
      <c r="F68" s="576" t="s">
        <v>1307</v>
      </c>
      <c r="G68" s="576" t="s">
        <v>1308</v>
      </c>
      <c r="H68" s="585"/>
      <c r="I68" s="585"/>
      <c r="J68" s="576"/>
      <c r="K68" s="576"/>
      <c r="L68" s="585"/>
      <c r="M68" s="585"/>
      <c r="N68" s="576"/>
      <c r="O68" s="576"/>
      <c r="P68" s="585">
        <v>428</v>
      </c>
      <c r="Q68" s="585">
        <v>89452</v>
      </c>
      <c r="R68" s="581"/>
      <c r="S68" s="586">
        <v>209</v>
      </c>
    </row>
    <row r="69" spans="1:19" ht="14.45" customHeight="1" x14ac:dyDescent="0.2">
      <c r="A69" s="575"/>
      <c r="B69" s="576" t="s">
        <v>1303</v>
      </c>
      <c r="C69" s="576" t="s">
        <v>496</v>
      </c>
      <c r="D69" s="576" t="s">
        <v>1194</v>
      </c>
      <c r="E69" s="576" t="s">
        <v>1304</v>
      </c>
      <c r="F69" s="576" t="s">
        <v>1307</v>
      </c>
      <c r="G69" s="576" t="s">
        <v>1308</v>
      </c>
      <c r="H69" s="585"/>
      <c r="I69" s="585"/>
      <c r="J69" s="576"/>
      <c r="K69" s="576"/>
      <c r="L69" s="585"/>
      <c r="M69" s="585"/>
      <c r="N69" s="576"/>
      <c r="O69" s="576"/>
      <c r="P69" s="585">
        <v>117</v>
      </c>
      <c r="Q69" s="585">
        <v>24453</v>
      </c>
      <c r="R69" s="581"/>
      <c r="S69" s="586">
        <v>209</v>
      </c>
    </row>
    <row r="70" spans="1:19" ht="14.45" customHeight="1" x14ac:dyDescent="0.2">
      <c r="A70" s="575"/>
      <c r="B70" s="576" t="s">
        <v>1303</v>
      </c>
      <c r="C70" s="576" t="s">
        <v>496</v>
      </c>
      <c r="D70" s="576" t="s">
        <v>1202</v>
      </c>
      <c r="E70" s="576" t="s">
        <v>1304</v>
      </c>
      <c r="F70" s="576" t="s">
        <v>1305</v>
      </c>
      <c r="G70" s="576" t="s">
        <v>1306</v>
      </c>
      <c r="H70" s="585"/>
      <c r="I70" s="585"/>
      <c r="J70" s="576"/>
      <c r="K70" s="576"/>
      <c r="L70" s="585"/>
      <c r="M70" s="585"/>
      <c r="N70" s="576"/>
      <c r="O70" s="576"/>
      <c r="P70" s="585">
        <v>27</v>
      </c>
      <c r="Q70" s="585">
        <v>5643</v>
      </c>
      <c r="R70" s="581"/>
      <c r="S70" s="586">
        <v>209</v>
      </c>
    </row>
    <row r="71" spans="1:19" ht="14.45" customHeight="1" x14ac:dyDescent="0.2">
      <c r="A71" s="575"/>
      <c r="B71" s="576" t="s">
        <v>1303</v>
      </c>
      <c r="C71" s="576" t="s">
        <v>496</v>
      </c>
      <c r="D71" s="576" t="s">
        <v>1202</v>
      </c>
      <c r="E71" s="576" t="s">
        <v>1304</v>
      </c>
      <c r="F71" s="576" t="s">
        <v>1307</v>
      </c>
      <c r="G71" s="576" t="s">
        <v>1308</v>
      </c>
      <c r="H71" s="585"/>
      <c r="I71" s="585"/>
      <c r="J71" s="576"/>
      <c r="K71" s="576"/>
      <c r="L71" s="585"/>
      <c r="M71" s="585"/>
      <c r="N71" s="576"/>
      <c r="O71" s="576"/>
      <c r="P71" s="585">
        <v>2358</v>
      </c>
      <c r="Q71" s="585">
        <v>493460</v>
      </c>
      <c r="R71" s="581"/>
      <c r="S71" s="586">
        <v>209.27056827820186</v>
      </c>
    </row>
    <row r="72" spans="1:19" ht="14.45" customHeight="1" x14ac:dyDescent="0.2">
      <c r="A72" s="575"/>
      <c r="B72" s="576" t="s">
        <v>1303</v>
      </c>
      <c r="C72" s="576" t="s">
        <v>496</v>
      </c>
      <c r="D72" s="576" t="s">
        <v>1202</v>
      </c>
      <c r="E72" s="576" t="s">
        <v>1304</v>
      </c>
      <c r="F72" s="576" t="s">
        <v>1309</v>
      </c>
      <c r="G72" s="576" t="s">
        <v>1310</v>
      </c>
      <c r="H72" s="585"/>
      <c r="I72" s="585"/>
      <c r="J72" s="576"/>
      <c r="K72" s="576"/>
      <c r="L72" s="585"/>
      <c r="M72" s="585"/>
      <c r="N72" s="576"/>
      <c r="O72" s="576"/>
      <c r="P72" s="585">
        <v>221</v>
      </c>
      <c r="Q72" s="585">
        <v>46189</v>
      </c>
      <c r="R72" s="581"/>
      <c r="S72" s="586">
        <v>209</v>
      </c>
    </row>
    <row r="73" spans="1:19" ht="14.45" customHeight="1" x14ac:dyDescent="0.2">
      <c r="A73" s="575"/>
      <c r="B73" s="576" t="s">
        <v>1303</v>
      </c>
      <c r="C73" s="576" t="s">
        <v>496</v>
      </c>
      <c r="D73" s="576" t="s">
        <v>1202</v>
      </c>
      <c r="E73" s="576" t="s">
        <v>1304</v>
      </c>
      <c r="F73" s="576" t="s">
        <v>1311</v>
      </c>
      <c r="G73" s="576" t="s">
        <v>1312</v>
      </c>
      <c r="H73" s="585"/>
      <c r="I73" s="585"/>
      <c r="J73" s="576"/>
      <c r="K73" s="576"/>
      <c r="L73" s="585"/>
      <c r="M73" s="585"/>
      <c r="N73" s="576"/>
      <c r="O73" s="576"/>
      <c r="P73" s="585">
        <v>1</v>
      </c>
      <c r="Q73" s="585">
        <v>209</v>
      </c>
      <c r="R73" s="581"/>
      <c r="S73" s="586">
        <v>209</v>
      </c>
    </row>
    <row r="74" spans="1:19" ht="14.45" customHeight="1" x14ac:dyDescent="0.2">
      <c r="A74" s="575"/>
      <c r="B74" s="576" t="s">
        <v>1303</v>
      </c>
      <c r="C74" s="576" t="s">
        <v>496</v>
      </c>
      <c r="D74" s="576" t="s">
        <v>1202</v>
      </c>
      <c r="E74" s="576" t="s">
        <v>1304</v>
      </c>
      <c r="F74" s="576" t="s">
        <v>1315</v>
      </c>
      <c r="G74" s="576" t="s">
        <v>1316</v>
      </c>
      <c r="H74" s="585"/>
      <c r="I74" s="585"/>
      <c r="J74" s="576"/>
      <c r="K74" s="576"/>
      <c r="L74" s="585"/>
      <c r="M74" s="585"/>
      <c r="N74" s="576"/>
      <c r="O74" s="576"/>
      <c r="P74" s="585">
        <v>8</v>
      </c>
      <c r="Q74" s="585">
        <v>1672</v>
      </c>
      <c r="R74" s="581"/>
      <c r="S74" s="586">
        <v>209</v>
      </c>
    </row>
    <row r="75" spans="1:19" ht="14.45" customHeight="1" x14ac:dyDescent="0.2">
      <c r="A75" s="575"/>
      <c r="B75" s="576" t="s">
        <v>1303</v>
      </c>
      <c r="C75" s="576" t="s">
        <v>496</v>
      </c>
      <c r="D75" s="576" t="s">
        <v>1203</v>
      </c>
      <c r="E75" s="576" t="s">
        <v>1304</v>
      </c>
      <c r="F75" s="576" t="s">
        <v>1307</v>
      </c>
      <c r="G75" s="576" t="s">
        <v>1308</v>
      </c>
      <c r="H75" s="585"/>
      <c r="I75" s="585"/>
      <c r="J75" s="576"/>
      <c r="K75" s="576"/>
      <c r="L75" s="585"/>
      <c r="M75" s="585"/>
      <c r="N75" s="576"/>
      <c r="O75" s="576"/>
      <c r="P75" s="585">
        <v>762</v>
      </c>
      <c r="Q75" s="585">
        <v>159258</v>
      </c>
      <c r="R75" s="581"/>
      <c r="S75" s="586">
        <v>209</v>
      </c>
    </row>
    <row r="76" spans="1:19" ht="14.45" customHeight="1" x14ac:dyDescent="0.2">
      <c r="A76" s="575"/>
      <c r="B76" s="576" t="s">
        <v>1303</v>
      </c>
      <c r="C76" s="576" t="s">
        <v>496</v>
      </c>
      <c r="D76" s="576" t="s">
        <v>1203</v>
      </c>
      <c r="E76" s="576" t="s">
        <v>1304</v>
      </c>
      <c r="F76" s="576" t="s">
        <v>1315</v>
      </c>
      <c r="G76" s="576" t="s">
        <v>1316</v>
      </c>
      <c r="H76" s="585"/>
      <c r="I76" s="585"/>
      <c r="J76" s="576"/>
      <c r="K76" s="576"/>
      <c r="L76" s="585"/>
      <c r="M76" s="585"/>
      <c r="N76" s="576"/>
      <c r="O76" s="576"/>
      <c r="P76" s="585">
        <v>8</v>
      </c>
      <c r="Q76" s="585">
        <v>1672</v>
      </c>
      <c r="R76" s="581"/>
      <c r="S76" s="586">
        <v>209</v>
      </c>
    </row>
    <row r="77" spans="1:19" ht="14.45" customHeight="1" x14ac:dyDescent="0.2">
      <c r="A77" s="575"/>
      <c r="B77" s="576" t="s">
        <v>1303</v>
      </c>
      <c r="C77" s="576" t="s">
        <v>496</v>
      </c>
      <c r="D77" s="576" t="s">
        <v>1204</v>
      </c>
      <c r="E77" s="576" t="s">
        <v>1304</v>
      </c>
      <c r="F77" s="576" t="s">
        <v>1307</v>
      </c>
      <c r="G77" s="576" t="s">
        <v>1308</v>
      </c>
      <c r="H77" s="585"/>
      <c r="I77" s="585"/>
      <c r="J77" s="576"/>
      <c r="K77" s="576"/>
      <c r="L77" s="585"/>
      <c r="M77" s="585"/>
      <c r="N77" s="576"/>
      <c r="O77" s="576"/>
      <c r="P77" s="585">
        <v>461</v>
      </c>
      <c r="Q77" s="585">
        <v>96505</v>
      </c>
      <c r="R77" s="581"/>
      <c r="S77" s="586">
        <v>209.33839479392626</v>
      </c>
    </row>
    <row r="78" spans="1:19" ht="14.45" customHeight="1" x14ac:dyDescent="0.2">
      <c r="A78" s="575"/>
      <c r="B78" s="576" t="s">
        <v>1303</v>
      </c>
      <c r="C78" s="576" t="s">
        <v>496</v>
      </c>
      <c r="D78" s="576" t="s">
        <v>1207</v>
      </c>
      <c r="E78" s="576" t="s">
        <v>1304</v>
      </c>
      <c r="F78" s="576" t="s">
        <v>1305</v>
      </c>
      <c r="G78" s="576" t="s">
        <v>1306</v>
      </c>
      <c r="H78" s="585"/>
      <c r="I78" s="585"/>
      <c r="J78" s="576"/>
      <c r="K78" s="576"/>
      <c r="L78" s="585"/>
      <c r="M78" s="585"/>
      <c r="N78" s="576"/>
      <c r="O78" s="576"/>
      <c r="P78" s="585">
        <v>1</v>
      </c>
      <c r="Q78" s="585">
        <v>209</v>
      </c>
      <c r="R78" s="581"/>
      <c r="S78" s="586">
        <v>209</v>
      </c>
    </row>
    <row r="79" spans="1:19" ht="14.45" customHeight="1" x14ac:dyDescent="0.2">
      <c r="A79" s="575"/>
      <c r="B79" s="576" t="s">
        <v>1303</v>
      </c>
      <c r="C79" s="576" t="s">
        <v>496</v>
      </c>
      <c r="D79" s="576" t="s">
        <v>1207</v>
      </c>
      <c r="E79" s="576" t="s">
        <v>1304</v>
      </c>
      <c r="F79" s="576" t="s">
        <v>1307</v>
      </c>
      <c r="G79" s="576" t="s">
        <v>1308</v>
      </c>
      <c r="H79" s="585"/>
      <c r="I79" s="585"/>
      <c r="J79" s="576"/>
      <c r="K79" s="576"/>
      <c r="L79" s="585"/>
      <c r="M79" s="585"/>
      <c r="N79" s="576"/>
      <c r="O79" s="576"/>
      <c r="P79" s="585">
        <v>1335</v>
      </c>
      <c r="Q79" s="585">
        <v>279015</v>
      </c>
      <c r="R79" s="581"/>
      <c r="S79" s="586">
        <v>209</v>
      </c>
    </row>
    <row r="80" spans="1:19" ht="14.45" customHeight="1" x14ac:dyDescent="0.2">
      <c r="A80" s="575"/>
      <c r="B80" s="576" t="s">
        <v>1303</v>
      </c>
      <c r="C80" s="576" t="s">
        <v>496</v>
      </c>
      <c r="D80" s="576" t="s">
        <v>1207</v>
      </c>
      <c r="E80" s="576" t="s">
        <v>1304</v>
      </c>
      <c r="F80" s="576" t="s">
        <v>1315</v>
      </c>
      <c r="G80" s="576" t="s">
        <v>1316</v>
      </c>
      <c r="H80" s="585"/>
      <c r="I80" s="585"/>
      <c r="J80" s="576"/>
      <c r="K80" s="576"/>
      <c r="L80" s="585"/>
      <c r="M80" s="585"/>
      <c r="N80" s="576"/>
      <c r="O80" s="576"/>
      <c r="P80" s="585">
        <v>3</v>
      </c>
      <c r="Q80" s="585">
        <v>627</v>
      </c>
      <c r="R80" s="581"/>
      <c r="S80" s="586">
        <v>209</v>
      </c>
    </row>
    <row r="81" spans="1:19" ht="14.45" customHeight="1" x14ac:dyDescent="0.2">
      <c r="A81" s="575"/>
      <c r="B81" s="576" t="s">
        <v>1303</v>
      </c>
      <c r="C81" s="576" t="s">
        <v>496</v>
      </c>
      <c r="D81" s="576" t="s">
        <v>1218</v>
      </c>
      <c r="E81" s="576" t="s">
        <v>1304</v>
      </c>
      <c r="F81" s="576" t="s">
        <v>1307</v>
      </c>
      <c r="G81" s="576" t="s">
        <v>1308</v>
      </c>
      <c r="H81" s="585"/>
      <c r="I81" s="585"/>
      <c r="J81" s="576"/>
      <c r="K81" s="576"/>
      <c r="L81" s="585"/>
      <c r="M81" s="585"/>
      <c r="N81" s="576"/>
      <c r="O81" s="576"/>
      <c r="P81" s="585">
        <v>120</v>
      </c>
      <c r="Q81" s="585">
        <v>25080</v>
      </c>
      <c r="R81" s="581"/>
      <c r="S81" s="586">
        <v>209</v>
      </c>
    </row>
    <row r="82" spans="1:19" ht="14.45" customHeight="1" x14ac:dyDescent="0.2">
      <c r="A82" s="575"/>
      <c r="B82" s="576" t="s">
        <v>1303</v>
      </c>
      <c r="C82" s="576" t="s">
        <v>496</v>
      </c>
      <c r="D82" s="576" t="s">
        <v>1219</v>
      </c>
      <c r="E82" s="576" t="s">
        <v>1304</v>
      </c>
      <c r="F82" s="576" t="s">
        <v>1305</v>
      </c>
      <c r="G82" s="576" t="s">
        <v>1306</v>
      </c>
      <c r="H82" s="585"/>
      <c r="I82" s="585"/>
      <c r="J82" s="576"/>
      <c r="K82" s="576"/>
      <c r="L82" s="585"/>
      <c r="M82" s="585"/>
      <c r="N82" s="576"/>
      <c r="O82" s="576"/>
      <c r="P82" s="585">
        <v>105</v>
      </c>
      <c r="Q82" s="585">
        <v>21945</v>
      </c>
      <c r="R82" s="581"/>
      <c r="S82" s="586">
        <v>209</v>
      </c>
    </row>
    <row r="83" spans="1:19" ht="14.45" customHeight="1" x14ac:dyDescent="0.2">
      <c r="A83" s="575"/>
      <c r="B83" s="576" t="s">
        <v>1303</v>
      </c>
      <c r="C83" s="576" t="s">
        <v>496</v>
      </c>
      <c r="D83" s="576" t="s">
        <v>1219</v>
      </c>
      <c r="E83" s="576" t="s">
        <v>1304</v>
      </c>
      <c r="F83" s="576" t="s">
        <v>1307</v>
      </c>
      <c r="G83" s="576" t="s">
        <v>1308</v>
      </c>
      <c r="H83" s="585"/>
      <c r="I83" s="585"/>
      <c r="J83" s="576"/>
      <c r="K83" s="576"/>
      <c r="L83" s="585"/>
      <c r="M83" s="585"/>
      <c r="N83" s="576"/>
      <c r="O83" s="576"/>
      <c r="P83" s="585">
        <v>3048</v>
      </c>
      <c r="Q83" s="585">
        <v>637812</v>
      </c>
      <c r="R83" s="581"/>
      <c r="S83" s="586">
        <v>209.25590551181102</v>
      </c>
    </row>
    <row r="84" spans="1:19" ht="14.45" customHeight="1" x14ac:dyDescent="0.2">
      <c r="A84" s="575"/>
      <c r="B84" s="576" t="s">
        <v>1303</v>
      </c>
      <c r="C84" s="576" t="s">
        <v>496</v>
      </c>
      <c r="D84" s="576" t="s">
        <v>1219</v>
      </c>
      <c r="E84" s="576" t="s">
        <v>1304</v>
      </c>
      <c r="F84" s="576" t="s">
        <v>1309</v>
      </c>
      <c r="G84" s="576" t="s">
        <v>1310</v>
      </c>
      <c r="H84" s="585"/>
      <c r="I84" s="585"/>
      <c r="J84" s="576"/>
      <c r="K84" s="576"/>
      <c r="L84" s="585"/>
      <c r="M84" s="585"/>
      <c r="N84" s="576"/>
      <c r="O84" s="576"/>
      <c r="P84" s="585">
        <v>212</v>
      </c>
      <c r="Q84" s="585">
        <v>44308</v>
      </c>
      <c r="R84" s="581"/>
      <c r="S84" s="586">
        <v>209</v>
      </c>
    </row>
    <row r="85" spans="1:19" ht="14.45" customHeight="1" x14ac:dyDescent="0.2">
      <c r="A85" s="575"/>
      <c r="B85" s="576" t="s">
        <v>1303</v>
      </c>
      <c r="C85" s="576" t="s">
        <v>496</v>
      </c>
      <c r="D85" s="576" t="s">
        <v>1219</v>
      </c>
      <c r="E85" s="576" t="s">
        <v>1304</v>
      </c>
      <c r="F85" s="576" t="s">
        <v>1311</v>
      </c>
      <c r="G85" s="576" t="s">
        <v>1312</v>
      </c>
      <c r="H85" s="585"/>
      <c r="I85" s="585"/>
      <c r="J85" s="576"/>
      <c r="K85" s="576"/>
      <c r="L85" s="585"/>
      <c r="M85" s="585"/>
      <c r="N85" s="576"/>
      <c r="O85" s="576"/>
      <c r="P85" s="585">
        <v>9</v>
      </c>
      <c r="Q85" s="585">
        <v>1881</v>
      </c>
      <c r="R85" s="581"/>
      <c r="S85" s="586">
        <v>209</v>
      </c>
    </row>
    <row r="86" spans="1:19" ht="14.45" customHeight="1" x14ac:dyDescent="0.2">
      <c r="A86" s="575"/>
      <c r="B86" s="576" t="s">
        <v>1303</v>
      </c>
      <c r="C86" s="576" t="s">
        <v>496</v>
      </c>
      <c r="D86" s="576" t="s">
        <v>1220</v>
      </c>
      <c r="E86" s="576" t="s">
        <v>1304</v>
      </c>
      <c r="F86" s="576" t="s">
        <v>1307</v>
      </c>
      <c r="G86" s="576" t="s">
        <v>1308</v>
      </c>
      <c r="H86" s="585"/>
      <c r="I86" s="585"/>
      <c r="J86" s="576"/>
      <c r="K86" s="576"/>
      <c r="L86" s="585"/>
      <c r="M86" s="585"/>
      <c r="N86" s="576"/>
      <c r="O86" s="576"/>
      <c r="P86" s="585">
        <v>43</v>
      </c>
      <c r="Q86" s="585">
        <v>9073</v>
      </c>
      <c r="R86" s="581"/>
      <c r="S86" s="586">
        <v>211</v>
      </c>
    </row>
    <row r="87" spans="1:19" ht="14.45" customHeight="1" x14ac:dyDescent="0.2">
      <c r="A87" s="575"/>
      <c r="B87" s="576" t="s">
        <v>1303</v>
      </c>
      <c r="C87" s="576" t="s">
        <v>496</v>
      </c>
      <c r="D87" s="576" t="s">
        <v>1223</v>
      </c>
      <c r="E87" s="576" t="s">
        <v>1304</v>
      </c>
      <c r="F87" s="576" t="s">
        <v>1307</v>
      </c>
      <c r="G87" s="576" t="s">
        <v>1308</v>
      </c>
      <c r="H87" s="585"/>
      <c r="I87" s="585"/>
      <c r="J87" s="576"/>
      <c r="K87" s="576"/>
      <c r="L87" s="585"/>
      <c r="M87" s="585"/>
      <c r="N87" s="576"/>
      <c r="O87" s="576"/>
      <c r="P87" s="585">
        <v>771</v>
      </c>
      <c r="Q87" s="585">
        <v>161237</v>
      </c>
      <c r="R87" s="581"/>
      <c r="S87" s="586">
        <v>209.12710765239947</v>
      </c>
    </row>
    <row r="88" spans="1:19" ht="14.45" customHeight="1" x14ac:dyDescent="0.2">
      <c r="A88" s="575"/>
      <c r="B88" s="576" t="s">
        <v>1303</v>
      </c>
      <c r="C88" s="576" t="s">
        <v>496</v>
      </c>
      <c r="D88" s="576" t="s">
        <v>1223</v>
      </c>
      <c r="E88" s="576" t="s">
        <v>1304</v>
      </c>
      <c r="F88" s="576" t="s">
        <v>1309</v>
      </c>
      <c r="G88" s="576" t="s">
        <v>1310</v>
      </c>
      <c r="H88" s="585"/>
      <c r="I88" s="585"/>
      <c r="J88" s="576"/>
      <c r="K88" s="576"/>
      <c r="L88" s="585"/>
      <c r="M88" s="585"/>
      <c r="N88" s="576"/>
      <c r="O88" s="576"/>
      <c r="P88" s="585">
        <v>2</v>
      </c>
      <c r="Q88" s="585">
        <v>418</v>
      </c>
      <c r="R88" s="581"/>
      <c r="S88" s="586">
        <v>209</v>
      </c>
    </row>
    <row r="89" spans="1:19" ht="14.45" customHeight="1" x14ac:dyDescent="0.2">
      <c r="A89" s="575"/>
      <c r="B89" s="576" t="s">
        <v>1303</v>
      </c>
      <c r="C89" s="576" t="s">
        <v>496</v>
      </c>
      <c r="D89" s="576" t="s">
        <v>1224</v>
      </c>
      <c r="E89" s="576" t="s">
        <v>1304</v>
      </c>
      <c r="F89" s="576" t="s">
        <v>1305</v>
      </c>
      <c r="G89" s="576" t="s">
        <v>1306</v>
      </c>
      <c r="H89" s="585"/>
      <c r="I89" s="585"/>
      <c r="J89" s="576"/>
      <c r="K89" s="576"/>
      <c r="L89" s="585"/>
      <c r="M89" s="585"/>
      <c r="N89" s="576"/>
      <c r="O89" s="576"/>
      <c r="P89" s="585">
        <v>100</v>
      </c>
      <c r="Q89" s="585">
        <v>20900</v>
      </c>
      <c r="R89" s="581"/>
      <c r="S89" s="586">
        <v>209</v>
      </c>
    </row>
    <row r="90" spans="1:19" ht="14.45" customHeight="1" x14ac:dyDescent="0.2">
      <c r="A90" s="575"/>
      <c r="B90" s="576" t="s">
        <v>1303</v>
      </c>
      <c r="C90" s="576" t="s">
        <v>496</v>
      </c>
      <c r="D90" s="576" t="s">
        <v>1224</v>
      </c>
      <c r="E90" s="576" t="s">
        <v>1304</v>
      </c>
      <c r="F90" s="576" t="s">
        <v>1307</v>
      </c>
      <c r="G90" s="576" t="s">
        <v>1308</v>
      </c>
      <c r="H90" s="585"/>
      <c r="I90" s="585"/>
      <c r="J90" s="576"/>
      <c r="K90" s="576"/>
      <c r="L90" s="585"/>
      <c r="M90" s="585"/>
      <c r="N90" s="576"/>
      <c r="O90" s="576"/>
      <c r="P90" s="585">
        <v>1756</v>
      </c>
      <c r="Q90" s="585">
        <v>367004</v>
      </c>
      <c r="R90" s="581"/>
      <c r="S90" s="586">
        <v>209</v>
      </c>
    </row>
    <row r="91" spans="1:19" ht="14.45" customHeight="1" x14ac:dyDescent="0.2">
      <c r="A91" s="575"/>
      <c r="B91" s="576" t="s">
        <v>1303</v>
      </c>
      <c r="C91" s="576" t="s">
        <v>496</v>
      </c>
      <c r="D91" s="576" t="s">
        <v>1225</v>
      </c>
      <c r="E91" s="576" t="s">
        <v>1304</v>
      </c>
      <c r="F91" s="576" t="s">
        <v>1307</v>
      </c>
      <c r="G91" s="576" t="s">
        <v>1308</v>
      </c>
      <c r="H91" s="585"/>
      <c r="I91" s="585"/>
      <c r="J91" s="576"/>
      <c r="K91" s="576"/>
      <c r="L91" s="585"/>
      <c r="M91" s="585"/>
      <c r="N91" s="576"/>
      <c r="O91" s="576"/>
      <c r="P91" s="585">
        <v>473</v>
      </c>
      <c r="Q91" s="585">
        <v>98953</v>
      </c>
      <c r="R91" s="581"/>
      <c r="S91" s="586">
        <v>209.2029598308668</v>
      </c>
    </row>
    <row r="92" spans="1:19" ht="14.45" customHeight="1" x14ac:dyDescent="0.2">
      <c r="A92" s="575"/>
      <c r="B92" s="576" t="s">
        <v>1303</v>
      </c>
      <c r="C92" s="576" t="s">
        <v>496</v>
      </c>
      <c r="D92" s="576" t="s">
        <v>1227</v>
      </c>
      <c r="E92" s="576" t="s">
        <v>1304</v>
      </c>
      <c r="F92" s="576" t="s">
        <v>1307</v>
      </c>
      <c r="G92" s="576" t="s">
        <v>1308</v>
      </c>
      <c r="H92" s="585"/>
      <c r="I92" s="585"/>
      <c r="J92" s="576"/>
      <c r="K92" s="576"/>
      <c r="L92" s="585"/>
      <c r="M92" s="585"/>
      <c r="N92" s="576"/>
      <c r="O92" s="576"/>
      <c r="P92" s="585">
        <v>232</v>
      </c>
      <c r="Q92" s="585">
        <v>48488</v>
      </c>
      <c r="R92" s="581"/>
      <c r="S92" s="586">
        <v>209</v>
      </c>
    </row>
    <row r="93" spans="1:19" ht="14.45" customHeight="1" x14ac:dyDescent="0.2">
      <c r="A93" s="575"/>
      <c r="B93" s="576" t="s">
        <v>1303</v>
      </c>
      <c r="C93" s="576" t="s">
        <v>496</v>
      </c>
      <c r="D93" s="576" t="s">
        <v>1229</v>
      </c>
      <c r="E93" s="576" t="s">
        <v>1304</v>
      </c>
      <c r="F93" s="576" t="s">
        <v>1307</v>
      </c>
      <c r="G93" s="576" t="s">
        <v>1308</v>
      </c>
      <c r="H93" s="585"/>
      <c r="I93" s="585"/>
      <c r="J93" s="576"/>
      <c r="K93" s="576"/>
      <c r="L93" s="585"/>
      <c r="M93" s="585"/>
      <c r="N93" s="576"/>
      <c r="O93" s="576"/>
      <c r="P93" s="585">
        <v>219</v>
      </c>
      <c r="Q93" s="585">
        <v>45771</v>
      </c>
      <c r="R93" s="581"/>
      <c r="S93" s="586">
        <v>209</v>
      </c>
    </row>
    <row r="94" spans="1:19" ht="14.45" customHeight="1" x14ac:dyDescent="0.2">
      <c r="A94" s="575"/>
      <c r="B94" s="576" t="s">
        <v>1303</v>
      </c>
      <c r="C94" s="576" t="s">
        <v>496</v>
      </c>
      <c r="D94" s="576" t="s">
        <v>1230</v>
      </c>
      <c r="E94" s="576" t="s">
        <v>1304</v>
      </c>
      <c r="F94" s="576" t="s">
        <v>1307</v>
      </c>
      <c r="G94" s="576" t="s">
        <v>1308</v>
      </c>
      <c r="H94" s="585"/>
      <c r="I94" s="585"/>
      <c r="J94" s="576"/>
      <c r="K94" s="576"/>
      <c r="L94" s="585"/>
      <c r="M94" s="585"/>
      <c r="N94" s="576"/>
      <c r="O94" s="576"/>
      <c r="P94" s="585">
        <v>1182</v>
      </c>
      <c r="Q94" s="585">
        <v>247038</v>
      </c>
      <c r="R94" s="581"/>
      <c r="S94" s="586">
        <v>209</v>
      </c>
    </row>
    <row r="95" spans="1:19" ht="14.45" customHeight="1" x14ac:dyDescent="0.2">
      <c r="A95" s="575"/>
      <c r="B95" s="576" t="s">
        <v>1303</v>
      </c>
      <c r="C95" s="576" t="s">
        <v>496</v>
      </c>
      <c r="D95" s="576" t="s">
        <v>1232</v>
      </c>
      <c r="E95" s="576" t="s">
        <v>1304</v>
      </c>
      <c r="F95" s="576" t="s">
        <v>1307</v>
      </c>
      <c r="G95" s="576" t="s">
        <v>1308</v>
      </c>
      <c r="H95" s="585"/>
      <c r="I95" s="585"/>
      <c r="J95" s="576"/>
      <c r="K95" s="576"/>
      <c r="L95" s="585"/>
      <c r="M95" s="585"/>
      <c r="N95" s="576"/>
      <c r="O95" s="576"/>
      <c r="P95" s="585">
        <v>404</v>
      </c>
      <c r="Q95" s="585">
        <v>84436</v>
      </c>
      <c r="R95" s="581"/>
      <c r="S95" s="586">
        <v>209</v>
      </c>
    </row>
    <row r="96" spans="1:19" ht="14.45" customHeight="1" x14ac:dyDescent="0.2">
      <c r="A96" s="575"/>
      <c r="B96" s="576" t="s">
        <v>1303</v>
      </c>
      <c r="C96" s="576" t="s">
        <v>496</v>
      </c>
      <c r="D96" s="576" t="s">
        <v>1234</v>
      </c>
      <c r="E96" s="576" t="s">
        <v>1304</v>
      </c>
      <c r="F96" s="576" t="s">
        <v>1307</v>
      </c>
      <c r="G96" s="576" t="s">
        <v>1308</v>
      </c>
      <c r="H96" s="585"/>
      <c r="I96" s="585"/>
      <c r="J96" s="576"/>
      <c r="K96" s="576"/>
      <c r="L96" s="585"/>
      <c r="M96" s="585"/>
      <c r="N96" s="576"/>
      <c r="O96" s="576"/>
      <c r="P96" s="585">
        <v>504</v>
      </c>
      <c r="Q96" s="585">
        <v>105336</v>
      </c>
      <c r="R96" s="581"/>
      <c r="S96" s="586">
        <v>209</v>
      </c>
    </row>
    <row r="97" spans="1:19" ht="14.45" customHeight="1" x14ac:dyDescent="0.2">
      <c r="A97" s="575"/>
      <c r="B97" s="576" t="s">
        <v>1303</v>
      </c>
      <c r="C97" s="576" t="s">
        <v>496</v>
      </c>
      <c r="D97" s="576" t="s">
        <v>1234</v>
      </c>
      <c r="E97" s="576" t="s">
        <v>1304</v>
      </c>
      <c r="F97" s="576" t="s">
        <v>1315</v>
      </c>
      <c r="G97" s="576" t="s">
        <v>1316</v>
      </c>
      <c r="H97" s="585"/>
      <c r="I97" s="585"/>
      <c r="J97" s="576"/>
      <c r="K97" s="576"/>
      <c r="L97" s="585"/>
      <c r="M97" s="585"/>
      <c r="N97" s="576"/>
      <c r="O97" s="576"/>
      <c r="P97" s="585">
        <v>7</v>
      </c>
      <c r="Q97" s="585">
        <v>1463</v>
      </c>
      <c r="R97" s="581"/>
      <c r="S97" s="586">
        <v>209</v>
      </c>
    </row>
    <row r="98" spans="1:19" ht="14.45" customHeight="1" x14ac:dyDescent="0.2">
      <c r="A98" s="575"/>
      <c r="B98" s="576" t="s">
        <v>1303</v>
      </c>
      <c r="C98" s="576" t="s">
        <v>496</v>
      </c>
      <c r="D98" s="576" t="s">
        <v>1237</v>
      </c>
      <c r="E98" s="576" t="s">
        <v>1304</v>
      </c>
      <c r="F98" s="576" t="s">
        <v>1307</v>
      </c>
      <c r="G98" s="576" t="s">
        <v>1308</v>
      </c>
      <c r="H98" s="585"/>
      <c r="I98" s="585"/>
      <c r="J98" s="576"/>
      <c r="K98" s="576"/>
      <c r="L98" s="585"/>
      <c r="M98" s="585"/>
      <c r="N98" s="576"/>
      <c r="O98" s="576"/>
      <c r="P98" s="585">
        <v>186</v>
      </c>
      <c r="Q98" s="585">
        <v>38874</v>
      </c>
      <c r="R98" s="581"/>
      <c r="S98" s="586">
        <v>209</v>
      </c>
    </row>
    <row r="99" spans="1:19" ht="14.45" customHeight="1" x14ac:dyDescent="0.2">
      <c r="A99" s="575"/>
      <c r="B99" s="576" t="s">
        <v>1303</v>
      </c>
      <c r="C99" s="576" t="s">
        <v>496</v>
      </c>
      <c r="D99" s="576" t="s">
        <v>1239</v>
      </c>
      <c r="E99" s="576" t="s">
        <v>1304</v>
      </c>
      <c r="F99" s="576" t="s">
        <v>1307</v>
      </c>
      <c r="G99" s="576" t="s">
        <v>1308</v>
      </c>
      <c r="H99" s="585"/>
      <c r="I99" s="585"/>
      <c r="J99" s="576"/>
      <c r="K99" s="576"/>
      <c r="L99" s="585"/>
      <c r="M99" s="585"/>
      <c r="N99" s="576"/>
      <c r="O99" s="576"/>
      <c r="P99" s="585">
        <v>1396</v>
      </c>
      <c r="Q99" s="585">
        <v>291908</v>
      </c>
      <c r="R99" s="581"/>
      <c r="S99" s="586">
        <v>209.10315186246419</v>
      </c>
    </row>
    <row r="100" spans="1:19" ht="14.45" customHeight="1" x14ac:dyDescent="0.2">
      <c r="A100" s="575"/>
      <c r="B100" s="576" t="s">
        <v>1303</v>
      </c>
      <c r="C100" s="576" t="s">
        <v>496</v>
      </c>
      <c r="D100" s="576" t="s">
        <v>1241</v>
      </c>
      <c r="E100" s="576" t="s">
        <v>1304</v>
      </c>
      <c r="F100" s="576" t="s">
        <v>1307</v>
      </c>
      <c r="G100" s="576" t="s">
        <v>1308</v>
      </c>
      <c r="H100" s="585"/>
      <c r="I100" s="585"/>
      <c r="J100" s="576"/>
      <c r="K100" s="576"/>
      <c r="L100" s="585"/>
      <c r="M100" s="585"/>
      <c r="N100" s="576"/>
      <c r="O100" s="576"/>
      <c r="P100" s="585">
        <v>121</v>
      </c>
      <c r="Q100" s="585">
        <v>25289</v>
      </c>
      <c r="R100" s="581"/>
      <c r="S100" s="586">
        <v>209</v>
      </c>
    </row>
    <row r="101" spans="1:19" ht="14.45" customHeight="1" x14ac:dyDescent="0.2">
      <c r="A101" s="575"/>
      <c r="B101" s="576" t="s">
        <v>1303</v>
      </c>
      <c r="C101" s="576" t="s">
        <v>496</v>
      </c>
      <c r="D101" s="576" t="s">
        <v>1241</v>
      </c>
      <c r="E101" s="576" t="s">
        <v>1304</v>
      </c>
      <c r="F101" s="576" t="s">
        <v>1315</v>
      </c>
      <c r="G101" s="576" t="s">
        <v>1316</v>
      </c>
      <c r="H101" s="585"/>
      <c r="I101" s="585"/>
      <c r="J101" s="576"/>
      <c r="K101" s="576"/>
      <c r="L101" s="585"/>
      <c r="M101" s="585"/>
      <c r="N101" s="576"/>
      <c r="O101" s="576"/>
      <c r="P101" s="585">
        <v>124</v>
      </c>
      <c r="Q101" s="585">
        <v>25916</v>
      </c>
      <c r="R101" s="581"/>
      <c r="S101" s="586">
        <v>209</v>
      </c>
    </row>
    <row r="102" spans="1:19" ht="14.45" customHeight="1" x14ac:dyDescent="0.2">
      <c r="A102" s="575"/>
      <c r="B102" s="576" t="s">
        <v>1303</v>
      </c>
      <c r="C102" s="576" t="s">
        <v>496</v>
      </c>
      <c r="D102" s="576" t="s">
        <v>1242</v>
      </c>
      <c r="E102" s="576" t="s">
        <v>1304</v>
      </c>
      <c r="F102" s="576" t="s">
        <v>1307</v>
      </c>
      <c r="G102" s="576" t="s">
        <v>1308</v>
      </c>
      <c r="H102" s="585"/>
      <c r="I102" s="585"/>
      <c r="J102" s="576"/>
      <c r="K102" s="576"/>
      <c r="L102" s="585"/>
      <c r="M102" s="585"/>
      <c r="N102" s="576"/>
      <c r="O102" s="576"/>
      <c r="P102" s="585">
        <v>163</v>
      </c>
      <c r="Q102" s="585">
        <v>34067</v>
      </c>
      <c r="R102" s="581"/>
      <c r="S102" s="586">
        <v>209</v>
      </c>
    </row>
    <row r="103" spans="1:19" ht="14.45" customHeight="1" x14ac:dyDescent="0.2">
      <c r="A103" s="575"/>
      <c r="B103" s="576" t="s">
        <v>1303</v>
      </c>
      <c r="C103" s="576" t="s">
        <v>496</v>
      </c>
      <c r="D103" s="576" t="s">
        <v>1242</v>
      </c>
      <c r="E103" s="576" t="s">
        <v>1304</v>
      </c>
      <c r="F103" s="576" t="s">
        <v>1309</v>
      </c>
      <c r="G103" s="576" t="s">
        <v>1310</v>
      </c>
      <c r="H103" s="585"/>
      <c r="I103" s="585"/>
      <c r="J103" s="576"/>
      <c r="K103" s="576"/>
      <c r="L103" s="585"/>
      <c r="M103" s="585"/>
      <c r="N103" s="576"/>
      <c r="O103" s="576"/>
      <c r="P103" s="585">
        <v>7</v>
      </c>
      <c r="Q103" s="585">
        <v>1463</v>
      </c>
      <c r="R103" s="581"/>
      <c r="S103" s="586">
        <v>209</v>
      </c>
    </row>
    <row r="104" spans="1:19" ht="14.45" customHeight="1" x14ac:dyDescent="0.2">
      <c r="A104" s="575"/>
      <c r="B104" s="576" t="s">
        <v>1303</v>
      </c>
      <c r="C104" s="576" t="s">
        <v>496</v>
      </c>
      <c r="D104" s="576" t="s">
        <v>1246</v>
      </c>
      <c r="E104" s="576" t="s">
        <v>1304</v>
      </c>
      <c r="F104" s="576" t="s">
        <v>1307</v>
      </c>
      <c r="G104" s="576" t="s">
        <v>1308</v>
      </c>
      <c r="H104" s="585"/>
      <c r="I104" s="585"/>
      <c r="J104" s="576"/>
      <c r="K104" s="576"/>
      <c r="L104" s="585"/>
      <c r="M104" s="585"/>
      <c r="N104" s="576"/>
      <c r="O104" s="576"/>
      <c r="P104" s="585">
        <v>332</v>
      </c>
      <c r="Q104" s="585">
        <v>69388</v>
      </c>
      <c r="R104" s="581"/>
      <c r="S104" s="586">
        <v>209</v>
      </c>
    </row>
    <row r="105" spans="1:19" ht="14.45" customHeight="1" x14ac:dyDescent="0.2">
      <c r="A105" s="575"/>
      <c r="B105" s="576" t="s">
        <v>1303</v>
      </c>
      <c r="C105" s="576" t="s">
        <v>496</v>
      </c>
      <c r="D105" s="576" t="s">
        <v>1248</v>
      </c>
      <c r="E105" s="576" t="s">
        <v>1304</v>
      </c>
      <c r="F105" s="576" t="s">
        <v>1307</v>
      </c>
      <c r="G105" s="576" t="s">
        <v>1308</v>
      </c>
      <c r="H105" s="585"/>
      <c r="I105" s="585"/>
      <c r="J105" s="576"/>
      <c r="K105" s="576"/>
      <c r="L105" s="585"/>
      <c r="M105" s="585"/>
      <c r="N105" s="576"/>
      <c r="O105" s="576"/>
      <c r="P105" s="585">
        <v>137</v>
      </c>
      <c r="Q105" s="585">
        <v>28633</v>
      </c>
      <c r="R105" s="581"/>
      <c r="S105" s="586">
        <v>209</v>
      </c>
    </row>
    <row r="106" spans="1:19" ht="14.45" customHeight="1" x14ac:dyDescent="0.2">
      <c r="A106" s="575"/>
      <c r="B106" s="576" t="s">
        <v>1303</v>
      </c>
      <c r="C106" s="576" t="s">
        <v>496</v>
      </c>
      <c r="D106" s="576" t="s">
        <v>1249</v>
      </c>
      <c r="E106" s="576" t="s">
        <v>1304</v>
      </c>
      <c r="F106" s="576" t="s">
        <v>1307</v>
      </c>
      <c r="G106" s="576" t="s">
        <v>1308</v>
      </c>
      <c r="H106" s="585"/>
      <c r="I106" s="585"/>
      <c r="J106" s="576"/>
      <c r="K106" s="576"/>
      <c r="L106" s="585"/>
      <c r="M106" s="585"/>
      <c r="N106" s="576"/>
      <c r="O106" s="576"/>
      <c r="P106" s="585">
        <v>81</v>
      </c>
      <c r="Q106" s="585">
        <v>16929</v>
      </c>
      <c r="R106" s="581"/>
      <c r="S106" s="586">
        <v>209</v>
      </c>
    </row>
    <row r="107" spans="1:19" ht="14.45" customHeight="1" x14ac:dyDescent="0.2">
      <c r="A107" s="575"/>
      <c r="B107" s="576" t="s">
        <v>1303</v>
      </c>
      <c r="C107" s="576" t="s">
        <v>496</v>
      </c>
      <c r="D107" s="576" t="s">
        <v>1250</v>
      </c>
      <c r="E107" s="576" t="s">
        <v>1304</v>
      </c>
      <c r="F107" s="576" t="s">
        <v>1307</v>
      </c>
      <c r="G107" s="576" t="s">
        <v>1308</v>
      </c>
      <c r="H107" s="585"/>
      <c r="I107" s="585"/>
      <c r="J107" s="576"/>
      <c r="K107" s="576"/>
      <c r="L107" s="585"/>
      <c r="M107" s="585"/>
      <c r="N107" s="576"/>
      <c r="O107" s="576"/>
      <c r="P107" s="585">
        <v>120</v>
      </c>
      <c r="Q107" s="585">
        <v>25080</v>
      </c>
      <c r="R107" s="581"/>
      <c r="S107" s="586">
        <v>209</v>
      </c>
    </row>
    <row r="108" spans="1:19" ht="14.45" customHeight="1" x14ac:dyDescent="0.2">
      <c r="A108" s="575"/>
      <c r="B108" s="576" t="s">
        <v>1303</v>
      </c>
      <c r="C108" s="576" t="s">
        <v>496</v>
      </c>
      <c r="D108" s="576" t="s">
        <v>1252</v>
      </c>
      <c r="E108" s="576" t="s">
        <v>1304</v>
      </c>
      <c r="F108" s="576" t="s">
        <v>1307</v>
      </c>
      <c r="G108" s="576" t="s">
        <v>1308</v>
      </c>
      <c r="H108" s="585"/>
      <c r="I108" s="585"/>
      <c r="J108" s="576"/>
      <c r="K108" s="576"/>
      <c r="L108" s="585"/>
      <c r="M108" s="585"/>
      <c r="N108" s="576"/>
      <c r="O108" s="576"/>
      <c r="P108" s="585">
        <v>256</v>
      </c>
      <c r="Q108" s="585">
        <v>53504</v>
      </c>
      <c r="R108" s="581"/>
      <c r="S108" s="586">
        <v>209</v>
      </c>
    </row>
    <row r="109" spans="1:19" ht="14.45" customHeight="1" x14ac:dyDescent="0.2">
      <c r="A109" s="575"/>
      <c r="B109" s="576" t="s">
        <v>1303</v>
      </c>
      <c r="C109" s="576" t="s">
        <v>496</v>
      </c>
      <c r="D109" s="576" t="s">
        <v>1253</v>
      </c>
      <c r="E109" s="576" t="s">
        <v>1304</v>
      </c>
      <c r="F109" s="576" t="s">
        <v>1307</v>
      </c>
      <c r="G109" s="576" t="s">
        <v>1308</v>
      </c>
      <c r="H109" s="585"/>
      <c r="I109" s="585"/>
      <c r="J109" s="576"/>
      <c r="K109" s="576"/>
      <c r="L109" s="585"/>
      <c r="M109" s="585"/>
      <c r="N109" s="576"/>
      <c r="O109" s="576"/>
      <c r="P109" s="585">
        <v>102</v>
      </c>
      <c r="Q109" s="585">
        <v>21318</v>
      </c>
      <c r="R109" s="581"/>
      <c r="S109" s="586">
        <v>209</v>
      </c>
    </row>
    <row r="110" spans="1:19" ht="14.45" customHeight="1" x14ac:dyDescent="0.2">
      <c r="A110" s="575"/>
      <c r="B110" s="576" t="s">
        <v>1303</v>
      </c>
      <c r="C110" s="576" t="s">
        <v>496</v>
      </c>
      <c r="D110" s="576" t="s">
        <v>1257</v>
      </c>
      <c r="E110" s="576" t="s">
        <v>1304</v>
      </c>
      <c r="F110" s="576" t="s">
        <v>1307</v>
      </c>
      <c r="G110" s="576" t="s">
        <v>1308</v>
      </c>
      <c r="H110" s="585"/>
      <c r="I110" s="585"/>
      <c r="J110" s="576"/>
      <c r="K110" s="576"/>
      <c r="L110" s="585"/>
      <c r="M110" s="585"/>
      <c r="N110" s="576"/>
      <c r="O110" s="576"/>
      <c r="P110" s="585">
        <v>1798</v>
      </c>
      <c r="Q110" s="585">
        <v>375782</v>
      </c>
      <c r="R110" s="581"/>
      <c r="S110" s="586">
        <v>209</v>
      </c>
    </row>
    <row r="111" spans="1:19" ht="14.45" customHeight="1" x14ac:dyDescent="0.2">
      <c r="A111" s="575"/>
      <c r="B111" s="576" t="s">
        <v>1303</v>
      </c>
      <c r="C111" s="576" t="s">
        <v>496</v>
      </c>
      <c r="D111" s="576" t="s">
        <v>1257</v>
      </c>
      <c r="E111" s="576" t="s">
        <v>1304</v>
      </c>
      <c r="F111" s="576" t="s">
        <v>1309</v>
      </c>
      <c r="G111" s="576" t="s">
        <v>1310</v>
      </c>
      <c r="H111" s="585"/>
      <c r="I111" s="585"/>
      <c r="J111" s="576"/>
      <c r="K111" s="576"/>
      <c r="L111" s="585"/>
      <c r="M111" s="585"/>
      <c r="N111" s="576"/>
      <c r="O111" s="576"/>
      <c r="P111" s="585">
        <v>1</v>
      </c>
      <c r="Q111" s="585">
        <v>209</v>
      </c>
      <c r="R111" s="581"/>
      <c r="S111" s="586">
        <v>209</v>
      </c>
    </row>
    <row r="112" spans="1:19" ht="14.45" customHeight="1" x14ac:dyDescent="0.2">
      <c r="A112" s="575"/>
      <c r="B112" s="576" t="s">
        <v>1303</v>
      </c>
      <c r="C112" s="576" t="s">
        <v>496</v>
      </c>
      <c r="D112" s="576" t="s">
        <v>1257</v>
      </c>
      <c r="E112" s="576" t="s">
        <v>1304</v>
      </c>
      <c r="F112" s="576" t="s">
        <v>1315</v>
      </c>
      <c r="G112" s="576" t="s">
        <v>1316</v>
      </c>
      <c r="H112" s="585"/>
      <c r="I112" s="585"/>
      <c r="J112" s="576"/>
      <c r="K112" s="576"/>
      <c r="L112" s="585"/>
      <c r="M112" s="585"/>
      <c r="N112" s="576"/>
      <c r="O112" s="576"/>
      <c r="P112" s="585">
        <v>4</v>
      </c>
      <c r="Q112" s="585">
        <v>836</v>
      </c>
      <c r="R112" s="581"/>
      <c r="S112" s="586">
        <v>209</v>
      </c>
    </row>
    <row r="113" spans="1:19" ht="14.45" customHeight="1" x14ac:dyDescent="0.2">
      <c r="A113" s="575"/>
      <c r="B113" s="576" t="s">
        <v>1303</v>
      </c>
      <c r="C113" s="576" t="s">
        <v>496</v>
      </c>
      <c r="D113" s="576" t="s">
        <v>1258</v>
      </c>
      <c r="E113" s="576" t="s">
        <v>1304</v>
      </c>
      <c r="F113" s="576" t="s">
        <v>1307</v>
      </c>
      <c r="G113" s="576" t="s">
        <v>1308</v>
      </c>
      <c r="H113" s="585"/>
      <c r="I113" s="585"/>
      <c r="J113" s="576"/>
      <c r="K113" s="576"/>
      <c r="L113" s="585"/>
      <c r="M113" s="585"/>
      <c r="N113" s="576"/>
      <c r="O113" s="576"/>
      <c r="P113" s="585">
        <v>379</v>
      </c>
      <c r="Q113" s="585">
        <v>79255</v>
      </c>
      <c r="R113" s="581"/>
      <c r="S113" s="586">
        <v>209.11609498680738</v>
      </c>
    </row>
    <row r="114" spans="1:19" ht="14.45" customHeight="1" x14ac:dyDescent="0.2">
      <c r="A114" s="575"/>
      <c r="B114" s="576" t="s">
        <v>1303</v>
      </c>
      <c r="C114" s="576" t="s">
        <v>496</v>
      </c>
      <c r="D114" s="576" t="s">
        <v>1258</v>
      </c>
      <c r="E114" s="576" t="s">
        <v>1304</v>
      </c>
      <c r="F114" s="576" t="s">
        <v>1309</v>
      </c>
      <c r="G114" s="576" t="s">
        <v>1310</v>
      </c>
      <c r="H114" s="585"/>
      <c r="I114" s="585"/>
      <c r="J114" s="576"/>
      <c r="K114" s="576"/>
      <c r="L114" s="585"/>
      <c r="M114" s="585"/>
      <c r="N114" s="576"/>
      <c r="O114" s="576"/>
      <c r="P114" s="585">
        <v>4</v>
      </c>
      <c r="Q114" s="585">
        <v>836</v>
      </c>
      <c r="R114" s="581"/>
      <c r="S114" s="586">
        <v>209</v>
      </c>
    </row>
    <row r="115" spans="1:19" ht="14.45" customHeight="1" x14ac:dyDescent="0.2">
      <c r="A115" s="575"/>
      <c r="B115" s="576" t="s">
        <v>1303</v>
      </c>
      <c r="C115" s="576" t="s">
        <v>496</v>
      </c>
      <c r="D115" s="576" t="s">
        <v>1260</v>
      </c>
      <c r="E115" s="576" t="s">
        <v>1304</v>
      </c>
      <c r="F115" s="576" t="s">
        <v>1305</v>
      </c>
      <c r="G115" s="576" t="s">
        <v>1306</v>
      </c>
      <c r="H115" s="585"/>
      <c r="I115" s="585"/>
      <c r="J115" s="576"/>
      <c r="K115" s="576"/>
      <c r="L115" s="585"/>
      <c r="M115" s="585"/>
      <c r="N115" s="576"/>
      <c r="O115" s="576"/>
      <c r="P115" s="585">
        <v>25</v>
      </c>
      <c r="Q115" s="585">
        <v>5225</v>
      </c>
      <c r="R115" s="581"/>
      <c r="S115" s="586">
        <v>209</v>
      </c>
    </row>
    <row r="116" spans="1:19" ht="14.45" customHeight="1" x14ac:dyDescent="0.2">
      <c r="A116" s="575"/>
      <c r="B116" s="576" t="s">
        <v>1303</v>
      </c>
      <c r="C116" s="576" t="s">
        <v>496</v>
      </c>
      <c r="D116" s="576" t="s">
        <v>1260</v>
      </c>
      <c r="E116" s="576" t="s">
        <v>1304</v>
      </c>
      <c r="F116" s="576" t="s">
        <v>1307</v>
      </c>
      <c r="G116" s="576" t="s">
        <v>1308</v>
      </c>
      <c r="H116" s="585"/>
      <c r="I116" s="585"/>
      <c r="J116" s="576"/>
      <c r="K116" s="576"/>
      <c r="L116" s="585"/>
      <c r="M116" s="585"/>
      <c r="N116" s="576"/>
      <c r="O116" s="576"/>
      <c r="P116" s="585">
        <v>1306</v>
      </c>
      <c r="Q116" s="585">
        <v>273154</v>
      </c>
      <c r="R116" s="581"/>
      <c r="S116" s="586">
        <v>209.15313935681471</v>
      </c>
    </row>
    <row r="117" spans="1:19" ht="14.45" customHeight="1" x14ac:dyDescent="0.2">
      <c r="A117" s="575"/>
      <c r="B117" s="576" t="s">
        <v>1303</v>
      </c>
      <c r="C117" s="576" t="s">
        <v>496</v>
      </c>
      <c r="D117" s="576" t="s">
        <v>1260</v>
      </c>
      <c r="E117" s="576" t="s">
        <v>1304</v>
      </c>
      <c r="F117" s="576" t="s">
        <v>1315</v>
      </c>
      <c r="G117" s="576" t="s">
        <v>1316</v>
      </c>
      <c r="H117" s="585"/>
      <c r="I117" s="585"/>
      <c r="J117" s="576"/>
      <c r="K117" s="576"/>
      <c r="L117" s="585"/>
      <c r="M117" s="585"/>
      <c r="N117" s="576"/>
      <c r="O117" s="576"/>
      <c r="P117" s="585">
        <v>13</v>
      </c>
      <c r="Q117" s="585">
        <v>2717</v>
      </c>
      <c r="R117" s="581"/>
      <c r="S117" s="586">
        <v>209</v>
      </c>
    </row>
    <row r="118" spans="1:19" ht="14.45" customHeight="1" x14ac:dyDescent="0.2">
      <c r="A118" s="575"/>
      <c r="B118" s="576" t="s">
        <v>1303</v>
      </c>
      <c r="C118" s="576" t="s">
        <v>496</v>
      </c>
      <c r="D118" s="576" t="s">
        <v>1261</v>
      </c>
      <c r="E118" s="576" t="s">
        <v>1304</v>
      </c>
      <c r="F118" s="576" t="s">
        <v>1305</v>
      </c>
      <c r="G118" s="576" t="s">
        <v>1306</v>
      </c>
      <c r="H118" s="585"/>
      <c r="I118" s="585"/>
      <c r="J118" s="576"/>
      <c r="K118" s="576"/>
      <c r="L118" s="585"/>
      <c r="M118" s="585"/>
      <c r="N118" s="576"/>
      <c r="O118" s="576"/>
      <c r="P118" s="585">
        <v>51</v>
      </c>
      <c r="Q118" s="585">
        <v>10659</v>
      </c>
      <c r="R118" s="581"/>
      <c r="S118" s="586">
        <v>209</v>
      </c>
    </row>
    <row r="119" spans="1:19" ht="14.45" customHeight="1" x14ac:dyDescent="0.2">
      <c r="A119" s="575"/>
      <c r="B119" s="576" t="s">
        <v>1303</v>
      </c>
      <c r="C119" s="576" t="s">
        <v>496</v>
      </c>
      <c r="D119" s="576" t="s">
        <v>1261</v>
      </c>
      <c r="E119" s="576" t="s">
        <v>1304</v>
      </c>
      <c r="F119" s="576" t="s">
        <v>1307</v>
      </c>
      <c r="G119" s="576" t="s">
        <v>1308</v>
      </c>
      <c r="H119" s="585"/>
      <c r="I119" s="585"/>
      <c r="J119" s="576"/>
      <c r="K119" s="576"/>
      <c r="L119" s="585"/>
      <c r="M119" s="585"/>
      <c r="N119" s="576"/>
      <c r="O119" s="576"/>
      <c r="P119" s="585">
        <v>1565</v>
      </c>
      <c r="Q119" s="585">
        <v>327181</v>
      </c>
      <c r="R119" s="581"/>
      <c r="S119" s="586">
        <v>209.06134185303515</v>
      </c>
    </row>
    <row r="120" spans="1:19" ht="14.45" customHeight="1" x14ac:dyDescent="0.2">
      <c r="A120" s="575"/>
      <c r="B120" s="576" t="s">
        <v>1303</v>
      </c>
      <c r="C120" s="576" t="s">
        <v>496</v>
      </c>
      <c r="D120" s="576" t="s">
        <v>1261</v>
      </c>
      <c r="E120" s="576" t="s">
        <v>1304</v>
      </c>
      <c r="F120" s="576" t="s">
        <v>1315</v>
      </c>
      <c r="G120" s="576" t="s">
        <v>1316</v>
      </c>
      <c r="H120" s="585"/>
      <c r="I120" s="585"/>
      <c r="J120" s="576"/>
      <c r="K120" s="576"/>
      <c r="L120" s="585"/>
      <c r="M120" s="585"/>
      <c r="N120" s="576"/>
      <c r="O120" s="576"/>
      <c r="P120" s="585">
        <v>5</v>
      </c>
      <c r="Q120" s="585">
        <v>1045</v>
      </c>
      <c r="R120" s="581"/>
      <c r="S120" s="586">
        <v>209</v>
      </c>
    </row>
    <row r="121" spans="1:19" ht="14.45" customHeight="1" x14ac:dyDescent="0.2">
      <c r="A121" s="575"/>
      <c r="B121" s="576" t="s">
        <v>1303</v>
      </c>
      <c r="C121" s="576" t="s">
        <v>496</v>
      </c>
      <c r="D121" s="576" t="s">
        <v>1262</v>
      </c>
      <c r="E121" s="576" t="s">
        <v>1304</v>
      </c>
      <c r="F121" s="576" t="s">
        <v>1307</v>
      </c>
      <c r="G121" s="576" t="s">
        <v>1308</v>
      </c>
      <c r="H121" s="585"/>
      <c r="I121" s="585"/>
      <c r="J121" s="576"/>
      <c r="K121" s="576"/>
      <c r="L121" s="585"/>
      <c r="M121" s="585"/>
      <c r="N121" s="576"/>
      <c r="O121" s="576"/>
      <c r="P121" s="585">
        <v>536</v>
      </c>
      <c r="Q121" s="585">
        <v>112254</v>
      </c>
      <c r="R121" s="581"/>
      <c r="S121" s="586">
        <v>209.42910447761193</v>
      </c>
    </row>
    <row r="122" spans="1:19" ht="14.45" customHeight="1" x14ac:dyDescent="0.2">
      <c r="A122" s="575"/>
      <c r="B122" s="576" t="s">
        <v>1303</v>
      </c>
      <c r="C122" s="576" t="s">
        <v>496</v>
      </c>
      <c r="D122" s="576" t="s">
        <v>1265</v>
      </c>
      <c r="E122" s="576" t="s">
        <v>1304</v>
      </c>
      <c r="F122" s="576" t="s">
        <v>1307</v>
      </c>
      <c r="G122" s="576" t="s">
        <v>1308</v>
      </c>
      <c r="H122" s="585"/>
      <c r="I122" s="585"/>
      <c r="J122" s="576"/>
      <c r="K122" s="576"/>
      <c r="L122" s="585"/>
      <c r="M122" s="585"/>
      <c r="N122" s="576"/>
      <c r="O122" s="576"/>
      <c r="P122" s="585">
        <v>66</v>
      </c>
      <c r="Q122" s="585">
        <v>13794</v>
      </c>
      <c r="R122" s="581"/>
      <c r="S122" s="586">
        <v>209</v>
      </c>
    </row>
    <row r="123" spans="1:19" ht="14.45" customHeight="1" x14ac:dyDescent="0.2">
      <c r="A123" s="575"/>
      <c r="B123" s="576" t="s">
        <v>1303</v>
      </c>
      <c r="C123" s="576" t="s">
        <v>496</v>
      </c>
      <c r="D123" s="576" t="s">
        <v>1266</v>
      </c>
      <c r="E123" s="576" t="s">
        <v>1304</v>
      </c>
      <c r="F123" s="576" t="s">
        <v>1307</v>
      </c>
      <c r="G123" s="576" t="s">
        <v>1308</v>
      </c>
      <c r="H123" s="585"/>
      <c r="I123" s="585"/>
      <c r="J123" s="576"/>
      <c r="K123" s="576"/>
      <c r="L123" s="585"/>
      <c r="M123" s="585"/>
      <c r="N123" s="576"/>
      <c r="O123" s="576"/>
      <c r="P123" s="585">
        <v>183</v>
      </c>
      <c r="Q123" s="585">
        <v>38247</v>
      </c>
      <c r="R123" s="581"/>
      <c r="S123" s="586">
        <v>209</v>
      </c>
    </row>
    <row r="124" spans="1:19" ht="14.45" customHeight="1" x14ac:dyDescent="0.2">
      <c r="A124" s="575"/>
      <c r="B124" s="576" t="s">
        <v>1303</v>
      </c>
      <c r="C124" s="576" t="s">
        <v>496</v>
      </c>
      <c r="D124" s="576" t="s">
        <v>1268</v>
      </c>
      <c r="E124" s="576" t="s">
        <v>1304</v>
      </c>
      <c r="F124" s="576" t="s">
        <v>1307</v>
      </c>
      <c r="G124" s="576" t="s">
        <v>1308</v>
      </c>
      <c r="H124" s="585"/>
      <c r="I124" s="585"/>
      <c r="J124" s="576"/>
      <c r="K124" s="576"/>
      <c r="L124" s="585"/>
      <c r="M124" s="585"/>
      <c r="N124" s="576"/>
      <c r="O124" s="576"/>
      <c r="P124" s="585">
        <v>264</v>
      </c>
      <c r="Q124" s="585">
        <v>55300</v>
      </c>
      <c r="R124" s="581"/>
      <c r="S124" s="586">
        <v>209.46969696969697</v>
      </c>
    </row>
    <row r="125" spans="1:19" ht="14.45" customHeight="1" x14ac:dyDescent="0.2">
      <c r="A125" s="575"/>
      <c r="B125" s="576" t="s">
        <v>1303</v>
      </c>
      <c r="C125" s="576" t="s">
        <v>496</v>
      </c>
      <c r="D125" s="576" t="s">
        <v>1271</v>
      </c>
      <c r="E125" s="576" t="s">
        <v>1304</v>
      </c>
      <c r="F125" s="576" t="s">
        <v>1305</v>
      </c>
      <c r="G125" s="576" t="s">
        <v>1306</v>
      </c>
      <c r="H125" s="585"/>
      <c r="I125" s="585"/>
      <c r="J125" s="576"/>
      <c r="K125" s="576"/>
      <c r="L125" s="585"/>
      <c r="M125" s="585"/>
      <c r="N125" s="576"/>
      <c r="O125" s="576"/>
      <c r="P125" s="585">
        <v>60</v>
      </c>
      <c r="Q125" s="585">
        <v>12540</v>
      </c>
      <c r="R125" s="581"/>
      <c r="S125" s="586">
        <v>209</v>
      </c>
    </row>
    <row r="126" spans="1:19" ht="14.45" customHeight="1" x14ac:dyDescent="0.2">
      <c r="A126" s="575"/>
      <c r="B126" s="576" t="s">
        <v>1303</v>
      </c>
      <c r="C126" s="576" t="s">
        <v>496</v>
      </c>
      <c r="D126" s="576" t="s">
        <v>1271</v>
      </c>
      <c r="E126" s="576" t="s">
        <v>1304</v>
      </c>
      <c r="F126" s="576" t="s">
        <v>1307</v>
      </c>
      <c r="G126" s="576" t="s">
        <v>1308</v>
      </c>
      <c r="H126" s="585"/>
      <c r="I126" s="585"/>
      <c r="J126" s="576"/>
      <c r="K126" s="576"/>
      <c r="L126" s="585"/>
      <c r="M126" s="585"/>
      <c r="N126" s="576"/>
      <c r="O126" s="576"/>
      <c r="P126" s="585">
        <v>1517</v>
      </c>
      <c r="Q126" s="585">
        <v>317137</v>
      </c>
      <c r="R126" s="581"/>
      <c r="S126" s="586">
        <v>209.05537244561634</v>
      </c>
    </row>
    <row r="127" spans="1:19" ht="14.45" customHeight="1" x14ac:dyDescent="0.2">
      <c r="A127" s="575"/>
      <c r="B127" s="576" t="s">
        <v>1303</v>
      </c>
      <c r="C127" s="576" t="s">
        <v>496</v>
      </c>
      <c r="D127" s="576" t="s">
        <v>1272</v>
      </c>
      <c r="E127" s="576" t="s">
        <v>1304</v>
      </c>
      <c r="F127" s="576" t="s">
        <v>1307</v>
      </c>
      <c r="G127" s="576" t="s">
        <v>1308</v>
      </c>
      <c r="H127" s="585"/>
      <c r="I127" s="585"/>
      <c r="J127" s="576"/>
      <c r="K127" s="576"/>
      <c r="L127" s="585"/>
      <c r="M127" s="585"/>
      <c r="N127" s="576"/>
      <c r="O127" s="576"/>
      <c r="P127" s="585">
        <v>1397</v>
      </c>
      <c r="Q127" s="585">
        <v>291973</v>
      </c>
      <c r="R127" s="581"/>
      <c r="S127" s="586">
        <v>209</v>
      </c>
    </row>
    <row r="128" spans="1:19" ht="14.45" customHeight="1" x14ac:dyDescent="0.2">
      <c r="A128" s="575"/>
      <c r="B128" s="576" t="s">
        <v>1303</v>
      </c>
      <c r="C128" s="576" t="s">
        <v>496</v>
      </c>
      <c r="D128" s="576" t="s">
        <v>1272</v>
      </c>
      <c r="E128" s="576" t="s">
        <v>1304</v>
      </c>
      <c r="F128" s="576" t="s">
        <v>1309</v>
      </c>
      <c r="G128" s="576" t="s">
        <v>1310</v>
      </c>
      <c r="H128" s="585"/>
      <c r="I128" s="585"/>
      <c r="J128" s="576"/>
      <c r="K128" s="576"/>
      <c r="L128" s="585"/>
      <c r="M128" s="585"/>
      <c r="N128" s="576"/>
      <c r="O128" s="576"/>
      <c r="P128" s="585">
        <v>4</v>
      </c>
      <c r="Q128" s="585">
        <v>836</v>
      </c>
      <c r="R128" s="581"/>
      <c r="S128" s="586">
        <v>209</v>
      </c>
    </row>
    <row r="129" spans="1:19" ht="14.45" customHeight="1" x14ac:dyDescent="0.2">
      <c r="A129" s="575"/>
      <c r="B129" s="576" t="s">
        <v>1303</v>
      </c>
      <c r="C129" s="576" t="s">
        <v>496</v>
      </c>
      <c r="D129" s="576" t="s">
        <v>1272</v>
      </c>
      <c r="E129" s="576" t="s">
        <v>1304</v>
      </c>
      <c r="F129" s="576" t="s">
        <v>1315</v>
      </c>
      <c r="G129" s="576" t="s">
        <v>1316</v>
      </c>
      <c r="H129" s="585"/>
      <c r="I129" s="585"/>
      <c r="J129" s="576"/>
      <c r="K129" s="576"/>
      <c r="L129" s="585"/>
      <c r="M129" s="585"/>
      <c r="N129" s="576"/>
      <c r="O129" s="576"/>
      <c r="P129" s="585">
        <v>56</v>
      </c>
      <c r="Q129" s="585">
        <v>11704</v>
      </c>
      <c r="R129" s="581"/>
      <c r="S129" s="586">
        <v>209</v>
      </c>
    </row>
    <row r="130" spans="1:19" ht="14.45" customHeight="1" x14ac:dyDescent="0.2">
      <c r="A130" s="575"/>
      <c r="B130" s="576" t="s">
        <v>1303</v>
      </c>
      <c r="C130" s="576" t="s">
        <v>496</v>
      </c>
      <c r="D130" s="576" t="s">
        <v>1273</v>
      </c>
      <c r="E130" s="576" t="s">
        <v>1304</v>
      </c>
      <c r="F130" s="576" t="s">
        <v>1307</v>
      </c>
      <c r="G130" s="576" t="s">
        <v>1308</v>
      </c>
      <c r="H130" s="585"/>
      <c r="I130" s="585"/>
      <c r="J130" s="576"/>
      <c r="K130" s="576"/>
      <c r="L130" s="585"/>
      <c r="M130" s="585"/>
      <c r="N130" s="576"/>
      <c r="O130" s="576"/>
      <c r="P130" s="585">
        <v>134</v>
      </c>
      <c r="Q130" s="585">
        <v>28006</v>
      </c>
      <c r="R130" s="581"/>
      <c r="S130" s="586">
        <v>209</v>
      </c>
    </row>
    <row r="131" spans="1:19" ht="14.45" customHeight="1" x14ac:dyDescent="0.2">
      <c r="A131" s="575"/>
      <c r="B131" s="576" t="s">
        <v>1303</v>
      </c>
      <c r="C131" s="576" t="s">
        <v>496</v>
      </c>
      <c r="D131" s="576" t="s">
        <v>1275</v>
      </c>
      <c r="E131" s="576" t="s">
        <v>1304</v>
      </c>
      <c r="F131" s="576" t="s">
        <v>1307</v>
      </c>
      <c r="G131" s="576" t="s">
        <v>1308</v>
      </c>
      <c r="H131" s="585"/>
      <c r="I131" s="585"/>
      <c r="J131" s="576"/>
      <c r="K131" s="576"/>
      <c r="L131" s="585"/>
      <c r="M131" s="585"/>
      <c r="N131" s="576"/>
      <c r="O131" s="576"/>
      <c r="P131" s="585">
        <v>791</v>
      </c>
      <c r="Q131" s="585">
        <v>165319</v>
      </c>
      <c r="R131" s="581"/>
      <c r="S131" s="586">
        <v>209</v>
      </c>
    </row>
    <row r="132" spans="1:19" ht="14.45" customHeight="1" x14ac:dyDescent="0.2">
      <c r="A132" s="575"/>
      <c r="B132" s="576" t="s">
        <v>1303</v>
      </c>
      <c r="C132" s="576" t="s">
        <v>496</v>
      </c>
      <c r="D132" s="576" t="s">
        <v>1275</v>
      </c>
      <c r="E132" s="576" t="s">
        <v>1304</v>
      </c>
      <c r="F132" s="576" t="s">
        <v>1315</v>
      </c>
      <c r="G132" s="576" t="s">
        <v>1316</v>
      </c>
      <c r="H132" s="585"/>
      <c r="I132" s="585"/>
      <c r="J132" s="576"/>
      <c r="K132" s="576"/>
      <c r="L132" s="585"/>
      <c r="M132" s="585"/>
      <c r="N132" s="576"/>
      <c r="O132" s="576"/>
      <c r="P132" s="585">
        <v>45</v>
      </c>
      <c r="Q132" s="585">
        <v>9405</v>
      </c>
      <c r="R132" s="581"/>
      <c r="S132" s="586">
        <v>209</v>
      </c>
    </row>
    <row r="133" spans="1:19" ht="14.45" customHeight="1" x14ac:dyDescent="0.2">
      <c r="A133" s="575"/>
      <c r="B133" s="576" t="s">
        <v>1303</v>
      </c>
      <c r="C133" s="576" t="s">
        <v>496</v>
      </c>
      <c r="D133" s="576" t="s">
        <v>1276</v>
      </c>
      <c r="E133" s="576" t="s">
        <v>1304</v>
      </c>
      <c r="F133" s="576" t="s">
        <v>1307</v>
      </c>
      <c r="G133" s="576" t="s">
        <v>1308</v>
      </c>
      <c r="H133" s="585"/>
      <c r="I133" s="585"/>
      <c r="J133" s="576"/>
      <c r="K133" s="576"/>
      <c r="L133" s="585"/>
      <c r="M133" s="585"/>
      <c r="N133" s="576"/>
      <c r="O133" s="576"/>
      <c r="P133" s="585">
        <v>423</v>
      </c>
      <c r="Q133" s="585">
        <v>88551</v>
      </c>
      <c r="R133" s="581"/>
      <c r="S133" s="586">
        <v>209.34042553191489</v>
      </c>
    </row>
    <row r="134" spans="1:19" ht="14.45" customHeight="1" x14ac:dyDescent="0.2">
      <c r="A134" s="575"/>
      <c r="B134" s="576" t="s">
        <v>1303</v>
      </c>
      <c r="C134" s="576" t="s">
        <v>496</v>
      </c>
      <c r="D134" s="576" t="s">
        <v>1278</v>
      </c>
      <c r="E134" s="576" t="s">
        <v>1304</v>
      </c>
      <c r="F134" s="576" t="s">
        <v>1307</v>
      </c>
      <c r="G134" s="576" t="s">
        <v>1308</v>
      </c>
      <c r="H134" s="585"/>
      <c r="I134" s="585"/>
      <c r="J134" s="576"/>
      <c r="K134" s="576"/>
      <c r="L134" s="585"/>
      <c r="M134" s="585"/>
      <c r="N134" s="576"/>
      <c r="O134" s="576"/>
      <c r="P134" s="585">
        <v>440</v>
      </c>
      <c r="Q134" s="585">
        <v>92060</v>
      </c>
      <c r="R134" s="581"/>
      <c r="S134" s="586">
        <v>209.22727272727272</v>
      </c>
    </row>
    <row r="135" spans="1:19" ht="14.45" customHeight="1" x14ac:dyDescent="0.2">
      <c r="A135" s="575"/>
      <c r="B135" s="576" t="s">
        <v>1303</v>
      </c>
      <c r="C135" s="576" t="s">
        <v>496</v>
      </c>
      <c r="D135" s="576" t="s">
        <v>1279</v>
      </c>
      <c r="E135" s="576" t="s">
        <v>1304</v>
      </c>
      <c r="F135" s="576" t="s">
        <v>1307</v>
      </c>
      <c r="G135" s="576" t="s">
        <v>1308</v>
      </c>
      <c r="H135" s="585"/>
      <c r="I135" s="585"/>
      <c r="J135" s="576"/>
      <c r="K135" s="576"/>
      <c r="L135" s="585"/>
      <c r="M135" s="585"/>
      <c r="N135" s="576"/>
      <c r="O135" s="576"/>
      <c r="P135" s="585">
        <v>102</v>
      </c>
      <c r="Q135" s="585">
        <v>21318</v>
      </c>
      <c r="R135" s="581"/>
      <c r="S135" s="586">
        <v>209</v>
      </c>
    </row>
    <row r="136" spans="1:19" ht="14.45" customHeight="1" x14ac:dyDescent="0.2">
      <c r="A136" s="575"/>
      <c r="B136" s="576" t="s">
        <v>1303</v>
      </c>
      <c r="C136" s="576" t="s">
        <v>496</v>
      </c>
      <c r="D136" s="576" t="s">
        <v>639</v>
      </c>
      <c r="E136" s="576" t="s">
        <v>1304</v>
      </c>
      <c r="F136" s="576" t="s">
        <v>1307</v>
      </c>
      <c r="G136" s="576" t="s">
        <v>1308</v>
      </c>
      <c r="H136" s="585"/>
      <c r="I136" s="585"/>
      <c r="J136" s="576"/>
      <c r="K136" s="576"/>
      <c r="L136" s="585"/>
      <c r="M136" s="585"/>
      <c r="N136" s="576"/>
      <c r="O136" s="576"/>
      <c r="P136" s="585">
        <v>153</v>
      </c>
      <c r="Q136" s="585">
        <v>32091</v>
      </c>
      <c r="R136" s="581"/>
      <c r="S136" s="586">
        <v>209.74509803921569</v>
      </c>
    </row>
    <row r="137" spans="1:19" ht="14.45" customHeight="1" x14ac:dyDescent="0.2">
      <c r="A137" s="575"/>
      <c r="B137" s="576" t="s">
        <v>1303</v>
      </c>
      <c r="C137" s="576" t="s">
        <v>496</v>
      </c>
      <c r="D137" s="576" t="s">
        <v>1282</v>
      </c>
      <c r="E137" s="576" t="s">
        <v>1304</v>
      </c>
      <c r="F137" s="576" t="s">
        <v>1307</v>
      </c>
      <c r="G137" s="576" t="s">
        <v>1308</v>
      </c>
      <c r="H137" s="585"/>
      <c r="I137" s="585"/>
      <c r="J137" s="576"/>
      <c r="K137" s="576"/>
      <c r="L137" s="585"/>
      <c r="M137" s="585"/>
      <c r="N137" s="576"/>
      <c r="O137" s="576"/>
      <c r="P137" s="585">
        <v>106</v>
      </c>
      <c r="Q137" s="585">
        <v>22154</v>
      </c>
      <c r="R137" s="581"/>
      <c r="S137" s="586">
        <v>209</v>
      </c>
    </row>
    <row r="138" spans="1:19" ht="14.45" customHeight="1" x14ac:dyDescent="0.2">
      <c r="A138" s="575"/>
      <c r="B138" s="576" t="s">
        <v>1303</v>
      </c>
      <c r="C138" s="576" t="s">
        <v>496</v>
      </c>
      <c r="D138" s="576" t="s">
        <v>1284</v>
      </c>
      <c r="E138" s="576" t="s">
        <v>1304</v>
      </c>
      <c r="F138" s="576" t="s">
        <v>1307</v>
      </c>
      <c r="G138" s="576" t="s">
        <v>1308</v>
      </c>
      <c r="H138" s="585"/>
      <c r="I138" s="585"/>
      <c r="J138" s="576"/>
      <c r="K138" s="576"/>
      <c r="L138" s="585"/>
      <c r="M138" s="585"/>
      <c r="N138" s="576"/>
      <c r="O138" s="576"/>
      <c r="P138" s="585">
        <v>359</v>
      </c>
      <c r="Q138" s="585">
        <v>75031</v>
      </c>
      <c r="R138" s="581"/>
      <c r="S138" s="586">
        <v>209</v>
      </c>
    </row>
    <row r="139" spans="1:19" ht="14.45" customHeight="1" x14ac:dyDescent="0.2">
      <c r="A139" s="575"/>
      <c r="B139" s="576" t="s">
        <v>1303</v>
      </c>
      <c r="C139" s="576" t="s">
        <v>496</v>
      </c>
      <c r="D139" s="576" t="s">
        <v>1284</v>
      </c>
      <c r="E139" s="576" t="s">
        <v>1304</v>
      </c>
      <c r="F139" s="576" t="s">
        <v>1315</v>
      </c>
      <c r="G139" s="576" t="s">
        <v>1316</v>
      </c>
      <c r="H139" s="585"/>
      <c r="I139" s="585"/>
      <c r="J139" s="576"/>
      <c r="K139" s="576"/>
      <c r="L139" s="585"/>
      <c r="M139" s="585"/>
      <c r="N139" s="576"/>
      <c r="O139" s="576"/>
      <c r="P139" s="585">
        <v>11</v>
      </c>
      <c r="Q139" s="585">
        <v>2299</v>
      </c>
      <c r="R139" s="581"/>
      <c r="S139" s="586">
        <v>209</v>
      </c>
    </row>
    <row r="140" spans="1:19" ht="14.45" customHeight="1" x14ac:dyDescent="0.2">
      <c r="A140" s="575"/>
      <c r="B140" s="576" t="s">
        <v>1303</v>
      </c>
      <c r="C140" s="576" t="s">
        <v>496</v>
      </c>
      <c r="D140" s="576" t="s">
        <v>1289</v>
      </c>
      <c r="E140" s="576" t="s">
        <v>1304</v>
      </c>
      <c r="F140" s="576" t="s">
        <v>1307</v>
      </c>
      <c r="G140" s="576" t="s">
        <v>1308</v>
      </c>
      <c r="H140" s="585"/>
      <c r="I140" s="585"/>
      <c r="J140" s="576"/>
      <c r="K140" s="576"/>
      <c r="L140" s="585"/>
      <c r="M140" s="585"/>
      <c r="N140" s="576"/>
      <c r="O140" s="576"/>
      <c r="P140" s="585">
        <v>30</v>
      </c>
      <c r="Q140" s="585">
        <v>6270</v>
      </c>
      <c r="R140" s="581"/>
      <c r="S140" s="586">
        <v>209</v>
      </c>
    </row>
    <row r="141" spans="1:19" ht="14.45" customHeight="1" x14ac:dyDescent="0.2">
      <c r="A141" s="575"/>
      <c r="B141" s="576" t="s">
        <v>1303</v>
      </c>
      <c r="C141" s="576" t="s">
        <v>496</v>
      </c>
      <c r="D141" s="576" t="s">
        <v>1292</v>
      </c>
      <c r="E141" s="576" t="s">
        <v>1304</v>
      </c>
      <c r="F141" s="576" t="s">
        <v>1307</v>
      </c>
      <c r="G141" s="576" t="s">
        <v>1308</v>
      </c>
      <c r="H141" s="585"/>
      <c r="I141" s="585"/>
      <c r="J141" s="576"/>
      <c r="K141" s="576"/>
      <c r="L141" s="585"/>
      <c r="M141" s="585"/>
      <c r="N141" s="576"/>
      <c r="O141" s="576"/>
      <c r="P141" s="585">
        <v>30</v>
      </c>
      <c r="Q141" s="585">
        <v>6270</v>
      </c>
      <c r="R141" s="581"/>
      <c r="S141" s="586">
        <v>209</v>
      </c>
    </row>
    <row r="142" spans="1:19" ht="14.45" customHeight="1" x14ac:dyDescent="0.2">
      <c r="A142" s="575"/>
      <c r="B142" s="576" t="s">
        <v>1303</v>
      </c>
      <c r="C142" s="576" t="s">
        <v>496</v>
      </c>
      <c r="D142" s="576" t="s">
        <v>1295</v>
      </c>
      <c r="E142" s="576" t="s">
        <v>1304</v>
      </c>
      <c r="F142" s="576" t="s">
        <v>1305</v>
      </c>
      <c r="G142" s="576" t="s">
        <v>1306</v>
      </c>
      <c r="H142" s="585"/>
      <c r="I142" s="585"/>
      <c r="J142" s="576"/>
      <c r="K142" s="576"/>
      <c r="L142" s="585"/>
      <c r="M142" s="585"/>
      <c r="N142" s="576"/>
      <c r="O142" s="576"/>
      <c r="P142" s="585">
        <v>69</v>
      </c>
      <c r="Q142" s="585">
        <v>14421</v>
      </c>
      <c r="R142" s="581"/>
      <c r="S142" s="586">
        <v>209</v>
      </c>
    </row>
    <row r="143" spans="1:19" ht="14.45" customHeight="1" x14ac:dyDescent="0.2">
      <c r="A143" s="575"/>
      <c r="B143" s="576" t="s">
        <v>1303</v>
      </c>
      <c r="C143" s="576" t="s">
        <v>496</v>
      </c>
      <c r="D143" s="576" t="s">
        <v>1295</v>
      </c>
      <c r="E143" s="576" t="s">
        <v>1304</v>
      </c>
      <c r="F143" s="576" t="s">
        <v>1307</v>
      </c>
      <c r="G143" s="576" t="s">
        <v>1308</v>
      </c>
      <c r="H143" s="585"/>
      <c r="I143" s="585"/>
      <c r="J143" s="576"/>
      <c r="K143" s="576"/>
      <c r="L143" s="585"/>
      <c r="M143" s="585"/>
      <c r="N143" s="576"/>
      <c r="O143" s="576"/>
      <c r="P143" s="585">
        <v>1217</v>
      </c>
      <c r="Q143" s="585">
        <v>255205</v>
      </c>
      <c r="R143" s="581"/>
      <c r="S143" s="586">
        <v>209.70008216926868</v>
      </c>
    </row>
    <row r="144" spans="1:19" ht="14.45" customHeight="1" x14ac:dyDescent="0.2">
      <c r="A144" s="575"/>
      <c r="B144" s="576" t="s">
        <v>1303</v>
      </c>
      <c r="C144" s="576" t="s">
        <v>496</v>
      </c>
      <c r="D144" s="576" t="s">
        <v>1295</v>
      </c>
      <c r="E144" s="576" t="s">
        <v>1304</v>
      </c>
      <c r="F144" s="576" t="s">
        <v>1309</v>
      </c>
      <c r="G144" s="576" t="s">
        <v>1310</v>
      </c>
      <c r="H144" s="585"/>
      <c r="I144" s="585"/>
      <c r="J144" s="576"/>
      <c r="K144" s="576"/>
      <c r="L144" s="585"/>
      <c r="M144" s="585"/>
      <c r="N144" s="576"/>
      <c r="O144" s="576"/>
      <c r="P144" s="585">
        <v>109</v>
      </c>
      <c r="Q144" s="585">
        <v>22781</v>
      </c>
      <c r="R144" s="581"/>
      <c r="S144" s="586">
        <v>209</v>
      </c>
    </row>
    <row r="145" spans="1:19" ht="14.45" customHeight="1" x14ac:dyDescent="0.2">
      <c r="A145" s="575"/>
      <c r="B145" s="576" t="s">
        <v>1303</v>
      </c>
      <c r="C145" s="576" t="s">
        <v>496</v>
      </c>
      <c r="D145" s="576" t="s">
        <v>1297</v>
      </c>
      <c r="E145" s="576" t="s">
        <v>1304</v>
      </c>
      <c r="F145" s="576" t="s">
        <v>1307</v>
      </c>
      <c r="G145" s="576" t="s">
        <v>1308</v>
      </c>
      <c r="H145" s="585"/>
      <c r="I145" s="585"/>
      <c r="J145" s="576"/>
      <c r="K145" s="576"/>
      <c r="L145" s="585"/>
      <c r="M145" s="585"/>
      <c r="N145" s="576"/>
      <c r="O145" s="576"/>
      <c r="P145" s="585">
        <v>325</v>
      </c>
      <c r="Q145" s="585">
        <v>68057</v>
      </c>
      <c r="R145" s="581"/>
      <c r="S145" s="586">
        <v>209.40615384615384</v>
      </c>
    </row>
    <row r="146" spans="1:19" ht="14.45" customHeight="1" x14ac:dyDescent="0.2">
      <c r="A146" s="575"/>
      <c r="B146" s="576" t="s">
        <v>1303</v>
      </c>
      <c r="C146" s="576" t="s">
        <v>496</v>
      </c>
      <c r="D146" s="576" t="s">
        <v>1298</v>
      </c>
      <c r="E146" s="576" t="s">
        <v>1304</v>
      </c>
      <c r="F146" s="576" t="s">
        <v>1307</v>
      </c>
      <c r="G146" s="576" t="s">
        <v>1308</v>
      </c>
      <c r="H146" s="585"/>
      <c r="I146" s="585"/>
      <c r="J146" s="576"/>
      <c r="K146" s="576"/>
      <c r="L146" s="585"/>
      <c r="M146" s="585"/>
      <c r="N146" s="576"/>
      <c r="O146" s="576"/>
      <c r="P146" s="585">
        <v>55</v>
      </c>
      <c r="Q146" s="585">
        <v>11495</v>
      </c>
      <c r="R146" s="581"/>
      <c r="S146" s="586">
        <v>209</v>
      </c>
    </row>
    <row r="147" spans="1:19" ht="14.45" customHeight="1" x14ac:dyDescent="0.2">
      <c r="A147" s="575"/>
      <c r="B147" s="576" t="s">
        <v>1303</v>
      </c>
      <c r="C147" s="576" t="s">
        <v>496</v>
      </c>
      <c r="D147" s="576" t="s">
        <v>1298</v>
      </c>
      <c r="E147" s="576" t="s">
        <v>1304</v>
      </c>
      <c r="F147" s="576" t="s">
        <v>1313</v>
      </c>
      <c r="G147" s="576" t="s">
        <v>1314</v>
      </c>
      <c r="H147" s="585"/>
      <c r="I147" s="585"/>
      <c r="J147" s="576"/>
      <c r="K147" s="576"/>
      <c r="L147" s="585"/>
      <c r="M147" s="585"/>
      <c r="N147" s="576"/>
      <c r="O147" s="576"/>
      <c r="P147" s="585">
        <v>1</v>
      </c>
      <c r="Q147" s="585">
        <v>0</v>
      </c>
      <c r="R147" s="581"/>
      <c r="S147" s="586">
        <v>0</v>
      </c>
    </row>
    <row r="148" spans="1:19" ht="14.45" customHeight="1" x14ac:dyDescent="0.2">
      <c r="A148" s="575"/>
      <c r="B148" s="576" t="s">
        <v>1303</v>
      </c>
      <c r="C148" s="576" t="s">
        <v>496</v>
      </c>
      <c r="D148" s="576" t="s">
        <v>1177</v>
      </c>
      <c r="E148" s="576" t="s">
        <v>1304</v>
      </c>
      <c r="F148" s="576" t="s">
        <v>1307</v>
      </c>
      <c r="G148" s="576" t="s">
        <v>1308</v>
      </c>
      <c r="H148" s="585"/>
      <c r="I148" s="585"/>
      <c r="J148" s="576"/>
      <c r="K148" s="576"/>
      <c r="L148" s="585"/>
      <c r="M148" s="585"/>
      <c r="N148" s="576"/>
      <c r="O148" s="576"/>
      <c r="P148" s="585">
        <v>114</v>
      </c>
      <c r="Q148" s="585">
        <v>23826</v>
      </c>
      <c r="R148" s="581"/>
      <c r="S148" s="586">
        <v>209</v>
      </c>
    </row>
    <row r="149" spans="1:19" ht="14.45" customHeight="1" x14ac:dyDescent="0.2">
      <c r="A149" s="575"/>
      <c r="B149" s="576" t="s">
        <v>1303</v>
      </c>
      <c r="C149" s="576" t="s">
        <v>496</v>
      </c>
      <c r="D149" s="576" t="s">
        <v>1281</v>
      </c>
      <c r="E149" s="576" t="s">
        <v>1304</v>
      </c>
      <c r="F149" s="576" t="s">
        <v>1307</v>
      </c>
      <c r="G149" s="576" t="s">
        <v>1308</v>
      </c>
      <c r="H149" s="585"/>
      <c r="I149" s="585"/>
      <c r="J149" s="576"/>
      <c r="K149" s="576"/>
      <c r="L149" s="585"/>
      <c r="M149" s="585"/>
      <c r="N149" s="576"/>
      <c r="O149" s="576"/>
      <c r="P149" s="585">
        <v>262</v>
      </c>
      <c r="Q149" s="585">
        <v>54758</v>
      </c>
      <c r="R149" s="581"/>
      <c r="S149" s="586">
        <v>209</v>
      </c>
    </row>
    <row r="150" spans="1:19" ht="14.45" customHeight="1" x14ac:dyDescent="0.2">
      <c r="A150" s="575"/>
      <c r="B150" s="576" t="s">
        <v>1303</v>
      </c>
      <c r="C150" s="576" t="s">
        <v>496</v>
      </c>
      <c r="D150" s="576" t="s">
        <v>1196</v>
      </c>
      <c r="E150" s="576" t="s">
        <v>1304</v>
      </c>
      <c r="F150" s="576" t="s">
        <v>1307</v>
      </c>
      <c r="G150" s="576" t="s">
        <v>1308</v>
      </c>
      <c r="H150" s="585"/>
      <c r="I150" s="585"/>
      <c r="J150" s="576"/>
      <c r="K150" s="576"/>
      <c r="L150" s="585"/>
      <c r="M150" s="585"/>
      <c r="N150" s="576"/>
      <c r="O150" s="576"/>
      <c r="P150" s="585">
        <v>268</v>
      </c>
      <c r="Q150" s="585">
        <v>56012</v>
      </c>
      <c r="R150" s="581"/>
      <c r="S150" s="586">
        <v>209</v>
      </c>
    </row>
    <row r="151" spans="1:19" ht="14.45" customHeight="1" x14ac:dyDescent="0.2">
      <c r="A151" s="575"/>
      <c r="B151" s="576" t="s">
        <v>1303</v>
      </c>
      <c r="C151" s="576" t="s">
        <v>496</v>
      </c>
      <c r="D151" s="576" t="s">
        <v>1196</v>
      </c>
      <c r="E151" s="576" t="s">
        <v>1304</v>
      </c>
      <c r="F151" s="576" t="s">
        <v>1315</v>
      </c>
      <c r="G151" s="576" t="s">
        <v>1316</v>
      </c>
      <c r="H151" s="585"/>
      <c r="I151" s="585"/>
      <c r="J151" s="576"/>
      <c r="K151" s="576"/>
      <c r="L151" s="585"/>
      <c r="M151" s="585"/>
      <c r="N151" s="576"/>
      <c r="O151" s="576"/>
      <c r="P151" s="585">
        <v>25</v>
      </c>
      <c r="Q151" s="585">
        <v>5225</v>
      </c>
      <c r="R151" s="581"/>
      <c r="S151" s="586">
        <v>209</v>
      </c>
    </row>
    <row r="152" spans="1:19" ht="14.45" customHeight="1" x14ac:dyDescent="0.2">
      <c r="A152" s="575"/>
      <c r="B152" s="576" t="s">
        <v>1303</v>
      </c>
      <c r="C152" s="576" t="s">
        <v>496</v>
      </c>
      <c r="D152" s="576" t="s">
        <v>1110</v>
      </c>
      <c r="E152" s="576" t="s">
        <v>1304</v>
      </c>
      <c r="F152" s="576" t="s">
        <v>1307</v>
      </c>
      <c r="G152" s="576" t="s">
        <v>1308</v>
      </c>
      <c r="H152" s="585"/>
      <c r="I152" s="585"/>
      <c r="J152" s="576"/>
      <c r="K152" s="576"/>
      <c r="L152" s="585"/>
      <c r="M152" s="585"/>
      <c r="N152" s="576"/>
      <c r="O152" s="576"/>
      <c r="P152" s="585">
        <v>1024</v>
      </c>
      <c r="Q152" s="585">
        <v>214016</v>
      </c>
      <c r="R152" s="581"/>
      <c r="S152" s="586">
        <v>209</v>
      </c>
    </row>
    <row r="153" spans="1:19" ht="14.45" customHeight="1" x14ac:dyDescent="0.2">
      <c r="A153" s="575"/>
      <c r="B153" s="576" t="s">
        <v>1303</v>
      </c>
      <c r="C153" s="576" t="s">
        <v>496</v>
      </c>
      <c r="D153" s="576" t="s">
        <v>1116</v>
      </c>
      <c r="E153" s="576" t="s">
        <v>1304</v>
      </c>
      <c r="F153" s="576" t="s">
        <v>1307</v>
      </c>
      <c r="G153" s="576" t="s">
        <v>1308</v>
      </c>
      <c r="H153" s="585"/>
      <c r="I153" s="585"/>
      <c r="J153" s="576"/>
      <c r="K153" s="576"/>
      <c r="L153" s="585"/>
      <c r="M153" s="585"/>
      <c r="N153" s="576"/>
      <c r="O153" s="576"/>
      <c r="P153" s="585">
        <v>128</v>
      </c>
      <c r="Q153" s="585">
        <v>26752</v>
      </c>
      <c r="R153" s="581"/>
      <c r="S153" s="586">
        <v>209</v>
      </c>
    </row>
    <row r="154" spans="1:19" ht="14.45" customHeight="1" x14ac:dyDescent="0.2">
      <c r="A154" s="575"/>
      <c r="B154" s="576" t="s">
        <v>1303</v>
      </c>
      <c r="C154" s="576" t="s">
        <v>496</v>
      </c>
      <c r="D154" s="576" t="s">
        <v>1214</v>
      </c>
      <c r="E154" s="576" t="s">
        <v>1304</v>
      </c>
      <c r="F154" s="576" t="s">
        <v>1307</v>
      </c>
      <c r="G154" s="576" t="s">
        <v>1308</v>
      </c>
      <c r="H154" s="585"/>
      <c r="I154" s="585"/>
      <c r="J154" s="576"/>
      <c r="K154" s="576"/>
      <c r="L154" s="585"/>
      <c r="M154" s="585"/>
      <c r="N154" s="576"/>
      <c r="O154" s="576"/>
      <c r="P154" s="585">
        <v>684</v>
      </c>
      <c r="Q154" s="585">
        <v>142956</v>
      </c>
      <c r="R154" s="581"/>
      <c r="S154" s="586">
        <v>209</v>
      </c>
    </row>
    <row r="155" spans="1:19" ht="14.45" customHeight="1" x14ac:dyDescent="0.2">
      <c r="A155" s="575"/>
      <c r="B155" s="576" t="s">
        <v>1303</v>
      </c>
      <c r="C155" s="576" t="s">
        <v>496</v>
      </c>
      <c r="D155" s="576" t="s">
        <v>1214</v>
      </c>
      <c r="E155" s="576" t="s">
        <v>1304</v>
      </c>
      <c r="F155" s="576" t="s">
        <v>1315</v>
      </c>
      <c r="G155" s="576" t="s">
        <v>1316</v>
      </c>
      <c r="H155" s="585"/>
      <c r="I155" s="585"/>
      <c r="J155" s="576"/>
      <c r="K155" s="576"/>
      <c r="L155" s="585"/>
      <c r="M155" s="585"/>
      <c r="N155" s="576"/>
      <c r="O155" s="576"/>
      <c r="P155" s="585">
        <v>3</v>
      </c>
      <c r="Q155" s="585">
        <v>627</v>
      </c>
      <c r="R155" s="581"/>
      <c r="S155" s="586">
        <v>209</v>
      </c>
    </row>
    <row r="156" spans="1:19" ht="14.45" customHeight="1" x14ac:dyDescent="0.2">
      <c r="A156" s="575"/>
      <c r="B156" s="576" t="s">
        <v>1303</v>
      </c>
      <c r="C156" s="576" t="s">
        <v>496</v>
      </c>
      <c r="D156" s="576" t="s">
        <v>1189</v>
      </c>
      <c r="E156" s="576" t="s">
        <v>1304</v>
      </c>
      <c r="F156" s="576" t="s">
        <v>1307</v>
      </c>
      <c r="G156" s="576" t="s">
        <v>1308</v>
      </c>
      <c r="H156" s="585"/>
      <c r="I156" s="585"/>
      <c r="J156" s="576"/>
      <c r="K156" s="576"/>
      <c r="L156" s="585"/>
      <c r="M156" s="585"/>
      <c r="N156" s="576"/>
      <c r="O156" s="576"/>
      <c r="P156" s="585">
        <v>347</v>
      </c>
      <c r="Q156" s="585">
        <v>72523</v>
      </c>
      <c r="R156" s="581"/>
      <c r="S156" s="586">
        <v>209</v>
      </c>
    </row>
    <row r="157" spans="1:19" ht="14.45" customHeight="1" x14ac:dyDescent="0.2">
      <c r="A157" s="575"/>
      <c r="B157" s="576" t="s">
        <v>1303</v>
      </c>
      <c r="C157" s="576" t="s">
        <v>496</v>
      </c>
      <c r="D157" s="576" t="s">
        <v>1153</v>
      </c>
      <c r="E157" s="576" t="s">
        <v>1304</v>
      </c>
      <c r="F157" s="576" t="s">
        <v>1307</v>
      </c>
      <c r="G157" s="576" t="s">
        <v>1308</v>
      </c>
      <c r="H157" s="585"/>
      <c r="I157" s="585"/>
      <c r="J157" s="576"/>
      <c r="K157" s="576"/>
      <c r="L157" s="585"/>
      <c r="M157" s="585"/>
      <c r="N157" s="576"/>
      <c r="O157" s="576"/>
      <c r="P157" s="585">
        <v>487</v>
      </c>
      <c r="Q157" s="585">
        <v>101875</v>
      </c>
      <c r="R157" s="581"/>
      <c r="S157" s="586">
        <v>209.18891170431212</v>
      </c>
    </row>
    <row r="158" spans="1:19" ht="14.45" customHeight="1" x14ac:dyDescent="0.2">
      <c r="A158" s="575"/>
      <c r="B158" s="576" t="s">
        <v>1303</v>
      </c>
      <c r="C158" s="576" t="s">
        <v>496</v>
      </c>
      <c r="D158" s="576" t="s">
        <v>1153</v>
      </c>
      <c r="E158" s="576" t="s">
        <v>1304</v>
      </c>
      <c r="F158" s="576" t="s">
        <v>1315</v>
      </c>
      <c r="G158" s="576" t="s">
        <v>1316</v>
      </c>
      <c r="H158" s="585"/>
      <c r="I158" s="585"/>
      <c r="J158" s="576"/>
      <c r="K158" s="576"/>
      <c r="L158" s="585"/>
      <c r="M158" s="585"/>
      <c r="N158" s="576"/>
      <c r="O158" s="576"/>
      <c r="P158" s="585">
        <v>8</v>
      </c>
      <c r="Q158" s="585">
        <v>1672</v>
      </c>
      <c r="R158" s="581"/>
      <c r="S158" s="586">
        <v>209</v>
      </c>
    </row>
    <row r="159" spans="1:19" ht="14.45" customHeight="1" x14ac:dyDescent="0.2">
      <c r="A159" s="575"/>
      <c r="B159" s="576" t="s">
        <v>1303</v>
      </c>
      <c r="C159" s="576" t="s">
        <v>496</v>
      </c>
      <c r="D159" s="576" t="s">
        <v>1111</v>
      </c>
      <c r="E159" s="576" t="s">
        <v>1304</v>
      </c>
      <c r="F159" s="576" t="s">
        <v>1305</v>
      </c>
      <c r="G159" s="576" t="s">
        <v>1306</v>
      </c>
      <c r="H159" s="585"/>
      <c r="I159" s="585"/>
      <c r="J159" s="576"/>
      <c r="K159" s="576"/>
      <c r="L159" s="585"/>
      <c r="M159" s="585"/>
      <c r="N159" s="576"/>
      <c r="O159" s="576"/>
      <c r="P159" s="585">
        <v>2</v>
      </c>
      <c r="Q159" s="585">
        <v>418</v>
      </c>
      <c r="R159" s="581"/>
      <c r="S159" s="586">
        <v>209</v>
      </c>
    </row>
    <row r="160" spans="1:19" ht="14.45" customHeight="1" x14ac:dyDescent="0.2">
      <c r="A160" s="575"/>
      <c r="B160" s="576" t="s">
        <v>1303</v>
      </c>
      <c r="C160" s="576" t="s">
        <v>496</v>
      </c>
      <c r="D160" s="576" t="s">
        <v>1111</v>
      </c>
      <c r="E160" s="576" t="s">
        <v>1304</v>
      </c>
      <c r="F160" s="576" t="s">
        <v>1307</v>
      </c>
      <c r="G160" s="576" t="s">
        <v>1308</v>
      </c>
      <c r="H160" s="585"/>
      <c r="I160" s="585"/>
      <c r="J160" s="576"/>
      <c r="K160" s="576"/>
      <c r="L160" s="585"/>
      <c r="M160" s="585"/>
      <c r="N160" s="576"/>
      <c r="O160" s="576"/>
      <c r="P160" s="585">
        <v>309</v>
      </c>
      <c r="Q160" s="585">
        <v>64581</v>
      </c>
      <c r="R160" s="581"/>
      <c r="S160" s="586">
        <v>209</v>
      </c>
    </row>
    <row r="161" spans="1:19" ht="14.45" customHeight="1" x14ac:dyDescent="0.2">
      <c r="A161" s="575"/>
      <c r="B161" s="576" t="s">
        <v>1303</v>
      </c>
      <c r="C161" s="576" t="s">
        <v>496</v>
      </c>
      <c r="D161" s="576" t="s">
        <v>1270</v>
      </c>
      <c r="E161" s="576" t="s">
        <v>1304</v>
      </c>
      <c r="F161" s="576" t="s">
        <v>1307</v>
      </c>
      <c r="G161" s="576" t="s">
        <v>1308</v>
      </c>
      <c r="H161" s="585"/>
      <c r="I161" s="585"/>
      <c r="J161" s="576"/>
      <c r="K161" s="576"/>
      <c r="L161" s="585"/>
      <c r="M161" s="585"/>
      <c r="N161" s="576"/>
      <c r="O161" s="576"/>
      <c r="P161" s="585">
        <v>1029</v>
      </c>
      <c r="Q161" s="585">
        <v>215547</v>
      </c>
      <c r="R161" s="581"/>
      <c r="S161" s="586">
        <v>209.47230320699708</v>
      </c>
    </row>
    <row r="162" spans="1:19" ht="14.45" customHeight="1" x14ac:dyDescent="0.2">
      <c r="A162" s="575"/>
      <c r="B162" s="576" t="s">
        <v>1303</v>
      </c>
      <c r="C162" s="576" t="s">
        <v>496</v>
      </c>
      <c r="D162" s="576" t="s">
        <v>1270</v>
      </c>
      <c r="E162" s="576" t="s">
        <v>1304</v>
      </c>
      <c r="F162" s="576" t="s">
        <v>1309</v>
      </c>
      <c r="G162" s="576" t="s">
        <v>1310</v>
      </c>
      <c r="H162" s="585"/>
      <c r="I162" s="585"/>
      <c r="J162" s="576"/>
      <c r="K162" s="576"/>
      <c r="L162" s="585"/>
      <c r="M162" s="585"/>
      <c r="N162" s="576"/>
      <c r="O162" s="576"/>
      <c r="P162" s="585">
        <v>5</v>
      </c>
      <c r="Q162" s="585">
        <v>1045</v>
      </c>
      <c r="R162" s="581"/>
      <c r="S162" s="586">
        <v>209</v>
      </c>
    </row>
    <row r="163" spans="1:19" ht="14.45" customHeight="1" x14ac:dyDescent="0.2">
      <c r="A163" s="575"/>
      <c r="B163" s="576" t="s">
        <v>1303</v>
      </c>
      <c r="C163" s="576" t="s">
        <v>496</v>
      </c>
      <c r="D163" s="576" t="s">
        <v>1270</v>
      </c>
      <c r="E163" s="576" t="s">
        <v>1304</v>
      </c>
      <c r="F163" s="576" t="s">
        <v>1315</v>
      </c>
      <c r="G163" s="576" t="s">
        <v>1316</v>
      </c>
      <c r="H163" s="585"/>
      <c r="I163" s="585"/>
      <c r="J163" s="576"/>
      <c r="K163" s="576"/>
      <c r="L163" s="585"/>
      <c r="M163" s="585"/>
      <c r="N163" s="576"/>
      <c r="O163" s="576"/>
      <c r="P163" s="585">
        <v>135</v>
      </c>
      <c r="Q163" s="585">
        <v>28215</v>
      </c>
      <c r="R163" s="581"/>
      <c r="S163" s="586">
        <v>209</v>
      </c>
    </row>
    <row r="164" spans="1:19" ht="14.45" customHeight="1" x14ac:dyDescent="0.2">
      <c r="A164" s="575"/>
      <c r="B164" s="576" t="s">
        <v>1303</v>
      </c>
      <c r="C164" s="576" t="s">
        <v>496</v>
      </c>
      <c r="D164" s="576" t="s">
        <v>1277</v>
      </c>
      <c r="E164" s="576" t="s">
        <v>1304</v>
      </c>
      <c r="F164" s="576" t="s">
        <v>1307</v>
      </c>
      <c r="G164" s="576" t="s">
        <v>1308</v>
      </c>
      <c r="H164" s="585"/>
      <c r="I164" s="585"/>
      <c r="J164" s="576"/>
      <c r="K164" s="576"/>
      <c r="L164" s="585"/>
      <c r="M164" s="585"/>
      <c r="N164" s="576"/>
      <c r="O164" s="576"/>
      <c r="P164" s="585">
        <v>272</v>
      </c>
      <c r="Q164" s="585">
        <v>56848</v>
      </c>
      <c r="R164" s="581"/>
      <c r="S164" s="586">
        <v>209</v>
      </c>
    </row>
    <row r="165" spans="1:19" ht="14.45" customHeight="1" x14ac:dyDescent="0.2">
      <c r="A165" s="575"/>
      <c r="B165" s="576" t="s">
        <v>1303</v>
      </c>
      <c r="C165" s="576" t="s">
        <v>496</v>
      </c>
      <c r="D165" s="576" t="s">
        <v>1277</v>
      </c>
      <c r="E165" s="576" t="s">
        <v>1304</v>
      </c>
      <c r="F165" s="576" t="s">
        <v>1315</v>
      </c>
      <c r="G165" s="576" t="s">
        <v>1316</v>
      </c>
      <c r="H165" s="585"/>
      <c r="I165" s="585"/>
      <c r="J165" s="576"/>
      <c r="K165" s="576"/>
      <c r="L165" s="585"/>
      <c r="M165" s="585"/>
      <c r="N165" s="576"/>
      <c r="O165" s="576"/>
      <c r="P165" s="585">
        <v>174</v>
      </c>
      <c r="Q165" s="585">
        <v>36366</v>
      </c>
      <c r="R165" s="581"/>
      <c r="S165" s="586">
        <v>209</v>
      </c>
    </row>
    <row r="166" spans="1:19" ht="14.45" customHeight="1" x14ac:dyDescent="0.2">
      <c r="A166" s="575"/>
      <c r="B166" s="576" t="s">
        <v>1303</v>
      </c>
      <c r="C166" s="576" t="s">
        <v>496</v>
      </c>
      <c r="D166" s="576" t="s">
        <v>1182</v>
      </c>
      <c r="E166" s="576" t="s">
        <v>1304</v>
      </c>
      <c r="F166" s="576" t="s">
        <v>1305</v>
      </c>
      <c r="G166" s="576" t="s">
        <v>1306</v>
      </c>
      <c r="H166" s="585"/>
      <c r="I166" s="585"/>
      <c r="J166" s="576"/>
      <c r="K166" s="576"/>
      <c r="L166" s="585"/>
      <c r="M166" s="585"/>
      <c r="N166" s="576"/>
      <c r="O166" s="576"/>
      <c r="P166" s="585">
        <v>90</v>
      </c>
      <c r="Q166" s="585">
        <v>18810</v>
      </c>
      <c r="R166" s="581"/>
      <c r="S166" s="586">
        <v>209</v>
      </c>
    </row>
    <row r="167" spans="1:19" ht="14.45" customHeight="1" x14ac:dyDescent="0.2">
      <c r="A167" s="575"/>
      <c r="B167" s="576" t="s">
        <v>1303</v>
      </c>
      <c r="C167" s="576" t="s">
        <v>496</v>
      </c>
      <c r="D167" s="576" t="s">
        <v>1182</v>
      </c>
      <c r="E167" s="576" t="s">
        <v>1304</v>
      </c>
      <c r="F167" s="576" t="s">
        <v>1307</v>
      </c>
      <c r="G167" s="576" t="s">
        <v>1308</v>
      </c>
      <c r="H167" s="585"/>
      <c r="I167" s="585"/>
      <c r="J167" s="576"/>
      <c r="K167" s="576"/>
      <c r="L167" s="585"/>
      <c r="M167" s="585"/>
      <c r="N167" s="576"/>
      <c r="O167" s="576"/>
      <c r="P167" s="585">
        <v>2337</v>
      </c>
      <c r="Q167" s="585">
        <v>488771</v>
      </c>
      <c r="R167" s="581"/>
      <c r="S167" s="586">
        <v>209.14462986735131</v>
      </c>
    </row>
    <row r="168" spans="1:19" ht="14.45" customHeight="1" x14ac:dyDescent="0.2">
      <c r="A168" s="575"/>
      <c r="B168" s="576" t="s">
        <v>1303</v>
      </c>
      <c r="C168" s="576" t="s">
        <v>496</v>
      </c>
      <c r="D168" s="576" t="s">
        <v>1182</v>
      </c>
      <c r="E168" s="576" t="s">
        <v>1304</v>
      </c>
      <c r="F168" s="576" t="s">
        <v>1309</v>
      </c>
      <c r="G168" s="576" t="s">
        <v>1310</v>
      </c>
      <c r="H168" s="585"/>
      <c r="I168" s="585"/>
      <c r="J168" s="576"/>
      <c r="K168" s="576"/>
      <c r="L168" s="585"/>
      <c r="M168" s="585"/>
      <c r="N168" s="576"/>
      <c r="O168" s="576"/>
      <c r="P168" s="585">
        <v>112</v>
      </c>
      <c r="Q168" s="585">
        <v>23408</v>
      </c>
      <c r="R168" s="581"/>
      <c r="S168" s="586">
        <v>209</v>
      </c>
    </row>
    <row r="169" spans="1:19" ht="14.45" customHeight="1" x14ac:dyDescent="0.2">
      <c r="A169" s="575"/>
      <c r="B169" s="576" t="s">
        <v>1303</v>
      </c>
      <c r="C169" s="576" t="s">
        <v>496</v>
      </c>
      <c r="D169" s="576" t="s">
        <v>1125</v>
      </c>
      <c r="E169" s="576" t="s">
        <v>1304</v>
      </c>
      <c r="F169" s="576" t="s">
        <v>1307</v>
      </c>
      <c r="G169" s="576" t="s">
        <v>1308</v>
      </c>
      <c r="H169" s="585"/>
      <c r="I169" s="585"/>
      <c r="J169" s="576"/>
      <c r="K169" s="576"/>
      <c r="L169" s="585"/>
      <c r="M169" s="585"/>
      <c r="N169" s="576"/>
      <c r="O169" s="576"/>
      <c r="P169" s="585">
        <v>42</v>
      </c>
      <c r="Q169" s="585">
        <v>8778</v>
      </c>
      <c r="R169" s="581"/>
      <c r="S169" s="586">
        <v>209</v>
      </c>
    </row>
    <row r="170" spans="1:19" ht="14.45" customHeight="1" x14ac:dyDescent="0.2">
      <c r="A170" s="575"/>
      <c r="B170" s="576" t="s">
        <v>1303</v>
      </c>
      <c r="C170" s="576" t="s">
        <v>496</v>
      </c>
      <c r="D170" s="576" t="s">
        <v>1221</v>
      </c>
      <c r="E170" s="576" t="s">
        <v>1304</v>
      </c>
      <c r="F170" s="576" t="s">
        <v>1307</v>
      </c>
      <c r="G170" s="576" t="s">
        <v>1308</v>
      </c>
      <c r="H170" s="585"/>
      <c r="I170" s="585"/>
      <c r="J170" s="576"/>
      <c r="K170" s="576"/>
      <c r="L170" s="585"/>
      <c r="M170" s="585"/>
      <c r="N170" s="576"/>
      <c r="O170" s="576"/>
      <c r="P170" s="585">
        <v>270</v>
      </c>
      <c r="Q170" s="585">
        <v>56528</v>
      </c>
      <c r="R170" s="581"/>
      <c r="S170" s="586">
        <v>209.36296296296297</v>
      </c>
    </row>
    <row r="171" spans="1:19" ht="14.45" customHeight="1" x14ac:dyDescent="0.2">
      <c r="A171" s="575"/>
      <c r="B171" s="576" t="s">
        <v>1303</v>
      </c>
      <c r="C171" s="576" t="s">
        <v>496</v>
      </c>
      <c r="D171" s="576" t="s">
        <v>1108</v>
      </c>
      <c r="E171" s="576" t="s">
        <v>1304</v>
      </c>
      <c r="F171" s="576" t="s">
        <v>1305</v>
      </c>
      <c r="G171" s="576" t="s">
        <v>1306</v>
      </c>
      <c r="H171" s="585"/>
      <c r="I171" s="585"/>
      <c r="J171" s="576"/>
      <c r="K171" s="576"/>
      <c r="L171" s="585"/>
      <c r="M171" s="585"/>
      <c r="N171" s="576"/>
      <c r="O171" s="576"/>
      <c r="P171" s="585">
        <v>62</v>
      </c>
      <c r="Q171" s="585">
        <v>12958</v>
      </c>
      <c r="R171" s="581"/>
      <c r="S171" s="586">
        <v>209</v>
      </c>
    </row>
    <row r="172" spans="1:19" ht="14.45" customHeight="1" x14ac:dyDescent="0.2">
      <c r="A172" s="575"/>
      <c r="B172" s="576" t="s">
        <v>1303</v>
      </c>
      <c r="C172" s="576" t="s">
        <v>496</v>
      </c>
      <c r="D172" s="576" t="s">
        <v>1108</v>
      </c>
      <c r="E172" s="576" t="s">
        <v>1304</v>
      </c>
      <c r="F172" s="576" t="s">
        <v>1307</v>
      </c>
      <c r="G172" s="576" t="s">
        <v>1308</v>
      </c>
      <c r="H172" s="585"/>
      <c r="I172" s="585"/>
      <c r="J172" s="576"/>
      <c r="K172" s="576"/>
      <c r="L172" s="585"/>
      <c r="M172" s="585"/>
      <c r="N172" s="576"/>
      <c r="O172" s="576"/>
      <c r="P172" s="585">
        <v>973</v>
      </c>
      <c r="Q172" s="585">
        <v>203667</v>
      </c>
      <c r="R172" s="581"/>
      <c r="S172" s="586">
        <v>209.31860226104831</v>
      </c>
    </row>
    <row r="173" spans="1:19" ht="14.45" customHeight="1" x14ac:dyDescent="0.2">
      <c r="A173" s="575"/>
      <c r="B173" s="576" t="s">
        <v>1303</v>
      </c>
      <c r="C173" s="576" t="s">
        <v>496</v>
      </c>
      <c r="D173" s="576" t="s">
        <v>1108</v>
      </c>
      <c r="E173" s="576" t="s">
        <v>1304</v>
      </c>
      <c r="F173" s="576" t="s">
        <v>1309</v>
      </c>
      <c r="G173" s="576" t="s">
        <v>1310</v>
      </c>
      <c r="H173" s="585"/>
      <c r="I173" s="585"/>
      <c r="J173" s="576"/>
      <c r="K173" s="576"/>
      <c r="L173" s="585"/>
      <c r="M173" s="585"/>
      <c r="N173" s="576"/>
      <c r="O173" s="576"/>
      <c r="P173" s="585">
        <v>134</v>
      </c>
      <c r="Q173" s="585">
        <v>28006</v>
      </c>
      <c r="R173" s="581"/>
      <c r="S173" s="586">
        <v>209</v>
      </c>
    </row>
    <row r="174" spans="1:19" ht="14.45" customHeight="1" x14ac:dyDescent="0.2">
      <c r="A174" s="575"/>
      <c r="B174" s="576" t="s">
        <v>1303</v>
      </c>
      <c r="C174" s="576" t="s">
        <v>496</v>
      </c>
      <c r="D174" s="576" t="s">
        <v>1222</v>
      </c>
      <c r="E174" s="576" t="s">
        <v>1304</v>
      </c>
      <c r="F174" s="576" t="s">
        <v>1307</v>
      </c>
      <c r="G174" s="576" t="s">
        <v>1308</v>
      </c>
      <c r="H174" s="585"/>
      <c r="I174" s="585"/>
      <c r="J174" s="576"/>
      <c r="K174" s="576"/>
      <c r="L174" s="585"/>
      <c r="M174" s="585"/>
      <c r="N174" s="576"/>
      <c r="O174" s="576"/>
      <c r="P174" s="585">
        <v>204</v>
      </c>
      <c r="Q174" s="585">
        <v>42636</v>
      </c>
      <c r="R174" s="581"/>
      <c r="S174" s="586">
        <v>209</v>
      </c>
    </row>
    <row r="175" spans="1:19" ht="14.45" customHeight="1" x14ac:dyDescent="0.2">
      <c r="A175" s="575"/>
      <c r="B175" s="576" t="s">
        <v>1303</v>
      </c>
      <c r="C175" s="576" t="s">
        <v>496</v>
      </c>
      <c r="D175" s="576" t="s">
        <v>1228</v>
      </c>
      <c r="E175" s="576" t="s">
        <v>1304</v>
      </c>
      <c r="F175" s="576" t="s">
        <v>1307</v>
      </c>
      <c r="G175" s="576" t="s">
        <v>1308</v>
      </c>
      <c r="H175" s="585"/>
      <c r="I175" s="585"/>
      <c r="J175" s="576"/>
      <c r="K175" s="576"/>
      <c r="L175" s="585"/>
      <c r="M175" s="585"/>
      <c r="N175" s="576"/>
      <c r="O175" s="576"/>
      <c r="P175" s="585">
        <v>821</v>
      </c>
      <c r="Q175" s="585">
        <v>171679</v>
      </c>
      <c r="R175" s="581"/>
      <c r="S175" s="586">
        <v>209.10962241169307</v>
      </c>
    </row>
    <row r="176" spans="1:19" ht="14.45" customHeight="1" x14ac:dyDescent="0.2">
      <c r="A176" s="575"/>
      <c r="B176" s="576" t="s">
        <v>1303</v>
      </c>
      <c r="C176" s="576" t="s">
        <v>496</v>
      </c>
      <c r="D176" s="576" t="s">
        <v>1301</v>
      </c>
      <c r="E176" s="576" t="s">
        <v>1304</v>
      </c>
      <c r="F176" s="576" t="s">
        <v>1307</v>
      </c>
      <c r="G176" s="576" t="s">
        <v>1308</v>
      </c>
      <c r="H176" s="585"/>
      <c r="I176" s="585"/>
      <c r="J176" s="576"/>
      <c r="K176" s="576"/>
      <c r="L176" s="585"/>
      <c r="M176" s="585"/>
      <c r="N176" s="576"/>
      <c r="O176" s="576"/>
      <c r="P176" s="585">
        <v>113</v>
      </c>
      <c r="Q176" s="585">
        <v>23617</v>
      </c>
      <c r="R176" s="581"/>
      <c r="S176" s="586">
        <v>209</v>
      </c>
    </row>
    <row r="177" spans="1:19" ht="14.45" customHeight="1" x14ac:dyDescent="0.2">
      <c r="A177" s="575"/>
      <c r="B177" s="576" t="s">
        <v>1303</v>
      </c>
      <c r="C177" s="576" t="s">
        <v>496</v>
      </c>
      <c r="D177" s="576" t="s">
        <v>1301</v>
      </c>
      <c r="E177" s="576" t="s">
        <v>1304</v>
      </c>
      <c r="F177" s="576" t="s">
        <v>1315</v>
      </c>
      <c r="G177" s="576" t="s">
        <v>1316</v>
      </c>
      <c r="H177" s="585"/>
      <c r="I177" s="585"/>
      <c r="J177" s="576"/>
      <c r="K177" s="576"/>
      <c r="L177" s="585"/>
      <c r="M177" s="585"/>
      <c r="N177" s="576"/>
      <c r="O177" s="576"/>
      <c r="P177" s="585">
        <v>23</v>
      </c>
      <c r="Q177" s="585">
        <v>4807</v>
      </c>
      <c r="R177" s="581"/>
      <c r="S177" s="586">
        <v>209</v>
      </c>
    </row>
    <row r="178" spans="1:19" ht="14.45" customHeight="1" x14ac:dyDescent="0.2">
      <c r="A178" s="575"/>
      <c r="B178" s="576" t="s">
        <v>1303</v>
      </c>
      <c r="C178" s="576" t="s">
        <v>496</v>
      </c>
      <c r="D178" s="576" t="s">
        <v>1197</v>
      </c>
      <c r="E178" s="576" t="s">
        <v>1304</v>
      </c>
      <c r="F178" s="576" t="s">
        <v>1307</v>
      </c>
      <c r="G178" s="576" t="s">
        <v>1308</v>
      </c>
      <c r="H178" s="585"/>
      <c r="I178" s="585"/>
      <c r="J178" s="576"/>
      <c r="K178" s="576"/>
      <c r="L178" s="585"/>
      <c r="M178" s="585"/>
      <c r="N178" s="576"/>
      <c r="O178" s="576"/>
      <c r="P178" s="585">
        <v>246</v>
      </c>
      <c r="Q178" s="585">
        <v>51414</v>
      </c>
      <c r="R178" s="581"/>
      <c r="S178" s="586">
        <v>209</v>
      </c>
    </row>
    <row r="179" spans="1:19" ht="14.45" customHeight="1" x14ac:dyDescent="0.2">
      <c r="A179" s="575"/>
      <c r="B179" s="576" t="s">
        <v>1303</v>
      </c>
      <c r="C179" s="576" t="s">
        <v>496</v>
      </c>
      <c r="D179" s="576" t="s">
        <v>1231</v>
      </c>
      <c r="E179" s="576" t="s">
        <v>1304</v>
      </c>
      <c r="F179" s="576" t="s">
        <v>1307</v>
      </c>
      <c r="G179" s="576" t="s">
        <v>1308</v>
      </c>
      <c r="H179" s="585"/>
      <c r="I179" s="585"/>
      <c r="J179" s="576"/>
      <c r="K179" s="576"/>
      <c r="L179" s="585"/>
      <c r="M179" s="585"/>
      <c r="N179" s="576"/>
      <c r="O179" s="576"/>
      <c r="P179" s="585">
        <v>510</v>
      </c>
      <c r="Q179" s="585">
        <v>106590</v>
      </c>
      <c r="R179" s="581"/>
      <c r="S179" s="586">
        <v>209</v>
      </c>
    </row>
    <row r="180" spans="1:19" ht="14.45" customHeight="1" x14ac:dyDescent="0.2">
      <c r="A180" s="575"/>
      <c r="B180" s="576" t="s">
        <v>1303</v>
      </c>
      <c r="C180" s="576" t="s">
        <v>496</v>
      </c>
      <c r="D180" s="576" t="s">
        <v>1147</v>
      </c>
      <c r="E180" s="576" t="s">
        <v>1304</v>
      </c>
      <c r="F180" s="576" t="s">
        <v>1307</v>
      </c>
      <c r="G180" s="576" t="s">
        <v>1308</v>
      </c>
      <c r="H180" s="585"/>
      <c r="I180" s="585"/>
      <c r="J180" s="576"/>
      <c r="K180" s="576"/>
      <c r="L180" s="585"/>
      <c r="M180" s="585"/>
      <c r="N180" s="576"/>
      <c r="O180" s="576"/>
      <c r="P180" s="585">
        <v>1017</v>
      </c>
      <c r="Q180" s="585">
        <v>212553</v>
      </c>
      <c r="R180" s="581"/>
      <c r="S180" s="586">
        <v>209</v>
      </c>
    </row>
    <row r="181" spans="1:19" ht="14.45" customHeight="1" x14ac:dyDescent="0.2">
      <c r="A181" s="575"/>
      <c r="B181" s="576" t="s">
        <v>1303</v>
      </c>
      <c r="C181" s="576" t="s">
        <v>496</v>
      </c>
      <c r="D181" s="576" t="s">
        <v>1147</v>
      </c>
      <c r="E181" s="576" t="s">
        <v>1304</v>
      </c>
      <c r="F181" s="576" t="s">
        <v>1315</v>
      </c>
      <c r="G181" s="576" t="s">
        <v>1316</v>
      </c>
      <c r="H181" s="585"/>
      <c r="I181" s="585"/>
      <c r="J181" s="576"/>
      <c r="K181" s="576"/>
      <c r="L181" s="585"/>
      <c r="M181" s="585"/>
      <c r="N181" s="576"/>
      <c r="O181" s="576"/>
      <c r="P181" s="585">
        <v>38</v>
      </c>
      <c r="Q181" s="585">
        <v>7942</v>
      </c>
      <c r="R181" s="581"/>
      <c r="S181" s="586">
        <v>209</v>
      </c>
    </row>
    <row r="182" spans="1:19" ht="14.45" customHeight="1" x14ac:dyDescent="0.2">
      <c r="A182" s="575"/>
      <c r="B182" s="576" t="s">
        <v>1303</v>
      </c>
      <c r="C182" s="576" t="s">
        <v>496</v>
      </c>
      <c r="D182" s="576" t="s">
        <v>1208</v>
      </c>
      <c r="E182" s="576" t="s">
        <v>1304</v>
      </c>
      <c r="F182" s="576" t="s">
        <v>1307</v>
      </c>
      <c r="G182" s="576" t="s">
        <v>1308</v>
      </c>
      <c r="H182" s="585"/>
      <c r="I182" s="585"/>
      <c r="J182" s="576"/>
      <c r="K182" s="576"/>
      <c r="L182" s="585"/>
      <c r="M182" s="585"/>
      <c r="N182" s="576"/>
      <c r="O182" s="576"/>
      <c r="P182" s="585">
        <v>702</v>
      </c>
      <c r="Q182" s="585">
        <v>146718</v>
      </c>
      <c r="R182" s="581"/>
      <c r="S182" s="586">
        <v>209</v>
      </c>
    </row>
    <row r="183" spans="1:19" ht="14.45" customHeight="1" x14ac:dyDescent="0.2">
      <c r="A183" s="575"/>
      <c r="B183" s="576" t="s">
        <v>1303</v>
      </c>
      <c r="C183" s="576" t="s">
        <v>496</v>
      </c>
      <c r="D183" s="576" t="s">
        <v>1208</v>
      </c>
      <c r="E183" s="576" t="s">
        <v>1304</v>
      </c>
      <c r="F183" s="576" t="s">
        <v>1313</v>
      </c>
      <c r="G183" s="576" t="s">
        <v>1314</v>
      </c>
      <c r="H183" s="585"/>
      <c r="I183" s="585"/>
      <c r="J183" s="576"/>
      <c r="K183" s="576"/>
      <c r="L183" s="585"/>
      <c r="M183" s="585"/>
      <c r="N183" s="576"/>
      <c r="O183" s="576"/>
      <c r="P183" s="585">
        <v>2</v>
      </c>
      <c r="Q183" s="585">
        <v>0</v>
      </c>
      <c r="R183" s="581"/>
      <c r="S183" s="586">
        <v>0</v>
      </c>
    </row>
    <row r="184" spans="1:19" ht="14.45" customHeight="1" x14ac:dyDescent="0.2">
      <c r="A184" s="575"/>
      <c r="B184" s="576" t="s">
        <v>1303</v>
      </c>
      <c r="C184" s="576" t="s">
        <v>496</v>
      </c>
      <c r="D184" s="576" t="s">
        <v>1215</v>
      </c>
      <c r="E184" s="576" t="s">
        <v>1304</v>
      </c>
      <c r="F184" s="576" t="s">
        <v>1307</v>
      </c>
      <c r="G184" s="576" t="s">
        <v>1308</v>
      </c>
      <c r="H184" s="585"/>
      <c r="I184" s="585"/>
      <c r="J184" s="576"/>
      <c r="K184" s="576"/>
      <c r="L184" s="585"/>
      <c r="M184" s="585"/>
      <c r="N184" s="576"/>
      <c r="O184" s="576"/>
      <c r="P184" s="585">
        <v>1338</v>
      </c>
      <c r="Q184" s="585">
        <v>279642</v>
      </c>
      <c r="R184" s="581"/>
      <c r="S184" s="586">
        <v>209</v>
      </c>
    </row>
    <row r="185" spans="1:19" ht="14.45" customHeight="1" x14ac:dyDescent="0.2">
      <c r="A185" s="575"/>
      <c r="B185" s="576" t="s">
        <v>1303</v>
      </c>
      <c r="C185" s="576" t="s">
        <v>496</v>
      </c>
      <c r="D185" s="576" t="s">
        <v>1139</v>
      </c>
      <c r="E185" s="576" t="s">
        <v>1304</v>
      </c>
      <c r="F185" s="576" t="s">
        <v>1307</v>
      </c>
      <c r="G185" s="576" t="s">
        <v>1308</v>
      </c>
      <c r="H185" s="585"/>
      <c r="I185" s="585"/>
      <c r="J185" s="576"/>
      <c r="K185" s="576"/>
      <c r="L185" s="585"/>
      <c r="M185" s="585"/>
      <c r="N185" s="576"/>
      <c r="O185" s="576"/>
      <c r="P185" s="585">
        <v>66</v>
      </c>
      <c r="Q185" s="585">
        <v>13794</v>
      </c>
      <c r="R185" s="581"/>
      <c r="S185" s="586">
        <v>209</v>
      </c>
    </row>
    <row r="186" spans="1:19" ht="14.45" customHeight="1" x14ac:dyDescent="0.2">
      <c r="A186" s="575"/>
      <c r="B186" s="576" t="s">
        <v>1303</v>
      </c>
      <c r="C186" s="576" t="s">
        <v>496</v>
      </c>
      <c r="D186" s="576" t="s">
        <v>1213</v>
      </c>
      <c r="E186" s="576" t="s">
        <v>1304</v>
      </c>
      <c r="F186" s="576" t="s">
        <v>1307</v>
      </c>
      <c r="G186" s="576" t="s">
        <v>1308</v>
      </c>
      <c r="H186" s="585"/>
      <c r="I186" s="585"/>
      <c r="J186" s="576"/>
      <c r="K186" s="576"/>
      <c r="L186" s="585"/>
      <c r="M186" s="585"/>
      <c r="N186" s="576"/>
      <c r="O186" s="576"/>
      <c r="P186" s="585">
        <v>190</v>
      </c>
      <c r="Q186" s="585">
        <v>39710</v>
      </c>
      <c r="R186" s="581"/>
      <c r="S186" s="586">
        <v>209</v>
      </c>
    </row>
    <row r="187" spans="1:19" ht="14.45" customHeight="1" x14ac:dyDescent="0.2">
      <c r="A187" s="575"/>
      <c r="B187" s="576" t="s">
        <v>1303</v>
      </c>
      <c r="C187" s="576" t="s">
        <v>496</v>
      </c>
      <c r="D187" s="576" t="s">
        <v>1155</v>
      </c>
      <c r="E187" s="576" t="s">
        <v>1304</v>
      </c>
      <c r="F187" s="576" t="s">
        <v>1307</v>
      </c>
      <c r="G187" s="576" t="s">
        <v>1308</v>
      </c>
      <c r="H187" s="585"/>
      <c r="I187" s="585"/>
      <c r="J187" s="576"/>
      <c r="K187" s="576"/>
      <c r="L187" s="585"/>
      <c r="M187" s="585"/>
      <c r="N187" s="576"/>
      <c r="O187" s="576"/>
      <c r="P187" s="585">
        <v>50</v>
      </c>
      <c r="Q187" s="585">
        <v>10450</v>
      </c>
      <c r="R187" s="581"/>
      <c r="S187" s="586">
        <v>209</v>
      </c>
    </row>
    <row r="188" spans="1:19" ht="14.45" customHeight="1" x14ac:dyDescent="0.2">
      <c r="A188" s="575"/>
      <c r="B188" s="576" t="s">
        <v>1303</v>
      </c>
      <c r="C188" s="576" t="s">
        <v>496</v>
      </c>
      <c r="D188" s="576" t="s">
        <v>1140</v>
      </c>
      <c r="E188" s="576" t="s">
        <v>1304</v>
      </c>
      <c r="F188" s="576" t="s">
        <v>1307</v>
      </c>
      <c r="G188" s="576" t="s">
        <v>1308</v>
      </c>
      <c r="H188" s="585"/>
      <c r="I188" s="585"/>
      <c r="J188" s="576"/>
      <c r="K188" s="576"/>
      <c r="L188" s="585"/>
      <c r="M188" s="585"/>
      <c r="N188" s="576"/>
      <c r="O188" s="576"/>
      <c r="P188" s="585">
        <v>130</v>
      </c>
      <c r="Q188" s="585">
        <v>27170</v>
      </c>
      <c r="R188" s="581"/>
      <c r="S188" s="586">
        <v>209</v>
      </c>
    </row>
    <row r="189" spans="1:19" ht="14.45" customHeight="1" x14ac:dyDescent="0.2">
      <c r="A189" s="575"/>
      <c r="B189" s="576" t="s">
        <v>1303</v>
      </c>
      <c r="C189" s="576" t="s">
        <v>496</v>
      </c>
      <c r="D189" s="576" t="s">
        <v>1205</v>
      </c>
      <c r="E189" s="576" t="s">
        <v>1304</v>
      </c>
      <c r="F189" s="576" t="s">
        <v>1307</v>
      </c>
      <c r="G189" s="576" t="s">
        <v>1308</v>
      </c>
      <c r="H189" s="585"/>
      <c r="I189" s="585"/>
      <c r="J189" s="576"/>
      <c r="K189" s="576"/>
      <c r="L189" s="585"/>
      <c r="M189" s="585"/>
      <c r="N189" s="576"/>
      <c r="O189" s="576"/>
      <c r="P189" s="585">
        <v>242</v>
      </c>
      <c r="Q189" s="585">
        <v>50578</v>
      </c>
      <c r="R189" s="581"/>
      <c r="S189" s="586">
        <v>209</v>
      </c>
    </row>
    <row r="190" spans="1:19" ht="14.45" customHeight="1" x14ac:dyDescent="0.2">
      <c r="A190" s="575"/>
      <c r="B190" s="576" t="s">
        <v>1303</v>
      </c>
      <c r="C190" s="576" t="s">
        <v>496</v>
      </c>
      <c r="D190" s="576" t="s">
        <v>1173</v>
      </c>
      <c r="E190" s="576" t="s">
        <v>1304</v>
      </c>
      <c r="F190" s="576" t="s">
        <v>1307</v>
      </c>
      <c r="G190" s="576" t="s">
        <v>1308</v>
      </c>
      <c r="H190" s="585"/>
      <c r="I190" s="585"/>
      <c r="J190" s="576"/>
      <c r="K190" s="576"/>
      <c r="L190" s="585"/>
      <c r="M190" s="585"/>
      <c r="N190" s="576"/>
      <c r="O190" s="576"/>
      <c r="P190" s="585">
        <v>109</v>
      </c>
      <c r="Q190" s="585">
        <v>22781</v>
      </c>
      <c r="R190" s="581"/>
      <c r="S190" s="586">
        <v>209</v>
      </c>
    </row>
    <row r="191" spans="1:19" ht="14.45" customHeight="1" x14ac:dyDescent="0.2">
      <c r="A191" s="575"/>
      <c r="B191" s="576" t="s">
        <v>1303</v>
      </c>
      <c r="C191" s="576" t="s">
        <v>496</v>
      </c>
      <c r="D191" s="576" t="s">
        <v>1114</v>
      </c>
      <c r="E191" s="576" t="s">
        <v>1304</v>
      </c>
      <c r="F191" s="576" t="s">
        <v>1305</v>
      </c>
      <c r="G191" s="576" t="s">
        <v>1306</v>
      </c>
      <c r="H191" s="585"/>
      <c r="I191" s="585"/>
      <c r="J191" s="576"/>
      <c r="K191" s="576"/>
      <c r="L191" s="585"/>
      <c r="M191" s="585"/>
      <c r="N191" s="576"/>
      <c r="O191" s="576"/>
      <c r="P191" s="585">
        <v>28</v>
      </c>
      <c r="Q191" s="585">
        <v>5852</v>
      </c>
      <c r="R191" s="581"/>
      <c r="S191" s="586">
        <v>209</v>
      </c>
    </row>
    <row r="192" spans="1:19" ht="14.45" customHeight="1" x14ac:dyDescent="0.2">
      <c r="A192" s="575"/>
      <c r="B192" s="576" t="s">
        <v>1303</v>
      </c>
      <c r="C192" s="576" t="s">
        <v>496</v>
      </c>
      <c r="D192" s="576" t="s">
        <v>1114</v>
      </c>
      <c r="E192" s="576" t="s">
        <v>1304</v>
      </c>
      <c r="F192" s="576" t="s">
        <v>1307</v>
      </c>
      <c r="G192" s="576" t="s">
        <v>1308</v>
      </c>
      <c r="H192" s="585"/>
      <c r="I192" s="585"/>
      <c r="J192" s="576"/>
      <c r="K192" s="576"/>
      <c r="L192" s="585"/>
      <c r="M192" s="585"/>
      <c r="N192" s="576"/>
      <c r="O192" s="576"/>
      <c r="P192" s="585">
        <v>2123</v>
      </c>
      <c r="Q192" s="585">
        <v>444151</v>
      </c>
      <c r="R192" s="581"/>
      <c r="S192" s="586">
        <v>209.20913801224683</v>
      </c>
    </row>
    <row r="193" spans="1:19" ht="14.45" customHeight="1" x14ac:dyDescent="0.2">
      <c r="A193" s="575"/>
      <c r="B193" s="576" t="s">
        <v>1303</v>
      </c>
      <c r="C193" s="576" t="s">
        <v>496</v>
      </c>
      <c r="D193" s="576" t="s">
        <v>1114</v>
      </c>
      <c r="E193" s="576" t="s">
        <v>1304</v>
      </c>
      <c r="F193" s="576" t="s">
        <v>1309</v>
      </c>
      <c r="G193" s="576" t="s">
        <v>1310</v>
      </c>
      <c r="H193" s="585"/>
      <c r="I193" s="585"/>
      <c r="J193" s="576"/>
      <c r="K193" s="576"/>
      <c r="L193" s="585"/>
      <c r="M193" s="585"/>
      <c r="N193" s="576"/>
      <c r="O193" s="576"/>
      <c r="P193" s="585">
        <v>43</v>
      </c>
      <c r="Q193" s="585">
        <v>8987</v>
      </c>
      <c r="R193" s="581"/>
      <c r="S193" s="586">
        <v>209</v>
      </c>
    </row>
    <row r="194" spans="1:19" ht="14.45" customHeight="1" x14ac:dyDescent="0.2">
      <c r="A194" s="575"/>
      <c r="B194" s="576" t="s">
        <v>1303</v>
      </c>
      <c r="C194" s="576" t="s">
        <v>496</v>
      </c>
      <c r="D194" s="576" t="s">
        <v>1256</v>
      </c>
      <c r="E194" s="576" t="s">
        <v>1304</v>
      </c>
      <c r="F194" s="576" t="s">
        <v>1307</v>
      </c>
      <c r="G194" s="576" t="s">
        <v>1308</v>
      </c>
      <c r="H194" s="585"/>
      <c r="I194" s="585"/>
      <c r="J194" s="576"/>
      <c r="K194" s="576"/>
      <c r="L194" s="585"/>
      <c r="M194" s="585"/>
      <c r="N194" s="576"/>
      <c r="O194" s="576"/>
      <c r="P194" s="585">
        <v>245</v>
      </c>
      <c r="Q194" s="585">
        <v>51379</v>
      </c>
      <c r="R194" s="581"/>
      <c r="S194" s="586">
        <v>209.71020408163264</v>
      </c>
    </row>
    <row r="195" spans="1:19" ht="14.45" customHeight="1" x14ac:dyDescent="0.2">
      <c r="A195" s="575"/>
      <c r="B195" s="576" t="s">
        <v>1303</v>
      </c>
      <c r="C195" s="576" t="s">
        <v>496</v>
      </c>
      <c r="D195" s="576" t="s">
        <v>1256</v>
      </c>
      <c r="E195" s="576" t="s">
        <v>1304</v>
      </c>
      <c r="F195" s="576" t="s">
        <v>1309</v>
      </c>
      <c r="G195" s="576" t="s">
        <v>1310</v>
      </c>
      <c r="H195" s="585"/>
      <c r="I195" s="585"/>
      <c r="J195" s="576"/>
      <c r="K195" s="576"/>
      <c r="L195" s="585"/>
      <c r="M195" s="585"/>
      <c r="N195" s="576"/>
      <c r="O195" s="576"/>
      <c r="P195" s="585">
        <v>5</v>
      </c>
      <c r="Q195" s="585">
        <v>1045</v>
      </c>
      <c r="R195" s="581"/>
      <c r="S195" s="586">
        <v>209</v>
      </c>
    </row>
    <row r="196" spans="1:19" ht="14.45" customHeight="1" x14ac:dyDescent="0.2">
      <c r="A196" s="575"/>
      <c r="B196" s="576" t="s">
        <v>1303</v>
      </c>
      <c r="C196" s="576" t="s">
        <v>496</v>
      </c>
      <c r="D196" s="576" t="s">
        <v>1109</v>
      </c>
      <c r="E196" s="576" t="s">
        <v>1304</v>
      </c>
      <c r="F196" s="576" t="s">
        <v>1307</v>
      </c>
      <c r="G196" s="576" t="s">
        <v>1308</v>
      </c>
      <c r="H196" s="585"/>
      <c r="I196" s="585"/>
      <c r="J196" s="576"/>
      <c r="K196" s="576"/>
      <c r="L196" s="585"/>
      <c r="M196" s="585"/>
      <c r="N196" s="576"/>
      <c r="O196" s="576"/>
      <c r="P196" s="585">
        <v>231</v>
      </c>
      <c r="Q196" s="585">
        <v>48279</v>
      </c>
      <c r="R196" s="581"/>
      <c r="S196" s="586">
        <v>209</v>
      </c>
    </row>
    <row r="197" spans="1:19" ht="14.45" customHeight="1" x14ac:dyDescent="0.2">
      <c r="A197" s="575"/>
      <c r="B197" s="576" t="s">
        <v>1303</v>
      </c>
      <c r="C197" s="576" t="s">
        <v>496</v>
      </c>
      <c r="D197" s="576" t="s">
        <v>1217</v>
      </c>
      <c r="E197" s="576" t="s">
        <v>1304</v>
      </c>
      <c r="F197" s="576" t="s">
        <v>1307</v>
      </c>
      <c r="G197" s="576" t="s">
        <v>1308</v>
      </c>
      <c r="H197" s="585"/>
      <c r="I197" s="585"/>
      <c r="J197" s="576"/>
      <c r="K197" s="576"/>
      <c r="L197" s="585"/>
      <c r="M197" s="585"/>
      <c r="N197" s="576"/>
      <c r="O197" s="576"/>
      <c r="P197" s="585">
        <v>698</v>
      </c>
      <c r="Q197" s="585">
        <v>145882</v>
      </c>
      <c r="R197" s="581"/>
      <c r="S197" s="586">
        <v>209</v>
      </c>
    </row>
    <row r="198" spans="1:19" ht="14.45" customHeight="1" x14ac:dyDescent="0.2">
      <c r="A198" s="575"/>
      <c r="B198" s="576" t="s">
        <v>1303</v>
      </c>
      <c r="C198" s="576" t="s">
        <v>496</v>
      </c>
      <c r="D198" s="576" t="s">
        <v>1217</v>
      </c>
      <c r="E198" s="576" t="s">
        <v>1304</v>
      </c>
      <c r="F198" s="576" t="s">
        <v>1309</v>
      </c>
      <c r="G198" s="576" t="s">
        <v>1310</v>
      </c>
      <c r="H198" s="585"/>
      <c r="I198" s="585"/>
      <c r="J198" s="576"/>
      <c r="K198" s="576"/>
      <c r="L198" s="585"/>
      <c r="M198" s="585"/>
      <c r="N198" s="576"/>
      <c r="O198" s="576"/>
      <c r="P198" s="585">
        <v>20</v>
      </c>
      <c r="Q198" s="585">
        <v>4180</v>
      </c>
      <c r="R198" s="581"/>
      <c r="S198" s="586">
        <v>209</v>
      </c>
    </row>
    <row r="199" spans="1:19" ht="14.45" customHeight="1" x14ac:dyDescent="0.2">
      <c r="A199" s="575"/>
      <c r="B199" s="576" t="s">
        <v>1303</v>
      </c>
      <c r="C199" s="576" t="s">
        <v>496</v>
      </c>
      <c r="D199" s="576" t="s">
        <v>1113</v>
      </c>
      <c r="E199" s="576" t="s">
        <v>1304</v>
      </c>
      <c r="F199" s="576" t="s">
        <v>1305</v>
      </c>
      <c r="G199" s="576" t="s">
        <v>1306</v>
      </c>
      <c r="H199" s="585"/>
      <c r="I199" s="585"/>
      <c r="J199" s="576"/>
      <c r="K199" s="576"/>
      <c r="L199" s="585"/>
      <c r="M199" s="585"/>
      <c r="N199" s="576"/>
      <c r="O199" s="576"/>
      <c r="P199" s="585">
        <v>30</v>
      </c>
      <c r="Q199" s="585">
        <v>6270</v>
      </c>
      <c r="R199" s="581"/>
      <c r="S199" s="586">
        <v>209</v>
      </c>
    </row>
    <row r="200" spans="1:19" ht="14.45" customHeight="1" x14ac:dyDescent="0.2">
      <c r="A200" s="575"/>
      <c r="B200" s="576" t="s">
        <v>1303</v>
      </c>
      <c r="C200" s="576" t="s">
        <v>496</v>
      </c>
      <c r="D200" s="576" t="s">
        <v>1113</v>
      </c>
      <c r="E200" s="576" t="s">
        <v>1304</v>
      </c>
      <c r="F200" s="576" t="s">
        <v>1307</v>
      </c>
      <c r="G200" s="576" t="s">
        <v>1308</v>
      </c>
      <c r="H200" s="585"/>
      <c r="I200" s="585"/>
      <c r="J200" s="576"/>
      <c r="K200" s="576"/>
      <c r="L200" s="585"/>
      <c r="M200" s="585"/>
      <c r="N200" s="576"/>
      <c r="O200" s="576"/>
      <c r="P200" s="585">
        <v>1756</v>
      </c>
      <c r="Q200" s="585">
        <v>367374</v>
      </c>
      <c r="R200" s="581"/>
      <c r="S200" s="586">
        <v>209.21070615034168</v>
      </c>
    </row>
    <row r="201" spans="1:19" ht="14.45" customHeight="1" x14ac:dyDescent="0.2">
      <c r="A201" s="575"/>
      <c r="B201" s="576" t="s">
        <v>1303</v>
      </c>
      <c r="C201" s="576" t="s">
        <v>496</v>
      </c>
      <c r="D201" s="576" t="s">
        <v>633</v>
      </c>
      <c r="E201" s="576" t="s">
        <v>1304</v>
      </c>
      <c r="F201" s="576" t="s">
        <v>1307</v>
      </c>
      <c r="G201" s="576" t="s">
        <v>1308</v>
      </c>
      <c r="H201" s="585"/>
      <c r="I201" s="585"/>
      <c r="J201" s="576"/>
      <c r="K201" s="576"/>
      <c r="L201" s="585"/>
      <c r="M201" s="585"/>
      <c r="N201" s="576"/>
      <c r="O201" s="576"/>
      <c r="P201" s="585">
        <v>350</v>
      </c>
      <c r="Q201" s="585">
        <v>73150</v>
      </c>
      <c r="R201" s="581"/>
      <c r="S201" s="586">
        <v>209</v>
      </c>
    </row>
    <row r="202" spans="1:19" ht="14.45" customHeight="1" x14ac:dyDescent="0.2">
      <c r="A202" s="575"/>
      <c r="B202" s="576" t="s">
        <v>1303</v>
      </c>
      <c r="C202" s="576" t="s">
        <v>496</v>
      </c>
      <c r="D202" s="576" t="s">
        <v>633</v>
      </c>
      <c r="E202" s="576" t="s">
        <v>1304</v>
      </c>
      <c r="F202" s="576" t="s">
        <v>1315</v>
      </c>
      <c r="G202" s="576" t="s">
        <v>1316</v>
      </c>
      <c r="H202" s="585"/>
      <c r="I202" s="585"/>
      <c r="J202" s="576"/>
      <c r="K202" s="576"/>
      <c r="L202" s="585"/>
      <c r="M202" s="585"/>
      <c r="N202" s="576"/>
      <c r="O202" s="576"/>
      <c r="P202" s="585">
        <v>25</v>
      </c>
      <c r="Q202" s="585">
        <v>5225</v>
      </c>
      <c r="R202" s="581"/>
      <c r="S202" s="586">
        <v>209</v>
      </c>
    </row>
    <row r="203" spans="1:19" ht="14.45" customHeight="1" x14ac:dyDescent="0.2">
      <c r="A203" s="575"/>
      <c r="B203" s="576" t="s">
        <v>1303</v>
      </c>
      <c r="C203" s="576" t="s">
        <v>496</v>
      </c>
      <c r="D203" s="576" t="s">
        <v>1255</v>
      </c>
      <c r="E203" s="576" t="s">
        <v>1304</v>
      </c>
      <c r="F203" s="576" t="s">
        <v>1307</v>
      </c>
      <c r="G203" s="576" t="s">
        <v>1308</v>
      </c>
      <c r="H203" s="585"/>
      <c r="I203" s="585"/>
      <c r="J203" s="576"/>
      <c r="K203" s="576"/>
      <c r="L203" s="585"/>
      <c r="M203" s="585"/>
      <c r="N203" s="576"/>
      <c r="O203" s="576"/>
      <c r="P203" s="585">
        <v>575</v>
      </c>
      <c r="Q203" s="585">
        <v>120319</v>
      </c>
      <c r="R203" s="581"/>
      <c r="S203" s="586">
        <v>209.25043478260869</v>
      </c>
    </row>
    <row r="204" spans="1:19" ht="14.45" customHeight="1" x14ac:dyDescent="0.2">
      <c r="A204" s="575"/>
      <c r="B204" s="576" t="s">
        <v>1303</v>
      </c>
      <c r="C204" s="576" t="s">
        <v>496</v>
      </c>
      <c r="D204" s="576" t="s">
        <v>1300</v>
      </c>
      <c r="E204" s="576" t="s">
        <v>1304</v>
      </c>
      <c r="F204" s="576" t="s">
        <v>1307</v>
      </c>
      <c r="G204" s="576" t="s">
        <v>1308</v>
      </c>
      <c r="H204" s="585"/>
      <c r="I204" s="585"/>
      <c r="J204" s="576"/>
      <c r="K204" s="576"/>
      <c r="L204" s="585"/>
      <c r="M204" s="585"/>
      <c r="N204" s="576"/>
      <c r="O204" s="576"/>
      <c r="P204" s="585">
        <v>119</v>
      </c>
      <c r="Q204" s="585">
        <v>24985</v>
      </c>
      <c r="R204" s="581"/>
      <c r="S204" s="586">
        <v>209.9579831932773</v>
      </c>
    </row>
    <row r="205" spans="1:19" ht="14.45" customHeight="1" x14ac:dyDescent="0.2">
      <c r="A205" s="575"/>
      <c r="B205" s="576" t="s">
        <v>1303</v>
      </c>
      <c r="C205" s="576" t="s">
        <v>496</v>
      </c>
      <c r="D205" s="576" t="s">
        <v>1180</v>
      </c>
      <c r="E205" s="576" t="s">
        <v>1304</v>
      </c>
      <c r="F205" s="576" t="s">
        <v>1307</v>
      </c>
      <c r="G205" s="576" t="s">
        <v>1308</v>
      </c>
      <c r="H205" s="585"/>
      <c r="I205" s="585"/>
      <c r="J205" s="576"/>
      <c r="K205" s="576"/>
      <c r="L205" s="585"/>
      <c r="M205" s="585"/>
      <c r="N205" s="576"/>
      <c r="O205" s="576"/>
      <c r="P205" s="585">
        <v>163</v>
      </c>
      <c r="Q205" s="585">
        <v>34067</v>
      </c>
      <c r="R205" s="581"/>
      <c r="S205" s="586">
        <v>209</v>
      </c>
    </row>
    <row r="206" spans="1:19" ht="14.45" customHeight="1" x14ac:dyDescent="0.2">
      <c r="A206" s="575"/>
      <c r="B206" s="576" t="s">
        <v>1303</v>
      </c>
      <c r="C206" s="576" t="s">
        <v>496</v>
      </c>
      <c r="D206" s="576" t="s">
        <v>1201</v>
      </c>
      <c r="E206" s="576" t="s">
        <v>1304</v>
      </c>
      <c r="F206" s="576" t="s">
        <v>1307</v>
      </c>
      <c r="G206" s="576" t="s">
        <v>1308</v>
      </c>
      <c r="H206" s="585"/>
      <c r="I206" s="585"/>
      <c r="J206" s="576"/>
      <c r="K206" s="576"/>
      <c r="L206" s="585"/>
      <c r="M206" s="585"/>
      <c r="N206" s="576"/>
      <c r="O206" s="576"/>
      <c r="P206" s="585">
        <v>370</v>
      </c>
      <c r="Q206" s="585">
        <v>77330</v>
      </c>
      <c r="R206" s="581"/>
      <c r="S206" s="586">
        <v>209</v>
      </c>
    </row>
    <row r="207" spans="1:19" ht="14.45" customHeight="1" x14ac:dyDescent="0.2">
      <c r="A207" s="575"/>
      <c r="B207" s="576" t="s">
        <v>1303</v>
      </c>
      <c r="C207" s="576" t="s">
        <v>496</v>
      </c>
      <c r="D207" s="576" t="s">
        <v>1201</v>
      </c>
      <c r="E207" s="576" t="s">
        <v>1304</v>
      </c>
      <c r="F207" s="576" t="s">
        <v>1315</v>
      </c>
      <c r="G207" s="576" t="s">
        <v>1316</v>
      </c>
      <c r="H207" s="585"/>
      <c r="I207" s="585"/>
      <c r="J207" s="576"/>
      <c r="K207" s="576"/>
      <c r="L207" s="585"/>
      <c r="M207" s="585"/>
      <c r="N207" s="576"/>
      <c r="O207" s="576"/>
      <c r="P207" s="585">
        <v>15</v>
      </c>
      <c r="Q207" s="585">
        <v>3135</v>
      </c>
      <c r="R207" s="581"/>
      <c r="S207" s="586">
        <v>209</v>
      </c>
    </row>
    <row r="208" spans="1:19" ht="14.45" customHeight="1" x14ac:dyDescent="0.2">
      <c r="A208" s="575"/>
      <c r="B208" s="576" t="s">
        <v>1303</v>
      </c>
      <c r="C208" s="576" t="s">
        <v>496</v>
      </c>
      <c r="D208" s="576" t="s">
        <v>1212</v>
      </c>
      <c r="E208" s="576" t="s">
        <v>1304</v>
      </c>
      <c r="F208" s="576" t="s">
        <v>1307</v>
      </c>
      <c r="G208" s="576" t="s">
        <v>1308</v>
      </c>
      <c r="H208" s="585"/>
      <c r="I208" s="585"/>
      <c r="J208" s="576"/>
      <c r="K208" s="576"/>
      <c r="L208" s="585"/>
      <c r="M208" s="585"/>
      <c r="N208" s="576"/>
      <c r="O208" s="576"/>
      <c r="P208" s="585">
        <v>1170</v>
      </c>
      <c r="Q208" s="585">
        <v>244530</v>
      </c>
      <c r="R208" s="581"/>
      <c r="S208" s="586">
        <v>209</v>
      </c>
    </row>
    <row r="209" spans="1:19" ht="14.45" customHeight="1" x14ac:dyDescent="0.2">
      <c r="A209" s="575"/>
      <c r="B209" s="576" t="s">
        <v>1303</v>
      </c>
      <c r="C209" s="576" t="s">
        <v>496</v>
      </c>
      <c r="D209" s="576" t="s">
        <v>1212</v>
      </c>
      <c r="E209" s="576" t="s">
        <v>1304</v>
      </c>
      <c r="F209" s="576" t="s">
        <v>1309</v>
      </c>
      <c r="G209" s="576" t="s">
        <v>1310</v>
      </c>
      <c r="H209" s="585"/>
      <c r="I209" s="585"/>
      <c r="J209" s="576"/>
      <c r="K209" s="576"/>
      <c r="L209" s="585"/>
      <c r="M209" s="585"/>
      <c r="N209" s="576"/>
      <c r="O209" s="576"/>
      <c r="P209" s="585">
        <v>92</v>
      </c>
      <c r="Q209" s="585">
        <v>19228</v>
      </c>
      <c r="R209" s="581"/>
      <c r="S209" s="586">
        <v>209</v>
      </c>
    </row>
    <row r="210" spans="1:19" ht="14.45" customHeight="1" x14ac:dyDescent="0.2">
      <c r="A210" s="575"/>
      <c r="B210" s="576" t="s">
        <v>1303</v>
      </c>
      <c r="C210" s="576" t="s">
        <v>496</v>
      </c>
      <c r="D210" s="576" t="s">
        <v>1212</v>
      </c>
      <c r="E210" s="576" t="s">
        <v>1304</v>
      </c>
      <c r="F210" s="576" t="s">
        <v>1311</v>
      </c>
      <c r="G210" s="576" t="s">
        <v>1312</v>
      </c>
      <c r="H210" s="585"/>
      <c r="I210" s="585"/>
      <c r="J210" s="576"/>
      <c r="K210" s="576"/>
      <c r="L210" s="585"/>
      <c r="M210" s="585"/>
      <c r="N210" s="576"/>
      <c r="O210" s="576"/>
      <c r="P210" s="585">
        <v>5</v>
      </c>
      <c r="Q210" s="585">
        <v>1045</v>
      </c>
      <c r="R210" s="581"/>
      <c r="S210" s="586">
        <v>209</v>
      </c>
    </row>
    <row r="211" spans="1:19" ht="14.45" customHeight="1" x14ac:dyDescent="0.2">
      <c r="A211" s="575"/>
      <c r="B211" s="576" t="s">
        <v>1303</v>
      </c>
      <c r="C211" s="576" t="s">
        <v>496</v>
      </c>
      <c r="D211" s="576" t="s">
        <v>1212</v>
      </c>
      <c r="E211" s="576" t="s">
        <v>1304</v>
      </c>
      <c r="F211" s="576" t="s">
        <v>1315</v>
      </c>
      <c r="G211" s="576" t="s">
        <v>1316</v>
      </c>
      <c r="H211" s="585"/>
      <c r="I211" s="585"/>
      <c r="J211" s="576"/>
      <c r="K211" s="576"/>
      <c r="L211" s="585"/>
      <c r="M211" s="585"/>
      <c r="N211" s="576"/>
      <c r="O211" s="576"/>
      <c r="P211" s="585">
        <v>153</v>
      </c>
      <c r="Q211" s="585">
        <v>31977</v>
      </c>
      <c r="R211" s="581"/>
      <c r="S211" s="586">
        <v>209</v>
      </c>
    </row>
    <row r="212" spans="1:19" ht="14.45" customHeight="1" x14ac:dyDescent="0.2">
      <c r="A212" s="575"/>
      <c r="B212" s="576" t="s">
        <v>1303</v>
      </c>
      <c r="C212" s="576" t="s">
        <v>496</v>
      </c>
      <c r="D212" s="576" t="s">
        <v>1247</v>
      </c>
      <c r="E212" s="576" t="s">
        <v>1304</v>
      </c>
      <c r="F212" s="576" t="s">
        <v>1307</v>
      </c>
      <c r="G212" s="576" t="s">
        <v>1308</v>
      </c>
      <c r="H212" s="585"/>
      <c r="I212" s="585"/>
      <c r="J212" s="576"/>
      <c r="K212" s="576"/>
      <c r="L212" s="585"/>
      <c r="M212" s="585"/>
      <c r="N212" s="576"/>
      <c r="O212" s="576"/>
      <c r="P212" s="585">
        <v>433</v>
      </c>
      <c r="Q212" s="585">
        <v>90577</v>
      </c>
      <c r="R212" s="581"/>
      <c r="S212" s="586">
        <v>209.18475750577366</v>
      </c>
    </row>
    <row r="213" spans="1:19" ht="14.45" customHeight="1" x14ac:dyDescent="0.2">
      <c r="A213" s="575"/>
      <c r="B213" s="576" t="s">
        <v>1303</v>
      </c>
      <c r="C213" s="576" t="s">
        <v>496</v>
      </c>
      <c r="D213" s="576" t="s">
        <v>1280</v>
      </c>
      <c r="E213" s="576" t="s">
        <v>1304</v>
      </c>
      <c r="F213" s="576" t="s">
        <v>1307</v>
      </c>
      <c r="G213" s="576" t="s">
        <v>1308</v>
      </c>
      <c r="H213" s="585"/>
      <c r="I213" s="585"/>
      <c r="J213" s="576"/>
      <c r="K213" s="576"/>
      <c r="L213" s="585"/>
      <c r="M213" s="585"/>
      <c r="N213" s="576"/>
      <c r="O213" s="576"/>
      <c r="P213" s="585">
        <v>83</v>
      </c>
      <c r="Q213" s="585">
        <v>17347</v>
      </c>
      <c r="R213" s="581"/>
      <c r="S213" s="586">
        <v>209</v>
      </c>
    </row>
    <row r="214" spans="1:19" ht="14.45" customHeight="1" x14ac:dyDescent="0.2">
      <c r="A214" s="575"/>
      <c r="B214" s="576" t="s">
        <v>1303</v>
      </c>
      <c r="C214" s="576" t="s">
        <v>496</v>
      </c>
      <c r="D214" s="576" t="s">
        <v>1216</v>
      </c>
      <c r="E214" s="576" t="s">
        <v>1304</v>
      </c>
      <c r="F214" s="576" t="s">
        <v>1307</v>
      </c>
      <c r="G214" s="576" t="s">
        <v>1308</v>
      </c>
      <c r="H214" s="585"/>
      <c r="I214" s="585"/>
      <c r="J214" s="576"/>
      <c r="K214" s="576"/>
      <c r="L214" s="585"/>
      <c r="M214" s="585"/>
      <c r="N214" s="576"/>
      <c r="O214" s="576"/>
      <c r="P214" s="585">
        <v>57</v>
      </c>
      <c r="Q214" s="585">
        <v>11913</v>
      </c>
      <c r="R214" s="581"/>
      <c r="S214" s="586">
        <v>209</v>
      </c>
    </row>
    <row r="215" spans="1:19" ht="14.45" customHeight="1" x14ac:dyDescent="0.2">
      <c r="A215" s="575"/>
      <c r="B215" s="576" t="s">
        <v>1303</v>
      </c>
      <c r="C215" s="576" t="s">
        <v>496</v>
      </c>
      <c r="D215" s="576" t="s">
        <v>1216</v>
      </c>
      <c r="E215" s="576" t="s">
        <v>1304</v>
      </c>
      <c r="F215" s="576" t="s">
        <v>1315</v>
      </c>
      <c r="G215" s="576" t="s">
        <v>1316</v>
      </c>
      <c r="H215" s="585"/>
      <c r="I215" s="585"/>
      <c r="J215" s="576"/>
      <c r="K215" s="576"/>
      <c r="L215" s="585"/>
      <c r="M215" s="585"/>
      <c r="N215" s="576"/>
      <c r="O215" s="576"/>
      <c r="P215" s="585">
        <v>157</v>
      </c>
      <c r="Q215" s="585">
        <v>32813</v>
      </c>
      <c r="R215" s="581"/>
      <c r="S215" s="586">
        <v>209</v>
      </c>
    </row>
    <row r="216" spans="1:19" ht="14.45" customHeight="1" x14ac:dyDescent="0.2">
      <c r="A216" s="575"/>
      <c r="B216" s="576" t="s">
        <v>1303</v>
      </c>
      <c r="C216" s="576" t="s">
        <v>496</v>
      </c>
      <c r="D216" s="576" t="s">
        <v>1236</v>
      </c>
      <c r="E216" s="576" t="s">
        <v>1304</v>
      </c>
      <c r="F216" s="576" t="s">
        <v>1307</v>
      </c>
      <c r="G216" s="576" t="s">
        <v>1308</v>
      </c>
      <c r="H216" s="585"/>
      <c r="I216" s="585"/>
      <c r="J216" s="576"/>
      <c r="K216" s="576"/>
      <c r="L216" s="585"/>
      <c r="M216" s="585"/>
      <c r="N216" s="576"/>
      <c r="O216" s="576"/>
      <c r="P216" s="585">
        <v>317</v>
      </c>
      <c r="Q216" s="585">
        <v>66253</v>
      </c>
      <c r="R216" s="581"/>
      <c r="S216" s="586">
        <v>209</v>
      </c>
    </row>
    <row r="217" spans="1:19" ht="14.45" customHeight="1" x14ac:dyDescent="0.2">
      <c r="A217" s="575"/>
      <c r="B217" s="576" t="s">
        <v>1303</v>
      </c>
      <c r="C217" s="576" t="s">
        <v>496</v>
      </c>
      <c r="D217" s="576" t="s">
        <v>1236</v>
      </c>
      <c r="E217" s="576" t="s">
        <v>1304</v>
      </c>
      <c r="F217" s="576" t="s">
        <v>1315</v>
      </c>
      <c r="G217" s="576" t="s">
        <v>1316</v>
      </c>
      <c r="H217" s="585"/>
      <c r="I217" s="585"/>
      <c r="J217" s="576"/>
      <c r="K217" s="576"/>
      <c r="L217" s="585"/>
      <c r="M217" s="585"/>
      <c r="N217" s="576"/>
      <c r="O217" s="576"/>
      <c r="P217" s="585">
        <v>110</v>
      </c>
      <c r="Q217" s="585">
        <v>22990</v>
      </c>
      <c r="R217" s="581"/>
      <c r="S217" s="586">
        <v>209</v>
      </c>
    </row>
    <row r="218" spans="1:19" ht="14.45" customHeight="1" x14ac:dyDescent="0.2">
      <c r="A218" s="575"/>
      <c r="B218" s="576" t="s">
        <v>1303</v>
      </c>
      <c r="C218" s="576" t="s">
        <v>496</v>
      </c>
      <c r="D218" s="576" t="s">
        <v>1192</v>
      </c>
      <c r="E218" s="576" t="s">
        <v>1304</v>
      </c>
      <c r="F218" s="576" t="s">
        <v>1305</v>
      </c>
      <c r="G218" s="576" t="s">
        <v>1306</v>
      </c>
      <c r="H218" s="585"/>
      <c r="I218" s="585"/>
      <c r="J218" s="576"/>
      <c r="K218" s="576"/>
      <c r="L218" s="585"/>
      <c r="M218" s="585"/>
      <c r="N218" s="576"/>
      <c r="O218" s="576"/>
      <c r="P218" s="585">
        <v>10</v>
      </c>
      <c r="Q218" s="585">
        <v>2090</v>
      </c>
      <c r="R218" s="581"/>
      <c r="S218" s="586">
        <v>209</v>
      </c>
    </row>
    <row r="219" spans="1:19" ht="14.45" customHeight="1" x14ac:dyDescent="0.2">
      <c r="A219" s="575"/>
      <c r="B219" s="576" t="s">
        <v>1303</v>
      </c>
      <c r="C219" s="576" t="s">
        <v>496</v>
      </c>
      <c r="D219" s="576" t="s">
        <v>1192</v>
      </c>
      <c r="E219" s="576" t="s">
        <v>1304</v>
      </c>
      <c r="F219" s="576" t="s">
        <v>1307</v>
      </c>
      <c r="G219" s="576" t="s">
        <v>1308</v>
      </c>
      <c r="H219" s="585"/>
      <c r="I219" s="585"/>
      <c r="J219" s="576"/>
      <c r="K219" s="576"/>
      <c r="L219" s="585"/>
      <c r="M219" s="585"/>
      <c r="N219" s="576"/>
      <c r="O219" s="576"/>
      <c r="P219" s="585">
        <v>924</v>
      </c>
      <c r="Q219" s="585">
        <v>193116</v>
      </c>
      <c r="R219" s="581"/>
      <c r="S219" s="586">
        <v>209</v>
      </c>
    </row>
    <row r="220" spans="1:19" ht="14.45" customHeight="1" x14ac:dyDescent="0.2">
      <c r="A220" s="575"/>
      <c r="B220" s="576" t="s">
        <v>1303</v>
      </c>
      <c r="C220" s="576" t="s">
        <v>496</v>
      </c>
      <c r="D220" s="576" t="s">
        <v>1192</v>
      </c>
      <c r="E220" s="576" t="s">
        <v>1304</v>
      </c>
      <c r="F220" s="576" t="s">
        <v>1315</v>
      </c>
      <c r="G220" s="576" t="s">
        <v>1316</v>
      </c>
      <c r="H220" s="585"/>
      <c r="I220" s="585"/>
      <c r="J220" s="576"/>
      <c r="K220" s="576"/>
      <c r="L220" s="585"/>
      <c r="M220" s="585"/>
      <c r="N220" s="576"/>
      <c r="O220" s="576"/>
      <c r="P220" s="585">
        <v>29</v>
      </c>
      <c r="Q220" s="585">
        <v>6061</v>
      </c>
      <c r="R220" s="581"/>
      <c r="S220" s="586">
        <v>209</v>
      </c>
    </row>
    <row r="221" spans="1:19" ht="14.45" customHeight="1" x14ac:dyDescent="0.2">
      <c r="A221" s="575"/>
      <c r="B221" s="576" t="s">
        <v>1303</v>
      </c>
      <c r="C221" s="576" t="s">
        <v>496</v>
      </c>
      <c r="D221" s="576" t="s">
        <v>1185</v>
      </c>
      <c r="E221" s="576" t="s">
        <v>1304</v>
      </c>
      <c r="F221" s="576" t="s">
        <v>1307</v>
      </c>
      <c r="G221" s="576" t="s">
        <v>1308</v>
      </c>
      <c r="H221" s="585"/>
      <c r="I221" s="585"/>
      <c r="J221" s="576"/>
      <c r="K221" s="576"/>
      <c r="L221" s="585"/>
      <c r="M221" s="585"/>
      <c r="N221" s="576"/>
      <c r="O221" s="576"/>
      <c r="P221" s="585">
        <v>158</v>
      </c>
      <c r="Q221" s="585">
        <v>33022</v>
      </c>
      <c r="R221" s="581"/>
      <c r="S221" s="586">
        <v>209</v>
      </c>
    </row>
    <row r="222" spans="1:19" ht="14.45" customHeight="1" x14ac:dyDescent="0.2">
      <c r="A222" s="575"/>
      <c r="B222" s="576" t="s">
        <v>1303</v>
      </c>
      <c r="C222" s="576" t="s">
        <v>496</v>
      </c>
      <c r="D222" s="576" t="s">
        <v>1188</v>
      </c>
      <c r="E222" s="576" t="s">
        <v>1304</v>
      </c>
      <c r="F222" s="576" t="s">
        <v>1305</v>
      </c>
      <c r="G222" s="576" t="s">
        <v>1306</v>
      </c>
      <c r="H222" s="585"/>
      <c r="I222" s="585"/>
      <c r="J222" s="576"/>
      <c r="K222" s="576"/>
      <c r="L222" s="585"/>
      <c r="M222" s="585"/>
      <c r="N222" s="576"/>
      <c r="O222" s="576"/>
      <c r="P222" s="585">
        <v>21</v>
      </c>
      <c r="Q222" s="585">
        <v>4389</v>
      </c>
      <c r="R222" s="581"/>
      <c r="S222" s="586">
        <v>209</v>
      </c>
    </row>
    <row r="223" spans="1:19" ht="14.45" customHeight="1" x14ac:dyDescent="0.2">
      <c r="A223" s="575"/>
      <c r="B223" s="576" t="s">
        <v>1303</v>
      </c>
      <c r="C223" s="576" t="s">
        <v>496</v>
      </c>
      <c r="D223" s="576" t="s">
        <v>1188</v>
      </c>
      <c r="E223" s="576" t="s">
        <v>1304</v>
      </c>
      <c r="F223" s="576" t="s">
        <v>1307</v>
      </c>
      <c r="G223" s="576" t="s">
        <v>1308</v>
      </c>
      <c r="H223" s="585"/>
      <c r="I223" s="585"/>
      <c r="J223" s="576"/>
      <c r="K223" s="576"/>
      <c r="L223" s="585"/>
      <c r="M223" s="585"/>
      <c r="N223" s="576"/>
      <c r="O223" s="576"/>
      <c r="P223" s="585">
        <v>1506</v>
      </c>
      <c r="Q223" s="585">
        <v>314754</v>
      </c>
      <c r="R223" s="581"/>
      <c r="S223" s="586">
        <v>209</v>
      </c>
    </row>
    <row r="224" spans="1:19" ht="14.45" customHeight="1" x14ac:dyDescent="0.2">
      <c r="A224" s="575"/>
      <c r="B224" s="576" t="s">
        <v>1303</v>
      </c>
      <c r="C224" s="576" t="s">
        <v>496</v>
      </c>
      <c r="D224" s="576" t="s">
        <v>1188</v>
      </c>
      <c r="E224" s="576" t="s">
        <v>1304</v>
      </c>
      <c r="F224" s="576" t="s">
        <v>1315</v>
      </c>
      <c r="G224" s="576" t="s">
        <v>1316</v>
      </c>
      <c r="H224" s="585"/>
      <c r="I224" s="585"/>
      <c r="J224" s="576"/>
      <c r="K224" s="576"/>
      <c r="L224" s="585"/>
      <c r="M224" s="585"/>
      <c r="N224" s="576"/>
      <c r="O224" s="576"/>
      <c r="P224" s="585">
        <v>17</v>
      </c>
      <c r="Q224" s="585">
        <v>3553</v>
      </c>
      <c r="R224" s="581"/>
      <c r="S224" s="586">
        <v>209</v>
      </c>
    </row>
    <row r="225" spans="1:19" ht="14.45" customHeight="1" x14ac:dyDescent="0.2">
      <c r="A225" s="575"/>
      <c r="B225" s="576" t="s">
        <v>1303</v>
      </c>
      <c r="C225" s="576" t="s">
        <v>496</v>
      </c>
      <c r="D225" s="576" t="s">
        <v>1226</v>
      </c>
      <c r="E225" s="576" t="s">
        <v>1304</v>
      </c>
      <c r="F225" s="576" t="s">
        <v>1307</v>
      </c>
      <c r="G225" s="576" t="s">
        <v>1308</v>
      </c>
      <c r="H225" s="585"/>
      <c r="I225" s="585"/>
      <c r="J225" s="576"/>
      <c r="K225" s="576"/>
      <c r="L225" s="585"/>
      <c r="M225" s="585"/>
      <c r="N225" s="576"/>
      <c r="O225" s="576"/>
      <c r="P225" s="585">
        <v>1144</v>
      </c>
      <c r="Q225" s="585">
        <v>239096</v>
      </c>
      <c r="R225" s="581"/>
      <c r="S225" s="586">
        <v>209</v>
      </c>
    </row>
    <row r="226" spans="1:19" ht="14.45" customHeight="1" x14ac:dyDescent="0.2">
      <c r="A226" s="575"/>
      <c r="B226" s="576" t="s">
        <v>1303</v>
      </c>
      <c r="C226" s="576" t="s">
        <v>496</v>
      </c>
      <c r="D226" s="576" t="s">
        <v>1226</v>
      </c>
      <c r="E226" s="576" t="s">
        <v>1304</v>
      </c>
      <c r="F226" s="576" t="s">
        <v>1315</v>
      </c>
      <c r="G226" s="576" t="s">
        <v>1316</v>
      </c>
      <c r="H226" s="585"/>
      <c r="I226" s="585"/>
      <c r="J226" s="576"/>
      <c r="K226" s="576"/>
      <c r="L226" s="585"/>
      <c r="M226" s="585"/>
      <c r="N226" s="576"/>
      <c r="O226" s="576"/>
      <c r="P226" s="585">
        <v>2</v>
      </c>
      <c r="Q226" s="585">
        <v>418</v>
      </c>
      <c r="R226" s="581"/>
      <c r="S226" s="586">
        <v>209</v>
      </c>
    </row>
    <row r="227" spans="1:19" ht="14.45" customHeight="1" x14ac:dyDescent="0.2">
      <c r="A227" s="575"/>
      <c r="B227" s="576" t="s">
        <v>1303</v>
      </c>
      <c r="C227" s="576" t="s">
        <v>496</v>
      </c>
      <c r="D227" s="576" t="s">
        <v>1211</v>
      </c>
      <c r="E227" s="576" t="s">
        <v>1304</v>
      </c>
      <c r="F227" s="576" t="s">
        <v>1307</v>
      </c>
      <c r="G227" s="576" t="s">
        <v>1308</v>
      </c>
      <c r="H227" s="585"/>
      <c r="I227" s="585"/>
      <c r="J227" s="576"/>
      <c r="K227" s="576"/>
      <c r="L227" s="585"/>
      <c r="M227" s="585"/>
      <c r="N227" s="576"/>
      <c r="O227" s="576"/>
      <c r="P227" s="585">
        <v>162</v>
      </c>
      <c r="Q227" s="585">
        <v>33858</v>
      </c>
      <c r="R227" s="581"/>
      <c r="S227" s="586">
        <v>209</v>
      </c>
    </row>
    <row r="228" spans="1:19" ht="14.45" customHeight="1" x14ac:dyDescent="0.2">
      <c r="A228" s="575"/>
      <c r="B228" s="576" t="s">
        <v>1303</v>
      </c>
      <c r="C228" s="576" t="s">
        <v>496</v>
      </c>
      <c r="D228" s="576" t="s">
        <v>1184</v>
      </c>
      <c r="E228" s="576" t="s">
        <v>1304</v>
      </c>
      <c r="F228" s="576" t="s">
        <v>1307</v>
      </c>
      <c r="G228" s="576" t="s">
        <v>1308</v>
      </c>
      <c r="H228" s="585"/>
      <c r="I228" s="585"/>
      <c r="J228" s="576"/>
      <c r="K228" s="576"/>
      <c r="L228" s="585"/>
      <c r="M228" s="585"/>
      <c r="N228" s="576"/>
      <c r="O228" s="576"/>
      <c r="P228" s="585">
        <v>367</v>
      </c>
      <c r="Q228" s="585">
        <v>76703</v>
      </c>
      <c r="R228" s="581"/>
      <c r="S228" s="586">
        <v>209</v>
      </c>
    </row>
    <row r="229" spans="1:19" ht="14.45" customHeight="1" x14ac:dyDescent="0.2">
      <c r="A229" s="575"/>
      <c r="B229" s="576" t="s">
        <v>1303</v>
      </c>
      <c r="C229" s="576" t="s">
        <v>496</v>
      </c>
      <c r="D229" s="576" t="s">
        <v>1183</v>
      </c>
      <c r="E229" s="576" t="s">
        <v>1304</v>
      </c>
      <c r="F229" s="576" t="s">
        <v>1307</v>
      </c>
      <c r="G229" s="576" t="s">
        <v>1308</v>
      </c>
      <c r="H229" s="585"/>
      <c r="I229" s="585"/>
      <c r="J229" s="576"/>
      <c r="K229" s="576"/>
      <c r="L229" s="585"/>
      <c r="M229" s="585"/>
      <c r="N229" s="576"/>
      <c r="O229" s="576"/>
      <c r="P229" s="585">
        <v>243</v>
      </c>
      <c r="Q229" s="585">
        <v>50787</v>
      </c>
      <c r="R229" s="581"/>
      <c r="S229" s="586">
        <v>209</v>
      </c>
    </row>
    <row r="230" spans="1:19" ht="14.45" customHeight="1" x14ac:dyDescent="0.2">
      <c r="A230" s="575"/>
      <c r="B230" s="576" t="s">
        <v>1303</v>
      </c>
      <c r="C230" s="576" t="s">
        <v>496</v>
      </c>
      <c r="D230" s="576" t="s">
        <v>1285</v>
      </c>
      <c r="E230" s="576" t="s">
        <v>1304</v>
      </c>
      <c r="F230" s="576" t="s">
        <v>1307</v>
      </c>
      <c r="G230" s="576" t="s">
        <v>1308</v>
      </c>
      <c r="H230" s="585"/>
      <c r="I230" s="585"/>
      <c r="J230" s="576"/>
      <c r="K230" s="576"/>
      <c r="L230" s="585"/>
      <c r="M230" s="585"/>
      <c r="N230" s="576"/>
      <c r="O230" s="576"/>
      <c r="P230" s="585">
        <v>253</v>
      </c>
      <c r="Q230" s="585">
        <v>52877</v>
      </c>
      <c r="R230" s="581"/>
      <c r="S230" s="586">
        <v>209</v>
      </c>
    </row>
    <row r="231" spans="1:19" ht="14.45" customHeight="1" x14ac:dyDescent="0.2">
      <c r="A231" s="575"/>
      <c r="B231" s="576" t="s">
        <v>1303</v>
      </c>
      <c r="C231" s="576" t="s">
        <v>496</v>
      </c>
      <c r="D231" s="576" t="s">
        <v>1121</v>
      </c>
      <c r="E231" s="576" t="s">
        <v>1304</v>
      </c>
      <c r="F231" s="576" t="s">
        <v>1307</v>
      </c>
      <c r="G231" s="576" t="s">
        <v>1308</v>
      </c>
      <c r="H231" s="585"/>
      <c r="I231" s="585"/>
      <c r="J231" s="576"/>
      <c r="K231" s="576"/>
      <c r="L231" s="585"/>
      <c r="M231" s="585"/>
      <c r="N231" s="576"/>
      <c r="O231" s="576"/>
      <c r="P231" s="585">
        <v>1303</v>
      </c>
      <c r="Q231" s="585">
        <v>272329</v>
      </c>
      <c r="R231" s="581"/>
      <c r="S231" s="586">
        <v>209.00153491941674</v>
      </c>
    </row>
    <row r="232" spans="1:19" ht="14.45" customHeight="1" x14ac:dyDescent="0.2">
      <c r="A232" s="575"/>
      <c r="B232" s="576" t="s">
        <v>1303</v>
      </c>
      <c r="C232" s="576" t="s">
        <v>496</v>
      </c>
      <c r="D232" s="576" t="s">
        <v>1121</v>
      </c>
      <c r="E232" s="576" t="s">
        <v>1304</v>
      </c>
      <c r="F232" s="576" t="s">
        <v>1309</v>
      </c>
      <c r="G232" s="576" t="s">
        <v>1310</v>
      </c>
      <c r="H232" s="585"/>
      <c r="I232" s="585"/>
      <c r="J232" s="576"/>
      <c r="K232" s="576"/>
      <c r="L232" s="585"/>
      <c r="M232" s="585"/>
      <c r="N232" s="576"/>
      <c r="O232" s="576"/>
      <c r="P232" s="585">
        <v>108</v>
      </c>
      <c r="Q232" s="585">
        <v>22572</v>
      </c>
      <c r="R232" s="581"/>
      <c r="S232" s="586">
        <v>209</v>
      </c>
    </row>
    <row r="233" spans="1:19" ht="14.45" customHeight="1" x14ac:dyDescent="0.2">
      <c r="A233" s="575"/>
      <c r="B233" s="576" t="s">
        <v>1303</v>
      </c>
      <c r="C233" s="576" t="s">
        <v>496</v>
      </c>
      <c r="D233" s="576" t="s">
        <v>1121</v>
      </c>
      <c r="E233" s="576" t="s">
        <v>1304</v>
      </c>
      <c r="F233" s="576" t="s">
        <v>1315</v>
      </c>
      <c r="G233" s="576" t="s">
        <v>1316</v>
      </c>
      <c r="H233" s="585"/>
      <c r="I233" s="585"/>
      <c r="J233" s="576"/>
      <c r="K233" s="576"/>
      <c r="L233" s="585"/>
      <c r="M233" s="585"/>
      <c r="N233" s="576"/>
      <c r="O233" s="576"/>
      <c r="P233" s="585">
        <v>43</v>
      </c>
      <c r="Q233" s="585">
        <v>8987</v>
      </c>
      <c r="R233" s="581"/>
      <c r="S233" s="586">
        <v>209</v>
      </c>
    </row>
    <row r="234" spans="1:19" ht="14.45" customHeight="1" x14ac:dyDescent="0.2">
      <c r="A234" s="575"/>
      <c r="B234" s="576" t="s">
        <v>1303</v>
      </c>
      <c r="C234" s="576" t="s">
        <v>496</v>
      </c>
      <c r="D234" s="576" t="s">
        <v>1259</v>
      </c>
      <c r="E234" s="576" t="s">
        <v>1304</v>
      </c>
      <c r="F234" s="576" t="s">
        <v>1305</v>
      </c>
      <c r="G234" s="576" t="s">
        <v>1306</v>
      </c>
      <c r="H234" s="585"/>
      <c r="I234" s="585"/>
      <c r="J234" s="576"/>
      <c r="K234" s="576"/>
      <c r="L234" s="585"/>
      <c r="M234" s="585"/>
      <c r="N234" s="576"/>
      <c r="O234" s="576"/>
      <c r="P234" s="585">
        <v>65</v>
      </c>
      <c r="Q234" s="585">
        <v>13585</v>
      </c>
      <c r="R234" s="581"/>
      <c r="S234" s="586">
        <v>209</v>
      </c>
    </row>
    <row r="235" spans="1:19" ht="14.45" customHeight="1" x14ac:dyDescent="0.2">
      <c r="A235" s="575"/>
      <c r="B235" s="576" t="s">
        <v>1303</v>
      </c>
      <c r="C235" s="576" t="s">
        <v>496</v>
      </c>
      <c r="D235" s="576" t="s">
        <v>1259</v>
      </c>
      <c r="E235" s="576" t="s">
        <v>1304</v>
      </c>
      <c r="F235" s="576" t="s">
        <v>1307</v>
      </c>
      <c r="G235" s="576" t="s">
        <v>1308</v>
      </c>
      <c r="H235" s="585"/>
      <c r="I235" s="585"/>
      <c r="J235" s="576"/>
      <c r="K235" s="576"/>
      <c r="L235" s="585"/>
      <c r="M235" s="585"/>
      <c r="N235" s="576"/>
      <c r="O235" s="576"/>
      <c r="P235" s="585">
        <v>1757</v>
      </c>
      <c r="Q235" s="585">
        <v>367213</v>
      </c>
      <c r="R235" s="581"/>
      <c r="S235" s="586">
        <v>209</v>
      </c>
    </row>
    <row r="236" spans="1:19" ht="14.45" customHeight="1" x14ac:dyDescent="0.2">
      <c r="A236" s="575"/>
      <c r="B236" s="576" t="s">
        <v>1303</v>
      </c>
      <c r="C236" s="576" t="s">
        <v>496</v>
      </c>
      <c r="D236" s="576" t="s">
        <v>1138</v>
      </c>
      <c r="E236" s="576" t="s">
        <v>1304</v>
      </c>
      <c r="F236" s="576" t="s">
        <v>1305</v>
      </c>
      <c r="G236" s="576" t="s">
        <v>1306</v>
      </c>
      <c r="H236" s="585"/>
      <c r="I236" s="585"/>
      <c r="J236" s="576"/>
      <c r="K236" s="576"/>
      <c r="L236" s="585"/>
      <c r="M236" s="585"/>
      <c r="N236" s="576"/>
      <c r="O236" s="576"/>
      <c r="P236" s="585">
        <v>129</v>
      </c>
      <c r="Q236" s="585">
        <v>26961</v>
      </c>
      <c r="R236" s="581"/>
      <c r="S236" s="586">
        <v>209</v>
      </c>
    </row>
    <row r="237" spans="1:19" ht="14.45" customHeight="1" x14ac:dyDescent="0.2">
      <c r="A237" s="575"/>
      <c r="B237" s="576" t="s">
        <v>1303</v>
      </c>
      <c r="C237" s="576" t="s">
        <v>496</v>
      </c>
      <c r="D237" s="576" t="s">
        <v>1138</v>
      </c>
      <c r="E237" s="576" t="s">
        <v>1304</v>
      </c>
      <c r="F237" s="576" t="s">
        <v>1307</v>
      </c>
      <c r="G237" s="576" t="s">
        <v>1308</v>
      </c>
      <c r="H237" s="585"/>
      <c r="I237" s="585"/>
      <c r="J237" s="576"/>
      <c r="K237" s="576"/>
      <c r="L237" s="585"/>
      <c r="M237" s="585"/>
      <c r="N237" s="576"/>
      <c r="O237" s="576"/>
      <c r="P237" s="585">
        <v>2531</v>
      </c>
      <c r="Q237" s="585">
        <v>528979</v>
      </c>
      <c r="R237" s="581"/>
      <c r="S237" s="586">
        <v>209</v>
      </c>
    </row>
    <row r="238" spans="1:19" ht="14.45" customHeight="1" x14ac:dyDescent="0.2">
      <c r="A238" s="575"/>
      <c r="B238" s="576" t="s">
        <v>1303</v>
      </c>
      <c r="C238" s="576" t="s">
        <v>496</v>
      </c>
      <c r="D238" s="576" t="s">
        <v>1138</v>
      </c>
      <c r="E238" s="576" t="s">
        <v>1304</v>
      </c>
      <c r="F238" s="576" t="s">
        <v>1315</v>
      </c>
      <c r="G238" s="576" t="s">
        <v>1316</v>
      </c>
      <c r="H238" s="585"/>
      <c r="I238" s="585"/>
      <c r="J238" s="576"/>
      <c r="K238" s="576"/>
      <c r="L238" s="585"/>
      <c r="M238" s="585"/>
      <c r="N238" s="576"/>
      <c r="O238" s="576"/>
      <c r="P238" s="585">
        <v>78</v>
      </c>
      <c r="Q238" s="585">
        <v>16302</v>
      </c>
      <c r="R238" s="581"/>
      <c r="S238" s="586">
        <v>209</v>
      </c>
    </row>
    <row r="239" spans="1:19" ht="14.45" customHeight="1" x14ac:dyDescent="0.2">
      <c r="A239" s="575"/>
      <c r="B239" s="576" t="s">
        <v>1303</v>
      </c>
      <c r="C239" s="576" t="s">
        <v>496</v>
      </c>
      <c r="D239" s="576" t="s">
        <v>1200</v>
      </c>
      <c r="E239" s="576" t="s">
        <v>1304</v>
      </c>
      <c r="F239" s="576" t="s">
        <v>1305</v>
      </c>
      <c r="G239" s="576" t="s">
        <v>1306</v>
      </c>
      <c r="H239" s="585"/>
      <c r="I239" s="585"/>
      <c r="J239" s="576"/>
      <c r="K239" s="576"/>
      <c r="L239" s="585"/>
      <c r="M239" s="585"/>
      <c r="N239" s="576"/>
      <c r="O239" s="576"/>
      <c r="P239" s="585">
        <v>5</v>
      </c>
      <c r="Q239" s="585">
        <v>1045</v>
      </c>
      <c r="R239" s="581"/>
      <c r="S239" s="586">
        <v>209</v>
      </c>
    </row>
    <row r="240" spans="1:19" ht="14.45" customHeight="1" x14ac:dyDescent="0.2">
      <c r="A240" s="575"/>
      <c r="B240" s="576" t="s">
        <v>1303</v>
      </c>
      <c r="C240" s="576" t="s">
        <v>496</v>
      </c>
      <c r="D240" s="576" t="s">
        <v>1200</v>
      </c>
      <c r="E240" s="576" t="s">
        <v>1304</v>
      </c>
      <c r="F240" s="576" t="s">
        <v>1307</v>
      </c>
      <c r="G240" s="576" t="s">
        <v>1308</v>
      </c>
      <c r="H240" s="585"/>
      <c r="I240" s="585"/>
      <c r="J240" s="576"/>
      <c r="K240" s="576"/>
      <c r="L240" s="585"/>
      <c r="M240" s="585"/>
      <c r="N240" s="576"/>
      <c r="O240" s="576"/>
      <c r="P240" s="585">
        <v>1597</v>
      </c>
      <c r="Q240" s="585">
        <v>333773</v>
      </c>
      <c r="R240" s="581"/>
      <c r="S240" s="586">
        <v>209</v>
      </c>
    </row>
    <row r="241" spans="1:19" ht="14.45" customHeight="1" x14ac:dyDescent="0.2">
      <c r="A241" s="575"/>
      <c r="B241" s="576" t="s">
        <v>1303</v>
      </c>
      <c r="C241" s="576" t="s">
        <v>496</v>
      </c>
      <c r="D241" s="576" t="s">
        <v>1200</v>
      </c>
      <c r="E241" s="576" t="s">
        <v>1304</v>
      </c>
      <c r="F241" s="576" t="s">
        <v>1315</v>
      </c>
      <c r="G241" s="576" t="s">
        <v>1316</v>
      </c>
      <c r="H241" s="585"/>
      <c r="I241" s="585"/>
      <c r="J241" s="576"/>
      <c r="K241" s="576"/>
      <c r="L241" s="585"/>
      <c r="M241" s="585"/>
      <c r="N241" s="576"/>
      <c r="O241" s="576"/>
      <c r="P241" s="585">
        <v>82</v>
      </c>
      <c r="Q241" s="585">
        <v>17138</v>
      </c>
      <c r="R241" s="581"/>
      <c r="S241" s="586">
        <v>209</v>
      </c>
    </row>
    <row r="242" spans="1:19" ht="14.45" customHeight="1" x14ac:dyDescent="0.2">
      <c r="A242" s="575"/>
      <c r="B242" s="576" t="s">
        <v>1303</v>
      </c>
      <c r="C242" s="576" t="s">
        <v>496</v>
      </c>
      <c r="D242" s="576" t="s">
        <v>1144</v>
      </c>
      <c r="E242" s="576" t="s">
        <v>1304</v>
      </c>
      <c r="F242" s="576" t="s">
        <v>1305</v>
      </c>
      <c r="G242" s="576" t="s">
        <v>1306</v>
      </c>
      <c r="H242" s="585"/>
      <c r="I242" s="585"/>
      <c r="J242" s="576"/>
      <c r="K242" s="576"/>
      <c r="L242" s="585"/>
      <c r="M242" s="585"/>
      <c r="N242" s="576"/>
      <c r="O242" s="576"/>
      <c r="P242" s="585">
        <v>43</v>
      </c>
      <c r="Q242" s="585">
        <v>8987</v>
      </c>
      <c r="R242" s="581"/>
      <c r="S242" s="586">
        <v>209</v>
      </c>
    </row>
    <row r="243" spans="1:19" ht="14.45" customHeight="1" x14ac:dyDescent="0.2">
      <c r="A243" s="575"/>
      <c r="B243" s="576" t="s">
        <v>1303</v>
      </c>
      <c r="C243" s="576" t="s">
        <v>496</v>
      </c>
      <c r="D243" s="576" t="s">
        <v>1144</v>
      </c>
      <c r="E243" s="576" t="s">
        <v>1304</v>
      </c>
      <c r="F243" s="576" t="s">
        <v>1307</v>
      </c>
      <c r="G243" s="576" t="s">
        <v>1308</v>
      </c>
      <c r="H243" s="585"/>
      <c r="I243" s="585"/>
      <c r="J243" s="576"/>
      <c r="K243" s="576"/>
      <c r="L243" s="585"/>
      <c r="M243" s="585"/>
      <c r="N243" s="576"/>
      <c r="O243" s="576"/>
      <c r="P243" s="585">
        <v>1463</v>
      </c>
      <c r="Q243" s="585">
        <v>305767</v>
      </c>
      <c r="R243" s="581"/>
      <c r="S243" s="586">
        <v>209</v>
      </c>
    </row>
    <row r="244" spans="1:19" ht="14.45" customHeight="1" x14ac:dyDescent="0.2">
      <c r="A244" s="575"/>
      <c r="B244" s="576" t="s">
        <v>1303</v>
      </c>
      <c r="C244" s="576" t="s">
        <v>496</v>
      </c>
      <c r="D244" s="576" t="s">
        <v>1144</v>
      </c>
      <c r="E244" s="576" t="s">
        <v>1304</v>
      </c>
      <c r="F244" s="576" t="s">
        <v>1309</v>
      </c>
      <c r="G244" s="576" t="s">
        <v>1310</v>
      </c>
      <c r="H244" s="585"/>
      <c r="I244" s="585"/>
      <c r="J244" s="576"/>
      <c r="K244" s="576"/>
      <c r="L244" s="585"/>
      <c r="M244" s="585"/>
      <c r="N244" s="576"/>
      <c r="O244" s="576"/>
      <c r="P244" s="585">
        <v>11</v>
      </c>
      <c r="Q244" s="585">
        <v>2299</v>
      </c>
      <c r="R244" s="581"/>
      <c r="S244" s="586">
        <v>209</v>
      </c>
    </row>
    <row r="245" spans="1:19" ht="14.45" customHeight="1" x14ac:dyDescent="0.2">
      <c r="A245" s="575"/>
      <c r="B245" s="576" t="s">
        <v>1303</v>
      </c>
      <c r="C245" s="576" t="s">
        <v>496</v>
      </c>
      <c r="D245" s="576" t="s">
        <v>1144</v>
      </c>
      <c r="E245" s="576" t="s">
        <v>1304</v>
      </c>
      <c r="F245" s="576" t="s">
        <v>1315</v>
      </c>
      <c r="G245" s="576" t="s">
        <v>1316</v>
      </c>
      <c r="H245" s="585"/>
      <c r="I245" s="585"/>
      <c r="J245" s="576"/>
      <c r="K245" s="576"/>
      <c r="L245" s="585"/>
      <c r="M245" s="585"/>
      <c r="N245" s="576"/>
      <c r="O245" s="576"/>
      <c r="P245" s="585">
        <v>51</v>
      </c>
      <c r="Q245" s="585">
        <v>10659</v>
      </c>
      <c r="R245" s="581"/>
      <c r="S245" s="586">
        <v>209</v>
      </c>
    </row>
    <row r="246" spans="1:19" ht="14.45" customHeight="1" x14ac:dyDescent="0.2">
      <c r="A246" s="575"/>
      <c r="B246" s="576" t="s">
        <v>1303</v>
      </c>
      <c r="C246" s="576" t="s">
        <v>496</v>
      </c>
      <c r="D246" s="576" t="s">
        <v>1137</v>
      </c>
      <c r="E246" s="576" t="s">
        <v>1304</v>
      </c>
      <c r="F246" s="576" t="s">
        <v>1307</v>
      </c>
      <c r="G246" s="576" t="s">
        <v>1308</v>
      </c>
      <c r="H246" s="585"/>
      <c r="I246" s="585"/>
      <c r="J246" s="576"/>
      <c r="K246" s="576"/>
      <c r="L246" s="585"/>
      <c r="M246" s="585"/>
      <c r="N246" s="576"/>
      <c r="O246" s="576"/>
      <c r="P246" s="585">
        <v>786</v>
      </c>
      <c r="Q246" s="585">
        <v>164274</v>
      </c>
      <c r="R246" s="581"/>
      <c r="S246" s="586">
        <v>209</v>
      </c>
    </row>
    <row r="247" spans="1:19" ht="14.45" customHeight="1" x14ac:dyDescent="0.2">
      <c r="A247" s="575"/>
      <c r="B247" s="576" t="s">
        <v>1303</v>
      </c>
      <c r="C247" s="576" t="s">
        <v>496</v>
      </c>
      <c r="D247" s="576" t="s">
        <v>1137</v>
      </c>
      <c r="E247" s="576" t="s">
        <v>1304</v>
      </c>
      <c r="F247" s="576" t="s">
        <v>1315</v>
      </c>
      <c r="G247" s="576" t="s">
        <v>1316</v>
      </c>
      <c r="H247" s="585"/>
      <c r="I247" s="585"/>
      <c r="J247" s="576"/>
      <c r="K247" s="576"/>
      <c r="L247" s="585"/>
      <c r="M247" s="585"/>
      <c r="N247" s="576"/>
      <c r="O247" s="576"/>
      <c r="P247" s="585">
        <v>12</v>
      </c>
      <c r="Q247" s="585">
        <v>2508</v>
      </c>
      <c r="R247" s="581"/>
      <c r="S247" s="586">
        <v>209</v>
      </c>
    </row>
    <row r="248" spans="1:19" ht="14.45" customHeight="1" x14ac:dyDescent="0.2">
      <c r="A248" s="575"/>
      <c r="B248" s="576" t="s">
        <v>1303</v>
      </c>
      <c r="C248" s="576" t="s">
        <v>496</v>
      </c>
      <c r="D248" s="576" t="s">
        <v>1150</v>
      </c>
      <c r="E248" s="576" t="s">
        <v>1304</v>
      </c>
      <c r="F248" s="576" t="s">
        <v>1305</v>
      </c>
      <c r="G248" s="576" t="s">
        <v>1306</v>
      </c>
      <c r="H248" s="585"/>
      <c r="I248" s="585"/>
      <c r="J248" s="576"/>
      <c r="K248" s="576"/>
      <c r="L248" s="585"/>
      <c r="M248" s="585"/>
      <c r="N248" s="576"/>
      <c r="O248" s="576"/>
      <c r="P248" s="585">
        <v>1</v>
      </c>
      <c r="Q248" s="585">
        <v>209</v>
      </c>
      <c r="R248" s="581"/>
      <c r="S248" s="586">
        <v>209</v>
      </c>
    </row>
    <row r="249" spans="1:19" ht="14.45" customHeight="1" x14ac:dyDescent="0.2">
      <c r="A249" s="575"/>
      <c r="B249" s="576" t="s">
        <v>1303</v>
      </c>
      <c r="C249" s="576" t="s">
        <v>496</v>
      </c>
      <c r="D249" s="576" t="s">
        <v>1150</v>
      </c>
      <c r="E249" s="576" t="s">
        <v>1304</v>
      </c>
      <c r="F249" s="576" t="s">
        <v>1307</v>
      </c>
      <c r="G249" s="576" t="s">
        <v>1308</v>
      </c>
      <c r="H249" s="585"/>
      <c r="I249" s="585"/>
      <c r="J249" s="576"/>
      <c r="K249" s="576"/>
      <c r="L249" s="585"/>
      <c r="M249" s="585"/>
      <c r="N249" s="576"/>
      <c r="O249" s="576"/>
      <c r="P249" s="585">
        <v>6249</v>
      </c>
      <c r="Q249" s="585">
        <v>1306041</v>
      </c>
      <c r="R249" s="581"/>
      <c r="S249" s="586">
        <v>209</v>
      </c>
    </row>
    <row r="250" spans="1:19" ht="14.45" customHeight="1" x14ac:dyDescent="0.2">
      <c r="A250" s="575"/>
      <c r="B250" s="576" t="s">
        <v>1303</v>
      </c>
      <c r="C250" s="576" t="s">
        <v>496</v>
      </c>
      <c r="D250" s="576" t="s">
        <v>1145</v>
      </c>
      <c r="E250" s="576" t="s">
        <v>1304</v>
      </c>
      <c r="F250" s="576" t="s">
        <v>1307</v>
      </c>
      <c r="G250" s="576" t="s">
        <v>1308</v>
      </c>
      <c r="H250" s="585"/>
      <c r="I250" s="585"/>
      <c r="J250" s="576"/>
      <c r="K250" s="576"/>
      <c r="L250" s="585"/>
      <c r="M250" s="585"/>
      <c r="N250" s="576"/>
      <c r="O250" s="576"/>
      <c r="P250" s="585">
        <v>784</v>
      </c>
      <c r="Q250" s="585">
        <v>163856</v>
      </c>
      <c r="R250" s="581"/>
      <c r="S250" s="586">
        <v>209</v>
      </c>
    </row>
    <row r="251" spans="1:19" ht="14.45" customHeight="1" x14ac:dyDescent="0.2">
      <c r="A251" s="575"/>
      <c r="B251" s="576" t="s">
        <v>1303</v>
      </c>
      <c r="C251" s="576" t="s">
        <v>496</v>
      </c>
      <c r="D251" s="576" t="s">
        <v>1145</v>
      </c>
      <c r="E251" s="576" t="s">
        <v>1304</v>
      </c>
      <c r="F251" s="576" t="s">
        <v>1311</v>
      </c>
      <c r="G251" s="576" t="s">
        <v>1312</v>
      </c>
      <c r="H251" s="585"/>
      <c r="I251" s="585"/>
      <c r="J251" s="576"/>
      <c r="K251" s="576"/>
      <c r="L251" s="585"/>
      <c r="M251" s="585"/>
      <c r="N251" s="576"/>
      <c r="O251" s="576"/>
      <c r="P251" s="585">
        <v>4</v>
      </c>
      <c r="Q251" s="585">
        <v>836</v>
      </c>
      <c r="R251" s="581"/>
      <c r="S251" s="586">
        <v>209</v>
      </c>
    </row>
    <row r="252" spans="1:19" ht="14.45" customHeight="1" x14ac:dyDescent="0.2">
      <c r="A252" s="575"/>
      <c r="B252" s="576" t="s">
        <v>1303</v>
      </c>
      <c r="C252" s="576" t="s">
        <v>496</v>
      </c>
      <c r="D252" s="576" t="s">
        <v>1269</v>
      </c>
      <c r="E252" s="576" t="s">
        <v>1304</v>
      </c>
      <c r="F252" s="576" t="s">
        <v>1305</v>
      </c>
      <c r="G252" s="576" t="s">
        <v>1306</v>
      </c>
      <c r="H252" s="585"/>
      <c r="I252" s="585"/>
      <c r="J252" s="576"/>
      <c r="K252" s="576"/>
      <c r="L252" s="585"/>
      <c r="M252" s="585"/>
      <c r="N252" s="576"/>
      <c r="O252" s="576"/>
      <c r="P252" s="585">
        <v>90</v>
      </c>
      <c r="Q252" s="585">
        <v>18810</v>
      </c>
      <c r="R252" s="581"/>
      <c r="S252" s="586">
        <v>209</v>
      </c>
    </row>
    <row r="253" spans="1:19" ht="14.45" customHeight="1" x14ac:dyDescent="0.2">
      <c r="A253" s="575"/>
      <c r="B253" s="576" t="s">
        <v>1303</v>
      </c>
      <c r="C253" s="576" t="s">
        <v>496</v>
      </c>
      <c r="D253" s="576" t="s">
        <v>1269</v>
      </c>
      <c r="E253" s="576" t="s">
        <v>1304</v>
      </c>
      <c r="F253" s="576" t="s">
        <v>1307</v>
      </c>
      <c r="G253" s="576" t="s">
        <v>1308</v>
      </c>
      <c r="H253" s="585"/>
      <c r="I253" s="585"/>
      <c r="J253" s="576"/>
      <c r="K253" s="576"/>
      <c r="L253" s="585"/>
      <c r="M253" s="585"/>
      <c r="N253" s="576"/>
      <c r="O253" s="576"/>
      <c r="P253" s="585">
        <v>2176</v>
      </c>
      <c r="Q253" s="585">
        <v>454784</v>
      </c>
      <c r="R253" s="581"/>
      <c r="S253" s="586">
        <v>209</v>
      </c>
    </row>
    <row r="254" spans="1:19" ht="14.45" customHeight="1" x14ac:dyDescent="0.2">
      <c r="A254" s="575"/>
      <c r="B254" s="576" t="s">
        <v>1303</v>
      </c>
      <c r="C254" s="576" t="s">
        <v>496</v>
      </c>
      <c r="D254" s="576" t="s">
        <v>1269</v>
      </c>
      <c r="E254" s="576" t="s">
        <v>1304</v>
      </c>
      <c r="F254" s="576" t="s">
        <v>1309</v>
      </c>
      <c r="G254" s="576" t="s">
        <v>1310</v>
      </c>
      <c r="H254" s="585"/>
      <c r="I254" s="585"/>
      <c r="J254" s="576"/>
      <c r="K254" s="576"/>
      <c r="L254" s="585"/>
      <c r="M254" s="585"/>
      <c r="N254" s="576"/>
      <c r="O254" s="576"/>
      <c r="P254" s="585">
        <v>1</v>
      </c>
      <c r="Q254" s="585">
        <v>209</v>
      </c>
      <c r="R254" s="581"/>
      <c r="S254" s="586">
        <v>209</v>
      </c>
    </row>
    <row r="255" spans="1:19" ht="14.45" customHeight="1" x14ac:dyDescent="0.2">
      <c r="A255" s="575"/>
      <c r="B255" s="576" t="s">
        <v>1303</v>
      </c>
      <c r="C255" s="576" t="s">
        <v>496</v>
      </c>
      <c r="D255" s="576" t="s">
        <v>1126</v>
      </c>
      <c r="E255" s="576" t="s">
        <v>1304</v>
      </c>
      <c r="F255" s="576" t="s">
        <v>1307</v>
      </c>
      <c r="G255" s="576" t="s">
        <v>1308</v>
      </c>
      <c r="H255" s="585"/>
      <c r="I255" s="585"/>
      <c r="J255" s="576"/>
      <c r="K255" s="576"/>
      <c r="L255" s="585"/>
      <c r="M255" s="585"/>
      <c r="N255" s="576"/>
      <c r="O255" s="576"/>
      <c r="P255" s="585">
        <v>1426</v>
      </c>
      <c r="Q255" s="585">
        <v>298034</v>
      </c>
      <c r="R255" s="581"/>
      <c r="S255" s="586">
        <v>209</v>
      </c>
    </row>
    <row r="256" spans="1:19" ht="14.45" customHeight="1" x14ac:dyDescent="0.2">
      <c r="A256" s="575"/>
      <c r="B256" s="576" t="s">
        <v>1303</v>
      </c>
      <c r="C256" s="576" t="s">
        <v>496</v>
      </c>
      <c r="D256" s="576" t="s">
        <v>1126</v>
      </c>
      <c r="E256" s="576" t="s">
        <v>1304</v>
      </c>
      <c r="F256" s="576" t="s">
        <v>1315</v>
      </c>
      <c r="G256" s="576" t="s">
        <v>1316</v>
      </c>
      <c r="H256" s="585"/>
      <c r="I256" s="585"/>
      <c r="J256" s="576"/>
      <c r="K256" s="576"/>
      <c r="L256" s="585"/>
      <c r="M256" s="585"/>
      <c r="N256" s="576"/>
      <c r="O256" s="576"/>
      <c r="P256" s="585">
        <v>1</v>
      </c>
      <c r="Q256" s="585">
        <v>209</v>
      </c>
      <c r="R256" s="581"/>
      <c r="S256" s="586">
        <v>209</v>
      </c>
    </row>
    <row r="257" spans="1:19" ht="14.45" customHeight="1" x14ac:dyDescent="0.2">
      <c r="A257" s="575"/>
      <c r="B257" s="576" t="s">
        <v>1303</v>
      </c>
      <c r="C257" s="576" t="s">
        <v>496</v>
      </c>
      <c r="D257" s="576" t="s">
        <v>636</v>
      </c>
      <c r="E257" s="576" t="s">
        <v>1304</v>
      </c>
      <c r="F257" s="576" t="s">
        <v>1305</v>
      </c>
      <c r="G257" s="576" t="s">
        <v>1306</v>
      </c>
      <c r="H257" s="585"/>
      <c r="I257" s="585"/>
      <c r="J257" s="576"/>
      <c r="K257" s="576"/>
      <c r="L257" s="585"/>
      <c r="M257" s="585"/>
      <c r="N257" s="576"/>
      <c r="O257" s="576"/>
      <c r="P257" s="585">
        <v>106</v>
      </c>
      <c r="Q257" s="585">
        <v>22154</v>
      </c>
      <c r="R257" s="581"/>
      <c r="S257" s="586">
        <v>209</v>
      </c>
    </row>
    <row r="258" spans="1:19" ht="14.45" customHeight="1" x14ac:dyDescent="0.2">
      <c r="A258" s="575"/>
      <c r="B258" s="576" t="s">
        <v>1303</v>
      </c>
      <c r="C258" s="576" t="s">
        <v>496</v>
      </c>
      <c r="D258" s="576" t="s">
        <v>636</v>
      </c>
      <c r="E258" s="576" t="s">
        <v>1304</v>
      </c>
      <c r="F258" s="576" t="s">
        <v>1307</v>
      </c>
      <c r="G258" s="576" t="s">
        <v>1308</v>
      </c>
      <c r="H258" s="585"/>
      <c r="I258" s="585"/>
      <c r="J258" s="576"/>
      <c r="K258" s="576"/>
      <c r="L258" s="585"/>
      <c r="M258" s="585"/>
      <c r="N258" s="576"/>
      <c r="O258" s="576"/>
      <c r="P258" s="585">
        <v>2026</v>
      </c>
      <c r="Q258" s="585">
        <v>423434</v>
      </c>
      <c r="R258" s="581"/>
      <c r="S258" s="586">
        <v>209</v>
      </c>
    </row>
    <row r="259" spans="1:19" ht="14.45" customHeight="1" x14ac:dyDescent="0.2">
      <c r="A259" s="575"/>
      <c r="B259" s="576" t="s">
        <v>1303</v>
      </c>
      <c r="C259" s="576" t="s">
        <v>496</v>
      </c>
      <c r="D259" s="576" t="s">
        <v>636</v>
      </c>
      <c r="E259" s="576" t="s">
        <v>1304</v>
      </c>
      <c r="F259" s="576" t="s">
        <v>1311</v>
      </c>
      <c r="G259" s="576" t="s">
        <v>1312</v>
      </c>
      <c r="H259" s="585"/>
      <c r="I259" s="585"/>
      <c r="J259" s="576"/>
      <c r="K259" s="576"/>
      <c r="L259" s="585"/>
      <c r="M259" s="585"/>
      <c r="N259" s="576"/>
      <c r="O259" s="576"/>
      <c r="P259" s="585">
        <v>17</v>
      </c>
      <c r="Q259" s="585">
        <v>3553</v>
      </c>
      <c r="R259" s="581"/>
      <c r="S259" s="586">
        <v>209</v>
      </c>
    </row>
    <row r="260" spans="1:19" ht="14.45" customHeight="1" x14ac:dyDescent="0.2">
      <c r="A260" s="575"/>
      <c r="B260" s="576" t="s">
        <v>1303</v>
      </c>
      <c r="C260" s="576" t="s">
        <v>496</v>
      </c>
      <c r="D260" s="576" t="s">
        <v>636</v>
      </c>
      <c r="E260" s="576" t="s">
        <v>1304</v>
      </c>
      <c r="F260" s="576" t="s">
        <v>1315</v>
      </c>
      <c r="G260" s="576" t="s">
        <v>1316</v>
      </c>
      <c r="H260" s="585"/>
      <c r="I260" s="585"/>
      <c r="J260" s="576"/>
      <c r="K260" s="576"/>
      <c r="L260" s="585"/>
      <c r="M260" s="585"/>
      <c r="N260" s="576"/>
      <c r="O260" s="576"/>
      <c r="P260" s="585">
        <v>36</v>
      </c>
      <c r="Q260" s="585">
        <v>7524</v>
      </c>
      <c r="R260" s="581"/>
      <c r="S260" s="586">
        <v>209</v>
      </c>
    </row>
    <row r="261" spans="1:19" ht="14.45" customHeight="1" x14ac:dyDescent="0.2">
      <c r="A261" s="575"/>
      <c r="B261" s="576" t="s">
        <v>1303</v>
      </c>
      <c r="C261" s="576" t="s">
        <v>496</v>
      </c>
      <c r="D261" s="576" t="s">
        <v>1119</v>
      </c>
      <c r="E261" s="576" t="s">
        <v>1304</v>
      </c>
      <c r="F261" s="576" t="s">
        <v>1307</v>
      </c>
      <c r="G261" s="576" t="s">
        <v>1308</v>
      </c>
      <c r="H261" s="585"/>
      <c r="I261" s="585"/>
      <c r="J261" s="576"/>
      <c r="K261" s="576"/>
      <c r="L261" s="585"/>
      <c r="M261" s="585"/>
      <c r="N261" s="576"/>
      <c r="O261" s="576"/>
      <c r="P261" s="585">
        <v>321</v>
      </c>
      <c r="Q261" s="585">
        <v>67089</v>
      </c>
      <c r="R261" s="581"/>
      <c r="S261" s="586">
        <v>209</v>
      </c>
    </row>
    <row r="262" spans="1:19" ht="14.45" customHeight="1" x14ac:dyDescent="0.2">
      <c r="A262" s="575"/>
      <c r="B262" s="576" t="s">
        <v>1303</v>
      </c>
      <c r="C262" s="576" t="s">
        <v>496</v>
      </c>
      <c r="D262" s="576" t="s">
        <v>1119</v>
      </c>
      <c r="E262" s="576" t="s">
        <v>1304</v>
      </c>
      <c r="F262" s="576" t="s">
        <v>1315</v>
      </c>
      <c r="G262" s="576" t="s">
        <v>1316</v>
      </c>
      <c r="H262" s="585"/>
      <c r="I262" s="585"/>
      <c r="J262" s="576"/>
      <c r="K262" s="576"/>
      <c r="L262" s="585"/>
      <c r="M262" s="585"/>
      <c r="N262" s="576"/>
      <c r="O262" s="576"/>
      <c r="P262" s="585">
        <v>23</v>
      </c>
      <c r="Q262" s="585">
        <v>4807</v>
      </c>
      <c r="R262" s="581"/>
      <c r="S262" s="586">
        <v>209</v>
      </c>
    </row>
    <row r="263" spans="1:19" ht="14.45" customHeight="1" x14ac:dyDescent="0.2">
      <c r="A263" s="575"/>
      <c r="B263" s="576" t="s">
        <v>1303</v>
      </c>
      <c r="C263" s="576" t="s">
        <v>496</v>
      </c>
      <c r="D263" s="576" t="s">
        <v>1238</v>
      </c>
      <c r="E263" s="576" t="s">
        <v>1304</v>
      </c>
      <c r="F263" s="576" t="s">
        <v>1305</v>
      </c>
      <c r="G263" s="576" t="s">
        <v>1306</v>
      </c>
      <c r="H263" s="585"/>
      <c r="I263" s="585"/>
      <c r="J263" s="576"/>
      <c r="K263" s="576"/>
      <c r="L263" s="585"/>
      <c r="M263" s="585"/>
      <c r="N263" s="576"/>
      <c r="O263" s="576"/>
      <c r="P263" s="585">
        <v>1</v>
      </c>
      <c r="Q263" s="585">
        <v>209</v>
      </c>
      <c r="R263" s="581"/>
      <c r="S263" s="586">
        <v>209</v>
      </c>
    </row>
    <row r="264" spans="1:19" ht="14.45" customHeight="1" x14ac:dyDescent="0.2">
      <c r="A264" s="575"/>
      <c r="B264" s="576" t="s">
        <v>1303</v>
      </c>
      <c r="C264" s="576" t="s">
        <v>496</v>
      </c>
      <c r="D264" s="576" t="s">
        <v>1238</v>
      </c>
      <c r="E264" s="576" t="s">
        <v>1304</v>
      </c>
      <c r="F264" s="576" t="s">
        <v>1307</v>
      </c>
      <c r="G264" s="576" t="s">
        <v>1308</v>
      </c>
      <c r="H264" s="585"/>
      <c r="I264" s="585"/>
      <c r="J264" s="576"/>
      <c r="K264" s="576"/>
      <c r="L264" s="585"/>
      <c r="M264" s="585"/>
      <c r="N264" s="576"/>
      <c r="O264" s="576"/>
      <c r="P264" s="585">
        <v>746</v>
      </c>
      <c r="Q264" s="585">
        <v>155914</v>
      </c>
      <c r="R264" s="581"/>
      <c r="S264" s="586">
        <v>209</v>
      </c>
    </row>
    <row r="265" spans="1:19" ht="14.45" customHeight="1" x14ac:dyDescent="0.2">
      <c r="A265" s="575"/>
      <c r="B265" s="576" t="s">
        <v>1303</v>
      </c>
      <c r="C265" s="576" t="s">
        <v>496</v>
      </c>
      <c r="D265" s="576" t="s">
        <v>1209</v>
      </c>
      <c r="E265" s="576" t="s">
        <v>1304</v>
      </c>
      <c r="F265" s="576" t="s">
        <v>1307</v>
      </c>
      <c r="G265" s="576" t="s">
        <v>1308</v>
      </c>
      <c r="H265" s="585"/>
      <c r="I265" s="585"/>
      <c r="J265" s="576"/>
      <c r="K265" s="576"/>
      <c r="L265" s="585"/>
      <c r="M265" s="585"/>
      <c r="N265" s="576"/>
      <c r="O265" s="576"/>
      <c r="P265" s="585">
        <v>2169</v>
      </c>
      <c r="Q265" s="585">
        <v>453321</v>
      </c>
      <c r="R265" s="581"/>
      <c r="S265" s="586">
        <v>209</v>
      </c>
    </row>
    <row r="266" spans="1:19" ht="14.45" customHeight="1" x14ac:dyDescent="0.2">
      <c r="A266" s="575"/>
      <c r="B266" s="576" t="s">
        <v>1303</v>
      </c>
      <c r="C266" s="576" t="s">
        <v>496</v>
      </c>
      <c r="D266" s="576" t="s">
        <v>634</v>
      </c>
      <c r="E266" s="576" t="s">
        <v>1304</v>
      </c>
      <c r="F266" s="576" t="s">
        <v>1307</v>
      </c>
      <c r="G266" s="576" t="s">
        <v>1308</v>
      </c>
      <c r="H266" s="585"/>
      <c r="I266" s="585"/>
      <c r="J266" s="576"/>
      <c r="K266" s="576"/>
      <c r="L266" s="585"/>
      <c r="M266" s="585"/>
      <c r="N266" s="576"/>
      <c r="O266" s="576"/>
      <c r="P266" s="585">
        <v>892</v>
      </c>
      <c r="Q266" s="585">
        <v>186756</v>
      </c>
      <c r="R266" s="581"/>
      <c r="S266" s="586">
        <v>209.3677130044843</v>
      </c>
    </row>
    <row r="267" spans="1:19" ht="14.45" customHeight="1" x14ac:dyDescent="0.2">
      <c r="A267" s="575"/>
      <c r="B267" s="576" t="s">
        <v>1303</v>
      </c>
      <c r="C267" s="576" t="s">
        <v>496</v>
      </c>
      <c r="D267" s="576" t="s">
        <v>634</v>
      </c>
      <c r="E267" s="576" t="s">
        <v>1304</v>
      </c>
      <c r="F267" s="576" t="s">
        <v>1309</v>
      </c>
      <c r="G267" s="576" t="s">
        <v>1310</v>
      </c>
      <c r="H267" s="585"/>
      <c r="I267" s="585"/>
      <c r="J267" s="576"/>
      <c r="K267" s="576"/>
      <c r="L267" s="585"/>
      <c r="M267" s="585"/>
      <c r="N267" s="576"/>
      <c r="O267" s="576"/>
      <c r="P267" s="585">
        <v>80</v>
      </c>
      <c r="Q267" s="585">
        <v>16720</v>
      </c>
      <c r="R267" s="581"/>
      <c r="S267" s="586">
        <v>209</v>
      </c>
    </row>
    <row r="268" spans="1:19" ht="14.45" customHeight="1" x14ac:dyDescent="0.2">
      <c r="A268" s="575"/>
      <c r="B268" s="576" t="s">
        <v>1303</v>
      </c>
      <c r="C268" s="576" t="s">
        <v>496</v>
      </c>
      <c r="D268" s="576" t="s">
        <v>1240</v>
      </c>
      <c r="E268" s="576" t="s">
        <v>1304</v>
      </c>
      <c r="F268" s="576" t="s">
        <v>1307</v>
      </c>
      <c r="G268" s="576" t="s">
        <v>1308</v>
      </c>
      <c r="H268" s="585"/>
      <c r="I268" s="585"/>
      <c r="J268" s="576"/>
      <c r="K268" s="576"/>
      <c r="L268" s="585"/>
      <c r="M268" s="585"/>
      <c r="N268" s="576"/>
      <c r="O268" s="576"/>
      <c r="P268" s="585">
        <v>1376</v>
      </c>
      <c r="Q268" s="585">
        <v>287912</v>
      </c>
      <c r="R268" s="581"/>
      <c r="S268" s="586">
        <v>209.23837209302326</v>
      </c>
    </row>
    <row r="269" spans="1:19" ht="14.45" customHeight="1" x14ac:dyDescent="0.2">
      <c r="A269" s="575"/>
      <c r="B269" s="576" t="s">
        <v>1303</v>
      </c>
      <c r="C269" s="576" t="s">
        <v>496</v>
      </c>
      <c r="D269" s="576" t="s">
        <v>1118</v>
      </c>
      <c r="E269" s="576" t="s">
        <v>1304</v>
      </c>
      <c r="F269" s="576" t="s">
        <v>1307</v>
      </c>
      <c r="G269" s="576" t="s">
        <v>1308</v>
      </c>
      <c r="H269" s="585"/>
      <c r="I269" s="585"/>
      <c r="J269" s="576"/>
      <c r="K269" s="576"/>
      <c r="L269" s="585"/>
      <c r="M269" s="585"/>
      <c r="N269" s="576"/>
      <c r="O269" s="576"/>
      <c r="P269" s="585">
        <v>430</v>
      </c>
      <c r="Q269" s="585">
        <v>89870</v>
      </c>
      <c r="R269" s="581"/>
      <c r="S269" s="586">
        <v>209</v>
      </c>
    </row>
    <row r="270" spans="1:19" ht="14.45" customHeight="1" x14ac:dyDescent="0.2">
      <c r="A270" s="575"/>
      <c r="B270" s="576" t="s">
        <v>1303</v>
      </c>
      <c r="C270" s="576" t="s">
        <v>496</v>
      </c>
      <c r="D270" s="576" t="s">
        <v>1118</v>
      </c>
      <c r="E270" s="576" t="s">
        <v>1304</v>
      </c>
      <c r="F270" s="576" t="s">
        <v>1315</v>
      </c>
      <c r="G270" s="576" t="s">
        <v>1316</v>
      </c>
      <c r="H270" s="585"/>
      <c r="I270" s="585"/>
      <c r="J270" s="576"/>
      <c r="K270" s="576"/>
      <c r="L270" s="585"/>
      <c r="M270" s="585"/>
      <c r="N270" s="576"/>
      <c r="O270" s="576"/>
      <c r="P270" s="585">
        <v>21</v>
      </c>
      <c r="Q270" s="585">
        <v>4389</v>
      </c>
      <c r="R270" s="581"/>
      <c r="S270" s="586">
        <v>209</v>
      </c>
    </row>
    <row r="271" spans="1:19" ht="14.45" customHeight="1" x14ac:dyDescent="0.2">
      <c r="A271" s="575"/>
      <c r="B271" s="576" t="s">
        <v>1303</v>
      </c>
      <c r="C271" s="576" t="s">
        <v>496</v>
      </c>
      <c r="D271" s="576" t="s">
        <v>1293</v>
      </c>
      <c r="E271" s="576" t="s">
        <v>1304</v>
      </c>
      <c r="F271" s="576" t="s">
        <v>1307</v>
      </c>
      <c r="G271" s="576" t="s">
        <v>1308</v>
      </c>
      <c r="H271" s="585"/>
      <c r="I271" s="585"/>
      <c r="J271" s="576"/>
      <c r="K271" s="576"/>
      <c r="L271" s="585"/>
      <c r="M271" s="585"/>
      <c r="N271" s="576"/>
      <c r="O271" s="576"/>
      <c r="P271" s="585">
        <v>159</v>
      </c>
      <c r="Q271" s="585">
        <v>33231</v>
      </c>
      <c r="R271" s="581"/>
      <c r="S271" s="586">
        <v>209</v>
      </c>
    </row>
    <row r="272" spans="1:19" ht="14.45" customHeight="1" x14ac:dyDescent="0.2">
      <c r="A272" s="575"/>
      <c r="B272" s="576" t="s">
        <v>1303</v>
      </c>
      <c r="C272" s="576" t="s">
        <v>496</v>
      </c>
      <c r="D272" s="576" t="s">
        <v>1293</v>
      </c>
      <c r="E272" s="576" t="s">
        <v>1304</v>
      </c>
      <c r="F272" s="576" t="s">
        <v>1315</v>
      </c>
      <c r="G272" s="576" t="s">
        <v>1316</v>
      </c>
      <c r="H272" s="585"/>
      <c r="I272" s="585"/>
      <c r="J272" s="576"/>
      <c r="K272" s="576"/>
      <c r="L272" s="585"/>
      <c r="M272" s="585"/>
      <c r="N272" s="576"/>
      <c r="O272" s="576"/>
      <c r="P272" s="585">
        <v>49</v>
      </c>
      <c r="Q272" s="585">
        <v>10241</v>
      </c>
      <c r="R272" s="581"/>
      <c r="S272" s="586">
        <v>209</v>
      </c>
    </row>
    <row r="273" spans="1:19" ht="14.45" customHeight="1" x14ac:dyDescent="0.2">
      <c r="A273" s="575"/>
      <c r="B273" s="576" t="s">
        <v>1303</v>
      </c>
      <c r="C273" s="576" t="s">
        <v>496</v>
      </c>
      <c r="D273" s="576" t="s">
        <v>1178</v>
      </c>
      <c r="E273" s="576" t="s">
        <v>1304</v>
      </c>
      <c r="F273" s="576" t="s">
        <v>1305</v>
      </c>
      <c r="G273" s="576" t="s">
        <v>1306</v>
      </c>
      <c r="H273" s="585"/>
      <c r="I273" s="585"/>
      <c r="J273" s="576"/>
      <c r="K273" s="576"/>
      <c r="L273" s="585"/>
      <c r="M273" s="585"/>
      <c r="N273" s="576"/>
      <c r="O273" s="576"/>
      <c r="P273" s="585">
        <v>37</v>
      </c>
      <c r="Q273" s="585">
        <v>7733</v>
      </c>
      <c r="R273" s="581"/>
      <c r="S273" s="586">
        <v>209</v>
      </c>
    </row>
    <row r="274" spans="1:19" ht="14.45" customHeight="1" x14ac:dyDescent="0.2">
      <c r="A274" s="575"/>
      <c r="B274" s="576" t="s">
        <v>1303</v>
      </c>
      <c r="C274" s="576" t="s">
        <v>496</v>
      </c>
      <c r="D274" s="576" t="s">
        <v>1178</v>
      </c>
      <c r="E274" s="576" t="s">
        <v>1304</v>
      </c>
      <c r="F274" s="576" t="s">
        <v>1307</v>
      </c>
      <c r="G274" s="576" t="s">
        <v>1308</v>
      </c>
      <c r="H274" s="585"/>
      <c r="I274" s="585"/>
      <c r="J274" s="576"/>
      <c r="K274" s="576"/>
      <c r="L274" s="585"/>
      <c r="M274" s="585"/>
      <c r="N274" s="576"/>
      <c r="O274" s="576"/>
      <c r="P274" s="585">
        <v>1379</v>
      </c>
      <c r="Q274" s="585">
        <v>288319</v>
      </c>
      <c r="R274" s="581"/>
      <c r="S274" s="586">
        <v>209.07831762146483</v>
      </c>
    </row>
    <row r="275" spans="1:19" ht="14.45" customHeight="1" x14ac:dyDescent="0.2">
      <c r="A275" s="575"/>
      <c r="B275" s="576" t="s">
        <v>1303</v>
      </c>
      <c r="C275" s="576" t="s">
        <v>496</v>
      </c>
      <c r="D275" s="576" t="s">
        <v>1195</v>
      </c>
      <c r="E275" s="576" t="s">
        <v>1304</v>
      </c>
      <c r="F275" s="576" t="s">
        <v>1307</v>
      </c>
      <c r="G275" s="576" t="s">
        <v>1308</v>
      </c>
      <c r="H275" s="585"/>
      <c r="I275" s="585"/>
      <c r="J275" s="576"/>
      <c r="K275" s="576"/>
      <c r="L275" s="585"/>
      <c r="M275" s="585"/>
      <c r="N275" s="576"/>
      <c r="O275" s="576"/>
      <c r="P275" s="585">
        <v>1521</v>
      </c>
      <c r="Q275" s="585">
        <v>317889</v>
      </c>
      <c r="R275" s="581"/>
      <c r="S275" s="586">
        <v>209</v>
      </c>
    </row>
    <row r="276" spans="1:19" ht="14.45" customHeight="1" x14ac:dyDescent="0.2">
      <c r="A276" s="575"/>
      <c r="B276" s="576" t="s">
        <v>1303</v>
      </c>
      <c r="C276" s="576" t="s">
        <v>496</v>
      </c>
      <c r="D276" s="576" t="s">
        <v>1168</v>
      </c>
      <c r="E276" s="576" t="s">
        <v>1304</v>
      </c>
      <c r="F276" s="576" t="s">
        <v>1307</v>
      </c>
      <c r="G276" s="576" t="s">
        <v>1308</v>
      </c>
      <c r="H276" s="585"/>
      <c r="I276" s="585"/>
      <c r="J276" s="576"/>
      <c r="K276" s="576"/>
      <c r="L276" s="585"/>
      <c r="M276" s="585"/>
      <c r="N276" s="576"/>
      <c r="O276" s="576"/>
      <c r="P276" s="585">
        <v>323</v>
      </c>
      <c r="Q276" s="585">
        <v>67507</v>
      </c>
      <c r="R276" s="581"/>
      <c r="S276" s="586">
        <v>209</v>
      </c>
    </row>
    <row r="277" spans="1:19" ht="14.45" customHeight="1" x14ac:dyDescent="0.2">
      <c r="A277" s="575"/>
      <c r="B277" s="576" t="s">
        <v>1303</v>
      </c>
      <c r="C277" s="576" t="s">
        <v>496</v>
      </c>
      <c r="D277" s="576" t="s">
        <v>1287</v>
      </c>
      <c r="E277" s="576" t="s">
        <v>1304</v>
      </c>
      <c r="F277" s="576" t="s">
        <v>1307</v>
      </c>
      <c r="G277" s="576" t="s">
        <v>1308</v>
      </c>
      <c r="H277" s="585"/>
      <c r="I277" s="585"/>
      <c r="J277" s="576"/>
      <c r="K277" s="576"/>
      <c r="L277" s="585"/>
      <c r="M277" s="585"/>
      <c r="N277" s="576"/>
      <c r="O277" s="576"/>
      <c r="P277" s="585">
        <v>1786</v>
      </c>
      <c r="Q277" s="585">
        <v>373274</v>
      </c>
      <c r="R277" s="581"/>
      <c r="S277" s="586">
        <v>209</v>
      </c>
    </row>
    <row r="278" spans="1:19" ht="14.45" customHeight="1" x14ac:dyDescent="0.2">
      <c r="A278" s="575"/>
      <c r="B278" s="576" t="s">
        <v>1303</v>
      </c>
      <c r="C278" s="576" t="s">
        <v>496</v>
      </c>
      <c r="D278" s="576" t="s">
        <v>1287</v>
      </c>
      <c r="E278" s="576" t="s">
        <v>1304</v>
      </c>
      <c r="F278" s="576" t="s">
        <v>1309</v>
      </c>
      <c r="G278" s="576" t="s">
        <v>1310</v>
      </c>
      <c r="H278" s="585"/>
      <c r="I278" s="585"/>
      <c r="J278" s="576"/>
      <c r="K278" s="576"/>
      <c r="L278" s="585"/>
      <c r="M278" s="585"/>
      <c r="N278" s="576"/>
      <c r="O278" s="576"/>
      <c r="P278" s="585">
        <v>18</v>
      </c>
      <c r="Q278" s="585">
        <v>3762</v>
      </c>
      <c r="R278" s="581"/>
      <c r="S278" s="586">
        <v>209</v>
      </c>
    </row>
    <row r="279" spans="1:19" ht="14.45" customHeight="1" x14ac:dyDescent="0.2">
      <c r="A279" s="575"/>
      <c r="B279" s="576" t="s">
        <v>1303</v>
      </c>
      <c r="C279" s="576" t="s">
        <v>496</v>
      </c>
      <c r="D279" s="576" t="s">
        <v>1251</v>
      </c>
      <c r="E279" s="576" t="s">
        <v>1304</v>
      </c>
      <c r="F279" s="576" t="s">
        <v>1307</v>
      </c>
      <c r="G279" s="576" t="s">
        <v>1308</v>
      </c>
      <c r="H279" s="585"/>
      <c r="I279" s="585"/>
      <c r="J279" s="576"/>
      <c r="K279" s="576"/>
      <c r="L279" s="585"/>
      <c r="M279" s="585"/>
      <c r="N279" s="576"/>
      <c r="O279" s="576"/>
      <c r="P279" s="585">
        <v>797</v>
      </c>
      <c r="Q279" s="585">
        <v>166573</v>
      </c>
      <c r="R279" s="581"/>
      <c r="S279" s="586">
        <v>209</v>
      </c>
    </row>
    <row r="280" spans="1:19" ht="14.45" customHeight="1" x14ac:dyDescent="0.2">
      <c r="A280" s="575"/>
      <c r="B280" s="576" t="s">
        <v>1303</v>
      </c>
      <c r="C280" s="576" t="s">
        <v>496</v>
      </c>
      <c r="D280" s="576" t="s">
        <v>1112</v>
      </c>
      <c r="E280" s="576" t="s">
        <v>1304</v>
      </c>
      <c r="F280" s="576" t="s">
        <v>1305</v>
      </c>
      <c r="G280" s="576" t="s">
        <v>1306</v>
      </c>
      <c r="H280" s="585"/>
      <c r="I280" s="585"/>
      <c r="J280" s="576"/>
      <c r="K280" s="576"/>
      <c r="L280" s="585"/>
      <c r="M280" s="585"/>
      <c r="N280" s="576"/>
      <c r="O280" s="576"/>
      <c r="P280" s="585">
        <v>11</v>
      </c>
      <c r="Q280" s="585">
        <v>2299</v>
      </c>
      <c r="R280" s="581"/>
      <c r="S280" s="586">
        <v>209</v>
      </c>
    </row>
    <row r="281" spans="1:19" ht="14.45" customHeight="1" x14ac:dyDescent="0.2">
      <c r="A281" s="575"/>
      <c r="B281" s="576" t="s">
        <v>1303</v>
      </c>
      <c r="C281" s="576" t="s">
        <v>496</v>
      </c>
      <c r="D281" s="576" t="s">
        <v>1112</v>
      </c>
      <c r="E281" s="576" t="s">
        <v>1304</v>
      </c>
      <c r="F281" s="576" t="s">
        <v>1307</v>
      </c>
      <c r="G281" s="576" t="s">
        <v>1308</v>
      </c>
      <c r="H281" s="585"/>
      <c r="I281" s="585"/>
      <c r="J281" s="576"/>
      <c r="K281" s="576"/>
      <c r="L281" s="585"/>
      <c r="M281" s="585"/>
      <c r="N281" s="576"/>
      <c r="O281" s="576"/>
      <c r="P281" s="585">
        <v>1478</v>
      </c>
      <c r="Q281" s="585">
        <v>309316</v>
      </c>
      <c r="R281" s="581"/>
      <c r="S281" s="586">
        <v>209.28010825439785</v>
      </c>
    </row>
    <row r="282" spans="1:19" ht="14.45" customHeight="1" x14ac:dyDescent="0.2">
      <c r="A282" s="575"/>
      <c r="B282" s="576" t="s">
        <v>1303</v>
      </c>
      <c r="C282" s="576" t="s">
        <v>496</v>
      </c>
      <c r="D282" s="576" t="s">
        <v>1112</v>
      </c>
      <c r="E282" s="576" t="s">
        <v>1304</v>
      </c>
      <c r="F282" s="576" t="s">
        <v>1309</v>
      </c>
      <c r="G282" s="576" t="s">
        <v>1310</v>
      </c>
      <c r="H282" s="585"/>
      <c r="I282" s="585"/>
      <c r="J282" s="576"/>
      <c r="K282" s="576"/>
      <c r="L282" s="585"/>
      <c r="M282" s="585"/>
      <c r="N282" s="576"/>
      <c r="O282" s="576"/>
      <c r="P282" s="585">
        <v>99</v>
      </c>
      <c r="Q282" s="585">
        <v>20691</v>
      </c>
      <c r="R282" s="581"/>
      <c r="S282" s="586">
        <v>209</v>
      </c>
    </row>
    <row r="283" spans="1:19" ht="14.45" customHeight="1" x14ac:dyDescent="0.2">
      <c r="A283" s="575"/>
      <c r="B283" s="576" t="s">
        <v>1303</v>
      </c>
      <c r="C283" s="576" t="s">
        <v>496</v>
      </c>
      <c r="D283" s="576" t="s">
        <v>1112</v>
      </c>
      <c r="E283" s="576" t="s">
        <v>1304</v>
      </c>
      <c r="F283" s="576" t="s">
        <v>1315</v>
      </c>
      <c r="G283" s="576" t="s">
        <v>1316</v>
      </c>
      <c r="H283" s="585"/>
      <c r="I283" s="585"/>
      <c r="J283" s="576"/>
      <c r="K283" s="576"/>
      <c r="L283" s="585"/>
      <c r="M283" s="585"/>
      <c r="N283" s="576"/>
      <c r="O283" s="576"/>
      <c r="P283" s="585">
        <v>19</v>
      </c>
      <c r="Q283" s="585">
        <v>3971</v>
      </c>
      <c r="R283" s="581"/>
      <c r="S283" s="586">
        <v>209</v>
      </c>
    </row>
    <row r="284" spans="1:19" ht="14.45" customHeight="1" x14ac:dyDescent="0.2">
      <c r="A284" s="575"/>
      <c r="B284" s="576" t="s">
        <v>1303</v>
      </c>
      <c r="C284" s="576" t="s">
        <v>496</v>
      </c>
      <c r="D284" s="576" t="s">
        <v>1274</v>
      </c>
      <c r="E284" s="576" t="s">
        <v>1304</v>
      </c>
      <c r="F284" s="576" t="s">
        <v>1307</v>
      </c>
      <c r="G284" s="576" t="s">
        <v>1308</v>
      </c>
      <c r="H284" s="585"/>
      <c r="I284" s="585"/>
      <c r="J284" s="576"/>
      <c r="K284" s="576"/>
      <c r="L284" s="585"/>
      <c r="M284" s="585"/>
      <c r="N284" s="576"/>
      <c r="O284" s="576"/>
      <c r="P284" s="585">
        <v>289</v>
      </c>
      <c r="Q284" s="585">
        <v>60401</v>
      </c>
      <c r="R284" s="581"/>
      <c r="S284" s="586">
        <v>209</v>
      </c>
    </row>
    <row r="285" spans="1:19" ht="14.45" customHeight="1" x14ac:dyDescent="0.2">
      <c r="A285" s="575"/>
      <c r="B285" s="576" t="s">
        <v>1303</v>
      </c>
      <c r="C285" s="576" t="s">
        <v>496</v>
      </c>
      <c r="D285" s="576" t="s">
        <v>1274</v>
      </c>
      <c r="E285" s="576" t="s">
        <v>1304</v>
      </c>
      <c r="F285" s="576" t="s">
        <v>1315</v>
      </c>
      <c r="G285" s="576" t="s">
        <v>1316</v>
      </c>
      <c r="H285" s="585"/>
      <c r="I285" s="585"/>
      <c r="J285" s="576"/>
      <c r="K285" s="576"/>
      <c r="L285" s="585"/>
      <c r="M285" s="585"/>
      <c r="N285" s="576"/>
      <c r="O285" s="576"/>
      <c r="P285" s="585">
        <v>185</v>
      </c>
      <c r="Q285" s="585">
        <v>38665</v>
      </c>
      <c r="R285" s="581"/>
      <c r="S285" s="586">
        <v>209</v>
      </c>
    </row>
    <row r="286" spans="1:19" ht="14.45" customHeight="1" x14ac:dyDescent="0.2">
      <c r="A286" s="575"/>
      <c r="B286" s="576" t="s">
        <v>1303</v>
      </c>
      <c r="C286" s="576" t="s">
        <v>496</v>
      </c>
      <c r="D286" s="576" t="s">
        <v>1120</v>
      </c>
      <c r="E286" s="576" t="s">
        <v>1304</v>
      </c>
      <c r="F286" s="576" t="s">
        <v>1307</v>
      </c>
      <c r="G286" s="576" t="s">
        <v>1308</v>
      </c>
      <c r="H286" s="585"/>
      <c r="I286" s="585"/>
      <c r="J286" s="576"/>
      <c r="K286" s="576"/>
      <c r="L286" s="585"/>
      <c r="M286" s="585"/>
      <c r="N286" s="576"/>
      <c r="O286" s="576"/>
      <c r="P286" s="585">
        <v>98</v>
      </c>
      <c r="Q286" s="585">
        <v>20482</v>
      </c>
      <c r="R286" s="581"/>
      <c r="S286" s="586">
        <v>209</v>
      </c>
    </row>
    <row r="287" spans="1:19" ht="14.45" customHeight="1" x14ac:dyDescent="0.2">
      <c r="A287" s="575"/>
      <c r="B287" s="576" t="s">
        <v>1303</v>
      </c>
      <c r="C287" s="576" t="s">
        <v>496</v>
      </c>
      <c r="D287" s="576" t="s">
        <v>1120</v>
      </c>
      <c r="E287" s="576" t="s">
        <v>1304</v>
      </c>
      <c r="F287" s="576" t="s">
        <v>1315</v>
      </c>
      <c r="G287" s="576" t="s">
        <v>1316</v>
      </c>
      <c r="H287" s="585"/>
      <c r="I287" s="585"/>
      <c r="J287" s="576"/>
      <c r="K287" s="576"/>
      <c r="L287" s="585"/>
      <c r="M287" s="585"/>
      <c r="N287" s="576"/>
      <c r="O287" s="576"/>
      <c r="P287" s="585">
        <v>72</v>
      </c>
      <c r="Q287" s="585">
        <v>15048</v>
      </c>
      <c r="R287" s="581"/>
      <c r="S287" s="586">
        <v>209</v>
      </c>
    </row>
    <row r="288" spans="1:19" ht="14.45" customHeight="1" x14ac:dyDescent="0.2">
      <c r="A288" s="575"/>
      <c r="B288" s="576" t="s">
        <v>1303</v>
      </c>
      <c r="C288" s="576" t="s">
        <v>496</v>
      </c>
      <c r="D288" s="576" t="s">
        <v>1130</v>
      </c>
      <c r="E288" s="576" t="s">
        <v>1304</v>
      </c>
      <c r="F288" s="576" t="s">
        <v>1307</v>
      </c>
      <c r="G288" s="576" t="s">
        <v>1308</v>
      </c>
      <c r="H288" s="585"/>
      <c r="I288" s="585"/>
      <c r="J288" s="576"/>
      <c r="K288" s="576"/>
      <c r="L288" s="585"/>
      <c r="M288" s="585"/>
      <c r="N288" s="576"/>
      <c r="O288" s="576"/>
      <c r="P288" s="585">
        <v>274</v>
      </c>
      <c r="Q288" s="585">
        <v>57266</v>
      </c>
      <c r="R288" s="581"/>
      <c r="S288" s="586">
        <v>209</v>
      </c>
    </row>
    <row r="289" spans="1:19" ht="14.45" customHeight="1" x14ac:dyDescent="0.2">
      <c r="A289" s="575"/>
      <c r="B289" s="576" t="s">
        <v>1303</v>
      </c>
      <c r="C289" s="576" t="s">
        <v>496</v>
      </c>
      <c r="D289" s="576" t="s">
        <v>1130</v>
      </c>
      <c r="E289" s="576" t="s">
        <v>1304</v>
      </c>
      <c r="F289" s="576" t="s">
        <v>1315</v>
      </c>
      <c r="G289" s="576" t="s">
        <v>1316</v>
      </c>
      <c r="H289" s="585"/>
      <c r="I289" s="585"/>
      <c r="J289" s="576"/>
      <c r="K289" s="576"/>
      <c r="L289" s="585"/>
      <c r="M289" s="585"/>
      <c r="N289" s="576"/>
      <c r="O289" s="576"/>
      <c r="P289" s="585">
        <v>3</v>
      </c>
      <c r="Q289" s="585">
        <v>627</v>
      </c>
      <c r="R289" s="581"/>
      <c r="S289" s="586">
        <v>209</v>
      </c>
    </row>
    <row r="290" spans="1:19" ht="14.45" customHeight="1" x14ac:dyDescent="0.2">
      <c r="A290" s="575"/>
      <c r="B290" s="576" t="s">
        <v>1303</v>
      </c>
      <c r="C290" s="576" t="s">
        <v>496</v>
      </c>
      <c r="D290" s="576" t="s">
        <v>1245</v>
      </c>
      <c r="E290" s="576" t="s">
        <v>1304</v>
      </c>
      <c r="F290" s="576" t="s">
        <v>1307</v>
      </c>
      <c r="G290" s="576" t="s">
        <v>1308</v>
      </c>
      <c r="H290" s="585"/>
      <c r="I290" s="585"/>
      <c r="J290" s="576"/>
      <c r="K290" s="576"/>
      <c r="L290" s="585"/>
      <c r="M290" s="585"/>
      <c r="N290" s="576"/>
      <c r="O290" s="576"/>
      <c r="P290" s="585">
        <v>457</v>
      </c>
      <c r="Q290" s="585">
        <v>95513</v>
      </c>
      <c r="R290" s="581"/>
      <c r="S290" s="586">
        <v>209</v>
      </c>
    </row>
    <row r="291" spans="1:19" ht="14.45" customHeight="1" x14ac:dyDescent="0.2">
      <c r="A291" s="575"/>
      <c r="B291" s="576" t="s">
        <v>1303</v>
      </c>
      <c r="C291" s="576" t="s">
        <v>496</v>
      </c>
      <c r="D291" s="576" t="s">
        <v>1245</v>
      </c>
      <c r="E291" s="576" t="s">
        <v>1304</v>
      </c>
      <c r="F291" s="576" t="s">
        <v>1309</v>
      </c>
      <c r="G291" s="576" t="s">
        <v>1310</v>
      </c>
      <c r="H291" s="585"/>
      <c r="I291" s="585"/>
      <c r="J291" s="576"/>
      <c r="K291" s="576"/>
      <c r="L291" s="585"/>
      <c r="M291" s="585"/>
      <c r="N291" s="576"/>
      <c r="O291" s="576"/>
      <c r="P291" s="585">
        <v>60</v>
      </c>
      <c r="Q291" s="585">
        <v>12540</v>
      </c>
      <c r="R291" s="581"/>
      <c r="S291" s="586">
        <v>209</v>
      </c>
    </row>
    <row r="292" spans="1:19" ht="14.45" customHeight="1" x14ac:dyDescent="0.2">
      <c r="A292" s="575"/>
      <c r="B292" s="576" t="s">
        <v>1303</v>
      </c>
      <c r="C292" s="576" t="s">
        <v>496</v>
      </c>
      <c r="D292" s="576" t="s">
        <v>1245</v>
      </c>
      <c r="E292" s="576" t="s">
        <v>1304</v>
      </c>
      <c r="F292" s="576" t="s">
        <v>1315</v>
      </c>
      <c r="G292" s="576" t="s">
        <v>1316</v>
      </c>
      <c r="H292" s="585"/>
      <c r="I292" s="585"/>
      <c r="J292" s="576"/>
      <c r="K292" s="576"/>
      <c r="L292" s="585"/>
      <c r="M292" s="585"/>
      <c r="N292" s="576"/>
      <c r="O292" s="576"/>
      <c r="P292" s="585">
        <v>51</v>
      </c>
      <c r="Q292" s="585">
        <v>10659</v>
      </c>
      <c r="R292" s="581"/>
      <c r="S292" s="586">
        <v>209</v>
      </c>
    </row>
    <row r="293" spans="1:19" ht="14.45" customHeight="1" x14ac:dyDescent="0.2">
      <c r="A293" s="575"/>
      <c r="B293" s="576" t="s">
        <v>1303</v>
      </c>
      <c r="C293" s="576" t="s">
        <v>496</v>
      </c>
      <c r="D293" s="576" t="s">
        <v>1294</v>
      </c>
      <c r="E293" s="576" t="s">
        <v>1304</v>
      </c>
      <c r="F293" s="576" t="s">
        <v>1307</v>
      </c>
      <c r="G293" s="576" t="s">
        <v>1308</v>
      </c>
      <c r="H293" s="585"/>
      <c r="I293" s="585"/>
      <c r="J293" s="576"/>
      <c r="K293" s="576"/>
      <c r="L293" s="585"/>
      <c r="M293" s="585"/>
      <c r="N293" s="576"/>
      <c r="O293" s="576"/>
      <c r="P293" s="585">
        <v>75</v>
      </c>
      <c r="Q293" s="585">
        <v>15675</v>
      </c>
      <c r="R293" s="581"/>
      <c r="S293" s="586">
        <v>209</v>
      </c>
    </row>
    <row r="294" spans="1:19" ht="14.45" customHeight="1" x14ac:dyDescent="0.2">
      <c r="A294" s="575"/>
      <c r="B294" s="576" t="s">
        <v>1303</v>
      </c>
      <c r="C294" s="576" t="s">
        <v>496</v>
      </c>
      <c r="D294" s="576" t="s">
        <v>1199</v>
      </c>
      <c r="E294" s="576" t="s">
        <v>1304</v>
      </c>
      <c r="F294" s="576" t="s">
        <v>1307</v>
      </c>
      <c r="G294" s="576" t="s">
        <v>1308</v>
      </c>
      <c r="H294" s="585"/>
      <c r="I294" s="585"/>
      <c r="J294" s="576"/>
      <c r="K294" s="576"/>
      <c r="L294" s="585"/>
      <c r="M294" s="585"/>
      <c r="N294" s="576"/>
      <c r="O294" s="576"/>
      <c r="P294" s="585">
        <v>191</v>
      </c>
      <c r="Q294" s="585">
        <v>39919</v>
      </c>
      <c r="R294" s="581"/>
      <c r="S294" s="586">
        <v>209</v>
      </c>
    </row>
    <row r="295" spans="1:19" ht="14.45" customHeight="1" x14ac:dyDescent="0.2">
      <c r="A295" s="575"/>
      <c r="B295" s="576" t="s">
        <v>1303</v>
      </c>
      <c r="C295" s="576" t="s">
        <v>496</v>
      </c>
      <c r="D295" s="576" t="s">
        <v>1199</v>
      </c>
      <c r="E295" s="576" t="s">
        <v>1304</v>
      </c>
      <c r="F295" s="576" t="s">
        <v>1311</v>
      </c>
      <c r="G295" s="576" t="s">
        <v>1312</v>
      </c>
      <c r="H295" s="585"/>
      <c r="I295" s="585"/>
      <c r="J295" s="576"/>
      <c r="K295" s="576"/>
      <c r="L295" s="585"/>
      <c r="M295" s="585"/>
      <c r="N295" s="576"/>
      <c r="O295" s="576"/>
      <c r="P295" s="585">
        <v>1</v>
      </c>
      <c r="Q295" s="585">
        <v>209</v>
      </c>
      <c r="R295" s="581"/>
      <c r="S295" s="586">
        <v>209</v>
      </c>
    </row>
    <row r="296" spans="1:19" ht="14.45" customHeight="1" x14ac:dyDescent="0.2">
      <c r="A296" s="575"/>
      <c r="B296" s="576" t="s">
        <v>1303</v>
      </c>
      <c r="C296" s="576" t="s">
        <v>496</v>
      </c>
      <c r="D296" s="576" t="s">
        <v>1299</v>
      </c>
      <c r="E296" s="576" t="s">
        <v>1304</v>
      </c>
      <c r="F296" s="576" t="s">
        <v>1307</v>
      </c>
      <c r="G296" s="576" t="s">
        <v>1308</v>
      </c>
      <c r="H296" s="585"/>
      <c r="I296" s="585"/>
      <c r="J296" s="576"/>
      <c r="K296" s="576"/>
      <c r="L296" s="585"/>
      <c r="M296" s="585"/>
      <c r="N296" s="576"/>
      <c r="O296" s="576"/>
      <c r="P296" s="585">
        <v>351</v>
      </c>
      <c r="Q296" s="585">
        <v>73359</v>
      </c>
      <c r="R296" s="581"/>
      <c r="S296" s="586">
        <v>209</v>
      </c>
    </row>
    <row r="297" spans="1:19" ht="14.45" customHeight="1" x14ac:dyDescent="0.2">
      <c r="A297" s="575"/>
      <c r="B297" s="576" t="s">
        <v>1303</v>
      </c>
      <c r="C297" s="576" t="s">
        <v>496</v>
      </c>
      <c r="D297" s="576" t="s">
        <v>1291</v>
      </c>
      <c r="E297" s="576" t="s">
        <v>1304</v>
      </c>
      <c r="F297" s="576" t="s">
        <v>1307</v>
      </c>
      <c r="G297" s="576" t="s">
        <v>1308</v>
      </c>
      <c r="H297" s="585"/>
      <c r="I297" s="585"/>
      <c r="J297" s="576"/>
      <c r="K297" s="576"/>
      <c r="L297" s="585"/>
      <c r="M297" s="585"/>
      <c r="N297" s="576"/>
      <c r="O297" s="576"/>
      <c r="P297" s="585">
        <v>435</v>
      </c>
      <c r="Q297" s="585">
        <v>90915</v>
      </c>
      <c r="R297" s="581"/>
      <c r="S297" s="586">
        <v>209</v>
      </c>
    </row>
    <row r="298" spans="1:19" ht="14.45" customHeight="1" x14ac:dyDescent="0.2">
      <c r="A298" s="575"/>
      <c r="B298" s="576" t="s">
        <v>1303</v>
      </c>
      <c r="C298" s="576" t="s">
        <v>496</v>
      </c>
      <c r="D298" s="576" t="s">
        <v>638</v>
      </c>
      <c r="E298" s="576" t="s">
        <v>1304</v>
      </c>
      <c r="F298" s="576" t="s">
        <v>1307</v>
      </c>
      <c r="G298" s="576" t="s">
        <v>1308</v>
      </c>
      <c r="H298" s="585"/>
      <c r="I298" s="585"/>
      <c r="J298" s="576"/>
      <c r="K298" s="576"/>
      <c r="L298" s="585"/>
      <c r="M298" s="585"/>
      <c r="N298" s="576"/>
      <c r="O298" s="576"/>
      <c r="P298" s="585">
        <v>244</v>
      </c>
      <c r="Q298" s="585">
        <v>50996</v>
      </c>
      <c r="R298" s="581"/>
      <c r="S298" s="586">
        <v>209</v>
      </c>
    </row>
    <row r="299" spans="1:19" ht="14.45" customHeight="1" x14ac:dyDescent="0.2">
      <c r="A299" s="575"/>
      <c r="B299" s="576" t="s">
        <v>1303</v>
      </c>
      <c r="C299" s="576" t="s">
        <v>496</v>
      </c>
      <c r="D299" s="576" t="s">
        <v>1174</v>
      </c>
      <c r="E299" s="576" t="s">
        <v>1304</v>
      </c>
      <c r="F299" s="576" t="s">
        <v>1305</v>
      </c>
      <c r="G299" s="576" t="s">
        <v>1306</v>
      </c>
      <c r="H299" s="585"/>
      <c r="I299" s="585"/>
      <c r="J299" s="576"/>
      <c r="K299" s="576"/>
      <c r="L299" s="585"/>
      <c r="M299" s="585"/>
      <c r="N299" s="576"/>
      <c r="O299" s="576"/>
      <c r="P299" s="585">
        <v>0</v>
      </c>
      <c r="Q299" s="585">
        <v>0</v>
      </c>
      <c r="R299" s="581"/>
      <c r="S299" s="586"/>
    </row>
    <row r="300" spans="1:19" ht="14.45" customHeight="1" x14ac:dyDescent="0.2">
      <c r="A300" s="575"/>
      <c r="B300" s="576" t="s">
        <v>1303</v>
      </c>
      <c r="C300" s="576" t="s">
        <v>496</v>
      </c>
      <c r="D300" s="576" t="s">
        <v>1174</v>
      </c>
      <c r="E300" s="576" t="s">
        <v>1304</v>
      </c>
      <c r="F300" s="576" t="s">
        <v>1307</v>
      </c>
      <c r="G300" s="576" t="s">
        <v>1308</v>
      </c>
      <c r="H300" s="585"/>
      <c r="I300" s="585"/>
      <c r="J300" s="576"/>
      <c r="K300" s="576"/>
      <c r="L300" s="585"/>
      <c r="M300" s="585"/>
      <c r="N300" s="576"/>
      <c r="O300" s="576"/>
      <c r="P300" s="585">
        <v>631</v>
      </c>
      <c r="Q300" s="585">
        <v>131879</v>
      </c>
      <c r="R300" s="581"/>
      <c r="S300" s="586">
        <v>209</v>
      </c>
    </row>
    <row r="301" spans="1:19" ht="14.45" customHeight="1" x14ac:dyDescent="0.2">
      <c r="A301" s="575"/>
      <c r="B301" s="576" t="s">
        <v>1303</v>
      </c>
      <c r="C301" s="576" t="s">
        <v>496</v>
      </c>
      <c r="D301" s="576" t="s">
        <v>1174</v>
      </c>
      <c r="E301" s="576" t="s">
        <v>1304</v>
      </c>
      <c r="F301" s="576" t="s">
        <v>1315</v>
      </c>
      <c r="G301" s="576" t="s">
        <v>1316</v>
      </c>
      <c r="H301" s="585"/>
      <c r="I301" s="585"/>
      <c r="J301" s="576"/>
      <c r="K301" s="576"/>
      <c r="L301" s="585"/>
      <c r="M301" s="585"/>
      <c r="N301" s="576"/>
      <c r="O301" s="576"/>
      <c r="P301" s="585">
        <v>24</v>
      </c>
      <c r="Q301" s="585">
        <v>5016</v>
      </c>
      <c r="R301" s="581"/>
      <c r="S301" s="586">
        <v>209</v>
      </c>
    </row>
    <row r="302" spans="1:19" ht="14.45" customHeight="1" x14ac:dyDescent="0.2">
      <c r="A302" s="575"/>
      <c r="B302" s="576" t="s">
        <v>1303</v>
      </c>
      <c r="C302" s="576" t="s">
        <v>496</v>
      </c>
      <c r="D302" s="576" t="s">
        <v>1163</v>
      </c>
      <c r="E302" s="576" t="s">
        <v>1304</v>
      </c>
      <c r="F302" s="576" t="s">
        <v>1307</v>
      </c>
      <c r="G302" s="576" t="s">
        <v>1308</v>
      </c>
      <c r="H302" s="585"/>
      <c r="I302" s="585"/>
      <c r="J302" s="576"/>
      <c r="K302" s="576"/>
      <c r="L302" s="585"/>
      <c r="M302" s="585"/>
      <c r="N302" s="576"/>
      <c r="O302" s="576"/>
      <c r="P302" s="585">
        <v>412</v>
      </c>
      <c r="Q302" s="585">
        <v>86108</v>
      </c>
      <c r="R302" s="581"/>
      <c r="S302" s="586">
        <v>209</v>
      </c>
    </row>
    <row r="303" spans="1:19" ht="14.45" customHeight="1" x14ac:dyDescent="0.2">
      <c r="A303" s="575"/>
      <c r="B303" s="576" t="s">
        <v>1303</v>
      </c>
      <c r="C303" s="576" t="s">
        <v>496</v>
      </c>
      <c r="D303" s="576" t="s">
        <v>1163</v>
      </c>
      <c r="E303" s="576" t="s">
        <v>1304</v>
      </c>
      <c r="F303" s="576" t="s">
        <v>1309</v>
      </c>
      <c r="G303" s="576" t="s">
        <v>1310</v>
      </c>
      <c r="H303" s="585"/>
      <c r="I303" s="585"/>
      <c r="J303" s="576"/>
      <c r="K303" s="576"/>
      <c r="L303" s="585"/>
      <c r="M303" s="585"/>
      <c r="N303" s="576"/>
      <c r="O303" s="576"/>
      <c r="P303" s="585">
        <v>14</v>
      </c>
      <c r="Q303" s="585">
        <v>2926</v>
      </c>
      <c r="R303" s="581"/>
      <c r="S303" s="586">
        <v>209</v>
      </c>
    </row>
    <row r="304" spans="1:19" ht="14.45" customHeight="1" x14ac:dyDescent="0.2">
      <c r="A304" s="575"/>
      <c r="B304" s="576" t="s">
        <v>1303</v>
      </c>
      <c r="C304" s="576" t="s">
        <v>496</v>
      </c>
      <c r="D304" s="576" t="s">
        <v>1163</v>
      </c>
      <c r="E304" s="576" t="s">
        <v>1304</v>
      </c>
      <c r="F304" s="576" t="s">
        <v>1315</v>
      </c>
      <c r="G304" s="576" t="s">
        <v>1316</v>
      </c>
      <c r="H304" s="585"/>
      <c r="I304" s="585"/>
      <c r="J304" s="576"/>
      <c r="K304" s="576"/>
      <c r="L304" s="585"/>
      <c r="M304" s="585"/>
      <c r="N304" s="576"/>
      <c r="O304" s="576"/>
      <c r="P304" s="585">
        <v>144</v>
      </c>
      <c r="Q304" s="585">
        <v>30096</v>
      </c>
      <c r="R304" s="581"/>
      <c r="S304" s="586">
        <v>209</v>
      </c>
    </row>
    <row r="305" spans="1:19" ht="14.45" customHeight="1" x14ac:dyDescent="0.2">
      <c r="A305" s="575"/>
      <c r="B305" s="576" t="s">
        <v>1303</v>
      </c>
      <c r="C305" s="576" t="s">
        <v>496</v>
      </c>
      <c r="D305" s="576" t="s">
        <v>1283</v>
      </c>
      <c r="E305" s="576" t="s">
        <v>1304</v>
      </c>
      <c r="F305" s="576" t="s">
        <v>1307</v>
      </c>
      <c r="G305" s="576" t="s">
        <v>1308</v>
      </c>
      <c r="H305" s="585"/>
      <c r="I305" s="585"/>
      <c r="J305" s="576"/>
      <c r="K305" s="576"/>
      <c r="L305" s="585"/>
      <c r="M305" s="585"/>
      <c r="N305" s="576"/>
      <c r="O305" s="576"/>
      <c r="P305" s="585">
        <v>835</v>
      </c>
      <c r="Q305" s="585">
        <v>174515</v>
      </c>
      <c r="R305" s="581"/>
      <c r="S305" s="586">
        <v>209</v>
      </c>
    </row>
    <row r="306" spans="1:19" ht="14.45" customHeight="1" x14ac:dyDescent="0.2">
      <c r="A306" s="575"/>
      <c r="B306" s="576" t="s">
        <v>1303</v>
      </c>
      <c r="C306" s="576" t="s">
        <v>496</v>
      </c>
      <c r="D306" s="576" t="s">
        <v>1283</v>
      </c>
      <c r="E306" s="576" t="s">
        <v>1304</v>
      </c>
      <c r="F306" s="576" t="s">
        <v>1315</v>
      </c>
      <c r="G306" s="576" t="s">
        <v>1316</v>
      </c>
      <c r="H306" s="585"/>
      <c r="I306" s="585"/>
      <c r="J306" s="576"/>
      <c r="K306" s="576"/>
      <c r="L306" s="585"/>
      <c r="M306" s="585"/>
      <c r="N306" s="576"/>
      <c r="O306" s="576"/>
      <c r="P306" s="585">
        <v>173</v>
      </c>
      <c r="Q306" s="585">
        <v>36157</v>
      </c>
      <c r="R306" s="581"/>
      <c r="S306" s="586">
        <v>209</v>
      </c>
    </row>
    <row r="307" spans="1:19" ht="14.45" customHeight="1" x14ac:dyDescent="0.2">
      <c r="A307" s="575"/>
      <c r="B307" s="576" t="s">
        <v>1303</v>
      </c>
      <c r="C307" s="576" t="s">
        <v>496</v>
      </c>
      <c r="D307" s="576" t="s">
        <v>1267</v>
      </c>
      <c r="E307" s="576" t="s">
        <v>1304</v>
      </c>
      <c r="F307" s="576" t="s">
        <v>1307</v>
      </c>
      <c r="G307" s="576" t="s">
        <v>1308</v>
      </c>
      <c r="H307" s="585"/>
      <c r="I307" s="585"/>
      <c r="J307" s="576"/>
      <c r="K307" s="576"/>
      <c r="L307" s="585"/>
      <c r="M307" s="585"/>
      <c r="N307" s="576"/>
      <c r="O307" s="576"/>
      <c r="P307" s="585">
        <v>270</v>
      </c>
      <c r="Q307" s="585">
        <v>56430</v>
      </c>
      <c r="R307" s="581"/>
      <c r="S307" s="586">
        <v>209</v>
      </c>
    </row>
    <row r="308" spans="1:19" ht="14.45" customHeight="1" x14ac:dyDescent="0.2">
      <c r="A308" s="575"/>
      <c r="B308" s="576" t="s">
        <v>1303</v>
      </c>
      <c r="C308" s="576" t="s">
        <v>496</v>
      </c>
      <c r="D308" s="576" t="s">
        <v>1233</v>
      </c>
      <c r="E308" s="576" t="s">
        <v>1304</v>
      </c>
      <c r="F308" s="576" t="s">
        <v>1307</v>
      </c>
      <c r="G308" s="576" t="s">
        <v>1308</v>
      </c>
      <c r="H308" s="585"/>
      <c r="I308" s="585"/>
      <c r="J308" s="576"/>
      <c r="K308" s="576"/>
      <c r="L308" s="585"/>
      <c r="M308" s="585"/>
      <c r="N308" s="576"/>
      <c r="O308" s="576"/>
      <c r="P308" s="585">
        <v>1164</v>
      </c>
      <c r="Q308" s="585">
        <v>243276</v>
      </c>
      <c r="R308" s="581"/>
      <c r="S308" s="586">
        <v>209</v>
      </c>
    </row>
    <row r="309" spans="1:19" ht="14.45" customHeight="1" x14ac:dyDescent="0.2">
      <c r="A309" s="575"/>
      <c r="B309" s="576" t="s">
        <v>1303</v>
      </c>
      <c r="C309" s="576" t="s">
        <v>496</v>
      </c>
      <c r="D309" s="576" t="s">
        <v>1233</v>
      </c>
      <c r="E309" s="576" t="s">
        <v>1304</v>
      </c>
      <c r="F309" s="576" t="s">
        <v>1309</v>
      </c>
      <c r="G309" s="576" t="s">
        <v>1310</v>
      </c>
      <c r="H309" s="585"/>
      <c r="I309" s="585"/>
      <c r="J309" s="576"/>
      <c r="K309" s="576"/>
      <c r="L309" s="585"/>
      <c r="M309" s="585"/>
      <c r="N309" s="576"/>
      <c r="O309" s="576"/>
      <c r="P309" s="585">
        <v>94</v>
      </c>
      <c r="Q309" s="585">
        <v>19646</v>
      </c>
      <c r="R309" s="581"/>
      <c r="S309" s="586">
        <v>209</v>
      </c>
    </row>
    <row r="310" spans="1:19" ht="14.45" customHeight="1" x14ac:dyDescent="0.2">
      <c r="A310" s="575"/>
      <c r="B310" s="576" t="s">
        <v>1303</v>
      </c>
      <c r="C310" s="576" t="s">
        <v>496</v>
      </c>
      <c r="D310" s="576" t="s">
        <v>1233</v>
      </c>
      <c r="E310" s="576" t="s">
        <v>1304</v>
      </c>
      <c r="F310" s="576" t="s">
        <v>1315</v>
      </c>
      <c r="G310" s="576" t="s">
        <v>1316</v>
      </c>
      <c r="H310" s="585"/>
      <c r="I310" s="585"/>
      <c r="J310" s="576"/>
      <c r="K310" s="576"/>
      <c r="L310" s="585"/>
      <c r="M310" s="585"/>
      <c r="N310" s="576"/>
      <c r="O310" s="576"/>
      <c r="P310" s="585">
        <v>35</v>
      </c>
      <c r="Q310" s="585">
        <v>7315</v>
      </c>
      <c r="R310" s="581"/>
      <c r="S310" s="586">
        <v>209</v>
      </c>
    </row>
    <row r="311" spans="1:19" ht="14.45" customHeight="1" x14ac:dyDescent="0.2">
      <c r="A311" s="575"/>
      <c r="B311" s="576" t="s">
        <v>1303</v>
      </c>
      <c r="C311" s="576" t="s">
        <v>496</v>
      </c>
      <c r="D311" s="576" t="s">
        <v>1290</v>
      </c>
      <c r="E311" s="576" t="s">
        <v>1304</v>
      </c>
      <c r="F311" s="576" t="s">
        <v>1305</v>
      </c>
      <c r="G311" s="576" t="s">
        <v>1306</v>
      </c>
      <c r="H311" s="585"/>
      <c r="I311" s="585"/>
      <c r="J311" s="576"/>
      <c r="K311" s="576"/>
      <c r="L311" s="585"/>
      <c r="M311" s="585"/>
      <c r="N311" s="576"/>
      <c r="O311" s="576"/>
      <c r="P311" s="585">
        <v>125</v>
      </c>
      <c r="Q311" s="585">
        <v>26125</v>
      </c>
      <c r="R311" s="581"/>
      <c r="S311" s="586">
        <v>209</v>
      </c>
    </row>
    <row r="312" spans="1:19" ht="14.45" customHeight="1" x14ac:dyDescent="0.2">
      <c r="A312" s="575"/>
      <c r="B312" s="576" t="s">
        <v>1303</v>
      </c>
      <c r="C312" s="576" t="s">
        <v>496</v>
      </c>
      <c r="D312" s="576" t="s">
        <v>1290</v>
      </c>
      <c r="E312" s="576" t="s">
        <v>1304</v>
      </c>
      <c r="F312" s="576" t="s">
        <v>1307</v>
      </c>
      <c r="G312" s="576" t="s">
        <v>1308</v>
      </c>
      <c r="H312" s="585"/>
      <c r="I312" s="585"/>
      <c r="J312" s="576"/>
      <c r="K312" s="576"/>
      <c r="L312" s="585"/>
      <c r="M312" s="585"/>
      <c r="N312" s="576"/>
      <c r="O312" s="576"/>
      <c r="P312" s="585">
        <v>2512</v>
      </c>
      <c r="Q312" s="585">
        <v>525008</v>
      </c>
      <c r="R312" s="581"/>
      <c r="S312" s="586">
        <v>209</v>
      </c>
    </row>
    <row r="313" spans="1:19" ht="14.45" customHeight="1" x14ac:dyDescent="0.2">
      <c r="A313" s="575"/>
      <c r="B313" s="576" t="s">
        <v>1303</v>
      </c>
      <c r="C313" s="576" t="s">
        <v>496</v>
      </c>
      <c r="D313" s="576" t="s">
        <v>1290</v>
      </c>
      <c r="E313" s="576" t="s">
        <v>1304</v>
      </c>
      <c r="F313" s="576" t="s">
        <v>1309</v>
      </c>
      <c r="G313" s="576" t="s">
        <v>1310</v>
      </c>
      <c r="H313" s="585"/>
      <c r="I313" s="585"/>
      <c r="J313" s="576"/>
      <c r="K313" s="576"/>
      <c r="L313" s="585"/>
      <c r="M313" s="585"/>
      <c r="N313" s="576"/>
      <c r="O313" s="576"/>
      <c r="P313" s="585">
        <v>20</v>
      </c>
      <c r="Q313" s="585">
        <v>4180</v>
      </c>
      <c r="R313" s="581"/>
      <c r="S313" s="586">
        <v>209</v>
      </c>
    </row>
    <row r="314" spans="1:19" ht="14.45" customHeight="1" x14ac:dyDescent="0.2">
      <c r="A314" s="575"/>
      <c r="B314" s="576" t="s">
        <v>1303</v>
      </c>
      <c r="C314" s="576" t="s">
        <v>496</v>
      </c>
      <c r="D314" s="576" t="s">
        <v>1290</v>
      </c>
      <c r="E314" s="576" t="s">
        <v>1304</v>
      </c>
      <c r="F314" s="576" t="s">
        <v>1315</v>
      </c>
      <c r="G314" s="576" t="s">
        <v>1316</v>
      </c>
      <c r="H314" s="585"/>
      <c r="I314" s="585"/>
      <c r="J314" s="576"/>
      <c r="K314" s="576"/>
      <c r="L314" s="585"/>
      <c r="M314" s="585"/>
      <c r="N314" s="576"/>
      <c r="O314" s="576"/>
      <c r="P314" s="585">
        <v>80</v>
      </c>
      <c r="Q314" s="585">
        <v>16720</v>
      </c>
      <c r="R314" s="581"/>
      <c r="S314" s="586">
        <v>209</v>
      </c>
    </row>
    <row r="315" spans="1:19" ht="14.45" customHeight="1" x14ac:dyDescent="0.2">
      <c r="A315" s="575"/>
      <c r="B315" s="576" t="s">
        <v>1303</v>
      </c>
      <c r="C315" s="576" t="s">
        <v>496</v>
      </c>
      <c r="D315" s="576" t="s">
        <v>1115</v>
      </c>
      <c r="E315" s="576" t="s">
        <v>1304</v>
      </c>
      <c r="F315" s="576" t="s">
        <v>1307</v>
      </c>
      <c r="G315" s="576" t="s">
        <v>1308</v>
      </c>
      <c r="H315" s="585"/>
      <c r="I315" s="585"/>
      <c r="J315" s="576"/>
      <c r="K315" s="576"/>
      <c r="L315" s="585"/>
      <c r="M315" s="585"/>
      <c r="N315" s="576"/>
      <c r="O315" s="576"/>
      <c r="P315" s="585">
        <v>866</v>
      </c>
      <c r="Q315" s="585">
        <v>181116</v>
      </c>
      <c r="R315" s="581"/>
      <c r="S315" s="586">
        <v>209.14087759815243</v>
      </c>
    </row>
    <row r="316" spans="1:19" ht="14.45" customHeight="1" x14ac:dyDescent="0.2">
      <c r="A316" s="575"/>
      <c r="B316" s="576" t="s">
        <v>1303</v>
      </c>
      <c r="C316" s="576" t="s">
        <v>496</v>
      </c>
      <c r="D316" s="576" t="s">
        <v>1176</v>
      </c>
      <c r="E316" s="576" t="s">
        <v>1304</v>
      </c>
      <c r="F316" s="576" t="s">
        <v>1305</v>
      </c>
      <c r="G316" s="576" t="s">
        <v>1306</v>
      </c>
      <c r="H316" s="585"/>
      <c r="I316" s="585"/>
      <c r="J316" s="576"/>
      <c r="K316" s="576"/>
      <c r="L316" s="585"/>
      <c r="M316" s="585"/>
      <c r="N316" s="576"/>
      <c r="O316" s="576"/>
      <c r="P316" s="585">
        <v>9</v>
      </c>
      <c r="Q316" s="585">
        <v>1881</v>
      </c>
      <c r="R316" s="581"/>
      <c r="S316" s="586">
        <v>209</v>
      </c>
    </row>
    <row r="317" spans="1:19" ht="14.45" customHeight="1" x14ac:dyDescent="0.2">
      <c r="A317" s="575"/>
      <c r="B317" s="576" t="s">
        <v>1303</v>
      </c>
      <c r="C317" s="576" t="s">
        <v>496</v>
      </c>
      <c r="D317" s="576" t="s">
        <v>1176</v>
      </c>
      <c r="E317" s="576" t="s">
        <v>1304</v>
      </c>
      <c r="F317" s="576" t="s">
        <v>1307</v>
      </c>
      <c r="G317" s="576" t="s">
        <v>1308</v>
      </c>
      <c r="H317" s="585"/>
      <c r="I317" s="585"/>
      <c r="J317" s="576"/>
      <c r="K317" s="576"/>
      <c r="L317" s="585"/>
      <c r="M317" s="585"/>
      <c r="N317" s="576"/>
      <c r="O317" s="576"/>
      <c r="P317" s="585">
        <v>1966</v>
      </c>
      <c r="Q317" s="585">
        <v>410894</v>
      </c>
      <c r="R317" s="581"/>
      <c r="S317" s="586">
        <v>209</v>
      </c>
    </row>
    <row r="318" spans="1:19" ht="14.45" customHeight="1" x14ac:dyDescent="0.2">
      <c r="A318" s="575"/>
      <c r="B318" s="576" t="s">
        <v>1303</v>
      </c>
      <c r="C318" s="576" t="s">
        <v>496</v>
      </c>
      <c r="D318" s="576" t="s">
        <v>1176</v>
      </c>
      <c r="E318" s="576" t="s">
        <v>1304</v>
      </c>
      <c r="F318" s="576" t="s">
        <v>1309</v>
      </c>
      <c r="G318" s="576" t="s">
        <v>1310</v>
      </c>
      <c r="H318" s="585"/>
      <c r="I318" s="585"/>
      <c r="J318" s="576"/>
      <c r="K318" s="576"/>
      <c r="L318" s="585"/>
      <c r="M318" s="585"/>
      <c r="N318" s="576"/>
      <c r="O318" s="576"/>
      <c r="P318" s="585">
        <v>32</v>
      </c>
      <c r="Q318" s="585">
        <v>6688</v>
      </c>
      <c r="R318" s="581"/>
      <c r="S318" s="586">
        <v>209</v>
      </c>
    </row>
    <row r="319" spans="1:19" ht="14.45" customHeight="1" x14ac:dyDescent="0.2">
      <c r="A319" s="575"/>
      <c r="B319" s="576" t="s">
        <v>1303</v>
      </c>
      <c r="C319" s="576" t="s">
        <v>496</v>
      </c>
      <c r="D319" s="576" t="s">
        <v>1176</v>
      </c>
      <c r="E319" s="576" t="s">
        <v>1304</v>
      </c>
      <c r="F319" s="576" t="s">
        <v>1315</v>
      </c>
      <c r="G319" s="576" t="s">
        <v>1316</v>
      </c>
      <c r="H319" s="585"/>
      <c r="I319" s="585"/>
      <c r="J319" s="576"/>
      <c r="K319" s="576"/>
      <c r="L319" s="585"/>
      <c r="M319" s="585"/>
      <c r="N319" s="576"/>
      <c r="O319" s="576"/>
      <c r="P319" s="585">
        <v>53</v>
      </c>
      <c r="Q319" s="585">
        <v>11077</v>
      </c>
      <c r="R319" s="581"/>
      <c r="S319" s="586">
        <v>209</v>
      </c>
    </row>
    <row r="320" spans="1:19" ht="14.45" customHeight="1" x14ac:dyDescent="0.2">
      <c r="A320" s="575"/>
      <c r="B320" s="576" t="s">
        <v>1303</v>
      </c>
      <c r="C320" s="576" t="s">
        <v>496</v>
      </c>
      <c r="D320" s="576" t="s">
        <v>1264</v>
      </c>
      <c r="E320" s="576" t="s">
        <v>1304</v>
      </c>
      <c r="F320" s="576" t="s">
        <v>1307</v>
      </c>
      <c r="G320" s="576" t="s">
        <v>1308</v>
      </c>
      <c r="H320" s="585"/>
      <c r="I320" s="585"/>
      <c r="J320" s="576"/>
      <c r="K320" s="576"/>
      <c r="L320" s="585"/>
      <c r="M320" s="585"/>
      <c r="N320" s="576"/>
      <c r="O320" s="576"/>
      <c r="P320" s="585">
        <v>70</v>
      </c>
      <c r="Q320" s="585">
        <v>14630</v>
      </c>
      <c r="R320" s="581"/>
      <c r="S320" s="586">
        <v>209</v>
      </c>
    </row>
    <row r="321" spans="1:19" ht="14.45" customHeight="1" x14ac:dyDescent="0.2">
      <c r="A321" s="575"/>
      <c r="B321" s="576" t="s">
        <v>1303</v>
      </c>
      <c r="C321" s="576" t="s">
        <v>496</v>
      </c>
      <c r="D321" s="576" t="s">
        <v>1235</v>
      </c>
      <c r="E321" s="576" t="s">
        <v>1304</v>
      </c>
      <c r="F321" s="576" t="s">
        <v>1307</v>
      </c>
      <c r="G321" s="576" t="s">
        <v>1308</v>
      </c>
      <c r="H321" s="585"/>
      <c r="I321" s="585"/>
      <c r="J321" s="576"/>
      <c r="K321" s="576"/>
      <c r="L321" s="585"/>
      <c r="M321" s="585"/>
      <c r="N321" s="576"/>
      <c r="O321" s="576"/>
      <c r="P321" s="585">
        <v>411</v>
      </c>
      <c r="Q321" s="585">
        <v>85899</v>
      </c>
      <c r="R321" s="581"/>
      <c r="S321" s="586">
        <v>209</v>
      </c>
    </row>
    <row r="322" spans="1:19" ht="14.45" customHeight="1" x14ac:dyDescent="0.2">
      <c r="A322" s="575"/>
      <c r="B322" s="576" t="s">
        <v>1303</v>
      </c>
      <c r="C322" s="576" t="s">
        <v>496</v>
      </c>
      <c r="D322" s="576" t="s">
        <v>1235</v>
      </c>
      <c r="E322" s="576" t="s">
        <v>1304</v>
      </c>
      <c r="F322" s="576" t="s">
        <v>1309</v>
      </c>
      <c r="G322" s="576" t="s">
        <v>1310</v>
      </c>
      <c r="H322" s="585"/>
      <c r="I322" s="585"/>
      <c r="J322" s="576"/>
      <c r="K322" s="576"/>
      <c r="L322" s="585"/>
      <c r="M322" s="585"/>
      <c r="N322" s="576"/>
      <c r="O322" s="576"/>
      <c r="P322" s="585">
        <v>1</v>
      </c>
      <c r="Q322" s="585">
        <v>209</v>
      </c>
      <c r="R322" s="581"/>
      <c r="S322" s="586">
        <v>209</v>
      </c>
    </row>
    <row r="323" spans="1:19" ht="14.45" customHeight="1" x14ac:dyDescent="0.2">
      <c r="A323" s="575"/>
      <c r="B323" s="576" t="s">
        <v>1303</v>
      </c>
      <c r="C323" s="576" t="s">
        <v>496</v>
      </c>
      <c r="D323" s="576" t="s">
        <v>1235</v>
      </c>
      <c r="E323" s="576" t="s">
        <v>1304</v>
      </c>
      <c r="F323" s="576" t="s">
        <v>1315</v>
      </c>
      <c r="G323" s="576" t="s">
        <v>1316</v>
      </c>
      <c r="H323" s="585"/>
      <c r="I323" s="585"/>
      <c r="J323" s="576"/>
      <c r="K323" s="576"/>
      <c r="L323" s="585"/>
      <c r="M323" s="585"/>
      <c r="N323" s="576"/>
      <c r="O323" s="576"/>
      <c r="P323" s="585">
        <v>110</v>
      </c>
      <c r="Q323" s="585">
        <v>22990</v>
      </c>
      <c r="R323" s="581"/>
      <c r="S323" s="586">
        <v>209</v>
      </c>
    </row>
    <row r="324" spans="1:19" ht="14.45" customHeight="1" x14ac:dyDescent="0.2">
      <c r="A324" s="575"/>
      <c r="B324" s="576" t="s">
        <v>1303</v>
      </c>
      <c r="C324" s="576" t="s">
        <v>496</v>
      </c>
      <c r="D324" s="576" t="s">
        <v>1143</v>
      </c>
      <c r="E324" s="576" t="s">
        <v>1304</v>
      </c>
      <c r="F324" s="576" t="s">
        <v>1307</v>
      </c>
      <c r="G324" s="576" t="s">
        <v>1308</v>
      </c>
      <c r="H324" s="585"/>
      <c r="I324" s="585"/>
      <c r="J324" s="576"/>
      <c r="K324" s="576"/>
      <c r="L324" s="585"/>
      <c r="M324" s="585"/>
      <c r="N324" s="576"/>
      <c r="O324" s="576"/>
      <c r="P324" s="585">
        <v>446</v>
      </c>
      <c r="Q324" s="585">
        <v>93214</v>
      </c>
      <c r="R324" s="581"/>
      <c r="S324" s="586">
        <v>209</v>
      </c>
    </row>
    <row r="325" spans="1:19" ht="14.45" customHeight="1" x14ac:dyDescent="0.2">
      <c r="A325" s="575"/>
      <c r="B325" s="576" t="s">
        <v>1303</v>
      </c>
      <c r="C325" s="576" t="s">
        <v>502</v>
      </c>
      <c r="D325" s="576" t="s">
        <v>1104</v>
      </c>
      <c r="E325" s="576" t="s">
        <v>1304</v>
      </c>
      <c r="F325" s="576" t="s">
        <v>1305</v>
      </c>
      <c r="G325" s="576" t="s">
        <v>1306</v>
      </c>
      <c r="H325" s="585"/>
      <c r="I325" s="585"/>
      <c r="J325" s="576"/>
      <c r="K325" s="576"/>
      <c r="L325" s="585"/>
      <c r="M325" s="585"/>
      <c r="N325" s="576"/>
      <c r="O325" s="576"/>
      <c r="P325" s="585">
        <v>81</v>
      </c>
      <c r="Q325" s="585">
        <v>16929</v>
      </c>
      <c r="R325" s="581"/>
      <c r="S325" s="586">
        <v>209</v>
      </c>
    </row>
    <row r="326" spans="1:19" ht="14.45" customHeight="1" x14ac:dyDescent="0.2">
      <c r="A326" s="575"/>
      <c r="B326" s="576" t="s">
        <v>1303</v>
      </c>
      <c r="C326" s="576" t="s">
        <v>502</v>
      </c>
      <c r="D326" s="576" t="s">
        <v>1104</v>
      </c>
      <c r="E326" s="576" t="s">
        <v>1304</v>
      </c>
      <c r="F326" s="576" t="s">
        <v>1307</v>
      </c>
      <c r="G326" s="576" t="s">
        <v>1308</v>
      </c>
      <c r="H326" s="585"/>
      <c r="I326" s="585"/>
      <c r="J326" s="576"/>
      <c r="K326" s="576"/>
      <c r="L326" s="585"/>
      <c r="M326" s="585"/>
      <c r="N326" s="576"/>
      <c r="O326" s="576"/>
      <c r="P326" s="585">
        <v>2725</v>
      </c>
      <c r="Q326" s="585">
        <v>570617</v>
      </c>
      <c r="R326" s="581"/>
      <c r="S326" s="586">
        <v>209.40073394495414</v>
      </c>
    </row>
    <row r="327" spans="1:19" ht="14.45" customHeight="1" x14ac:dyDescent="0.2">
      <c r="A327" s="575"/>
      <c r="B327" s="576" t="s">
        <v>1303</v>
      </c>
      <c r="C327" s="576" t="s">
        <v>502</v>
      </c>
      <c r="D327" s="576" t="s">
        <v>1104</v>
      </c>
      <c r="E327" s="576" t="s">
        <v>1304</v>
      </c>
      <c r="F327" s="576" t="s">
        <v>1309</v>
      </c>
      <c r="G327" s="576" t="s">
        <v>1310</v>
      </c>
      <c r="H327" s="585"/>
      <c r="I327" s="585"/>
      <c r="J327" s="576"/>
      <c r="K327" s="576"/>
      <c r="L327" s="585"/>
      <c r="M327" s="585"/>
      <c r="N327" s="576"/>
      <c r="O327" s="576"/>
      <c r="P327" s="585">
        <v>175</v>
      </c>
      <c r="Q327" s="585">
        <v>36575</v>
      </c>
      <c r="R327" s="581"/>
      <c r="S327" s="586">
        <v>209</v>
      </c>
    </row>
    <row r="328" spans="1:19" ht="14.45" customHeight="1" x14ac:dyDescent="0.2">
      <c r="A328" s="575"/>
      <c r="B328" s="576" t="s">
        <v>1303</v>
      </c>
      <c r="C328" s="576" t="s">
        <v>502</v>
      </c>
      <c r="D328" s="576" t="s">
        <v>1104</v>
      </c>
      <c r="E328" s="576" t="s">
        <v>1304</v>
      </c>
      <c r="F328" s="576" t="s">
        <v>1317</v>
      </c>
      <c r="G328" s="576"/>
      <c r="H328" s="585"/>
      <c r="I328" s="585"/>
      <c r="J328" s="576"/>
      <c r="K328" s="576"/>
      <c r="L328" s="585"/>
      <c r="M328" s="585"/>
      <c r="N328" s="576"/>
      <c r="O328" s="576"/>
      <c r="P328" s="585">
        <v>2</v>
      </c>
      <c r="Q328" s="585">
        <v>17777.78</v>
      </c>
      <c r="R328" s="581"/>
      <c r="S328" s="586">
        <v>8888.89</v>
      </c>
    </row>
    <row r="329" spans="1:19" ht="14.45" customHeight="1" x14ac:dyDescent="0.2">
      <c r="A329" s="575"/>
      <c r="B329" s="576" t="s">
        <v>1303</v>
      </c>
      <c r="C329" s="576" t="s">
        <v>502</v>
      </c>
      <c r="D329" s="576" t="s">
        <v>632</v>
      </c>
      <c r="E329" s="576" t="s">
        <v>1304</v>
      </c>
      <c r="F329" s="576" t="s">
        <v>1307</v>
      </c>
      <c r="G329" s="576" t="s">
        <v>1308</v>
      </c>
      <c r="H329" s="585"/>
      <c r="I329" s="585"/>
      <c r="J329" s="576"/>
      <c r="K329" s="576"/>
      <c r="L329" s="585"/>
      <c r="M329" s="585"/>
      <c r="N329" s="576"/>
      <c r="O329" s="576"/>
      <c r="P329" s="585">
        <v>184</v>
      </c>
      <c r="Q329" s="585">
        <v>38622</v>
      </c>
      <c r="R329" s="581"/>
      <c r="S329" s="586">
        <v>209.90217391304347</v>
      </c>
    </row>
    <row r="330" spans="1:19" ht="14.45" customHeight="1" x14ac:dyDescent="0.2">
      <c r="A330" s="575"/>
      <c r="B330" s="576" t="s">
        <v>1303</v>
      </c>
      <c r="C330" s="576" t="s">
        <v>502</v>
      </c>
      <c r="D330" s="576" t="s">
        <v>1146</v>
      </c>
      <c r="E330" s="576" t="s">
        <v>1304</v>
      </c>
      <c r="F330" s="576" t="s">
        <v>1305</v>
      </c>
      <c r="G330" s="576" t="s">
        <v>1306</v>
      </c>
      <c r="H330" s="585"/>
      <c r="I330" s="585"/>
      <c r="J330" s="576"/>
      <c r="K330" s="576"/>
      <c r="L330" s="585"/>
      <c r="M330" s="585"/>
      <c r="N330" s="576"/>
      <c r="O330" s="576"/>
      <c r="P330" s="585">
        <v>78</v>
      </c>
      <c r="Q330" s="585">
        <v>16302</v>
      </c>
      <c r="R330" s="581"/>
      <c r="S330" s="586">
        <v>209</v>
      </c>
    </row>
    <row r="331" spans="1:19" ht="14.45" customHeight="1" x14ac:dyDescent="0.2">
      <c r="A331" s="575"/>
      <c r="B331" s="576" t="s">
        <v>1303</v>
      </c>
      <c r="C331" s="576" t="s">
        <v>502</v>
      </c>
      <c r="D331" s="576" t="s">
        <v>1146</v>
      </c>
      <c r="E331" s="576" t="s">
        <v>1304</v>
      </c>
      <c r="F331" s="576" t="s">
        <v>1307</v>
      </c>
      <c r="G331" s="576" t="s">
        <v>1308</v>
      </c>
      <c r="H331" s="585"/>
      <c r="I331" s="585"/>
      <c r="J331" s="576"/>
      <c r="K331" s="576"/>
      <c r="L331" s="585"/>
      <c r="M331" s="585"/>
      <c r="N331" s="576"/>
      <c r="O331" s="576"/>
      <c r="P331" s="585">
        <v>160</v>
      </c>
      <c r="Q331" s="585">
        <v>33618</v>
      </c>
      <c r="R331" s="581"/>
      <c r="S331" s="586">
        <v>210.11250000000001</v>
      </c>
    </row>
    <row r="332" spans="1:19" ht="14.45" customHeight="1" x14ac:dyDescent="0.2">
      <c r="A332" s="575"/>
      <c r="B332" s="576" t="s">
        <v>1303</v>
      </c>
      <c r="C332" s="576" t="s">
        <v>502</v>
      </c>
      <c r="D332" s="576" t="s">
        <v>1151</v>
      </c>
      <c r="E332" s="576" t="s">
        <v>1304</v>
      </c>
      <c r="F332" s="576" t="s">
        <v>1307</v>
      </c>
      <c r="G332" s="576" t="s">
        <v>1308</v>
      </c>
      <c r="H332" s="585"/>
      <c r="I332" s="585"/>
      <c r="J332" s="576"/>
      <c r="K332" s="576"/>
      <c r="L332" s="585"/>
      <c r="M332" s="585"/>
      <c r="N332" s="576"/>
      <c r="O332" s="576"/>
      <c r="P332" s="585">
        <v>101</v>
      </c>
      <c r="Q332" s="585">
        <v>21311</v>
      </c>
      <c r="R332" s="581"/>
      <c r="S332" s="586">
        <v>211</v>
      </c>
    </row>
    <row r="333" spans="1:19" ht="14.45" customHeight="1" x14ac:dyDescent="0.2">
      <c r="A333" s="575"/>
      <c r="B333" s="576" t="s">
        <v>1303</v>
      </c>
      <c r="C333" s="576" t="s">
        <v>502</v>
      </c>
      <c r="D333" s="576" t="s">
        <v>1154</v>
      </c>
      <c r="E333" s="576" t="s">
        <v>1304</v>
      </c>
      <c r="F333" s="576" t="s">
        <v>1307</v>
      </c>
      <c r="G333" s="576" t="s">
        <v>1308</v>
      </c>
      <c r="H333" s="585"/>
      <c r="I333" s="585"/>
      <c r="J333" s="576"/>
      <c r="K333" s="576"/>
      <c r="L333" s="585"/>
      <c r="M333" s="585"/>
      <c r="N333" s="576"/>
      <c r="O333" s="576"/>
      <c r="P333" s="585">
        <v>26</v>
      </c>
      <c r="Q333" s="585">
        <v>5434</v>
      </c>
      <c r="R333" s="581"/>
      <c r="S333" s="586">
        <v>209</v>
      </c>
    </row>
    <row r="334" spans="1:19" ht="14.45" customHeight="1" x14ac:dyDescent="0.2">
      <c r="A334" s="575"/>
      <c r="B334" s="576" t="s">
        <v>1303</v>
      </c>
      <c r="C334" s="576" t="s">
        <v>502</v>
      </c>
      <c r="D334" s="576" t="s">
        <v>1154</v>
      </c>
      <c r="E334" s="576" t="s">
        <v>1304</v>
      </c>
      <c r="F334" s="576" t="s">
        <v>1311</v>
      </c>
      <c r="G334" s="576" t="s">
        <v>1312</v>
      </c>
      <c r="H334" s="585"/>
      <c r="I334" s="585"/>
      <c r="J334" s="576"/>
      <c r="K334" s="576"/>
      <c r="L334" s="585"/>
      <c r="M334" s="585"/>
      <c r="N334" s="576"/>
      <c r="O334" s="576"/>
      <c r="P334" s="585">
        <v>116</v>
      </c>
      <c r="Q334" s="585">
        <v>24244</v>
      </c>
      <c r="R334" s="581"/>
      <c r="S334" s="586">
        <v>209</v>
      </c>
    </row>
    <row r="335" spans="1:19" ht="14.45" customHeight="1" x14ac:dyDescent="0.2">
      <c r="A335" s="575"/>
      <c r="B335" s="576" t="s">
        <v>1303</v>
      </c>
      <c r="C335" s="576" t="s">
        <v>502</v>
      </c>
      <c r="D335" s="576" t="s">
        <v>1162</v>
      </c>
      <c r="E335" s="576" t="s">
        <v>1304</v>
      </c>
      <c r="F335" s="576" t="s">
        <v>1307</v>
      </c>
      <c r="G335" s="576" t="s">
        <v>1308</v>
      </c>
      <c r="H335" s="585"/>
      <c r="I335" s="585"/>
      <c r="J335" s="576"/>
      <c r="K335" s="576"/>
      <c r="L335" s="585"/>
      <c r="M335" s="585"/>
      <c r="N335" s="576"/>
      <c r="O335" s="576"/>
      <c r="P335" s="585">
        <v>9</v>
      </c>
      <c r="Q335" s="585">
        <v>1881</v>
      </c>
      <c r="R335" s="581"/>
      <c r="S335" s="586">
        <v>209</v>
      </c>
    </row>
    <row r="336" spans="1:19" ht="14.45" customHeight="1" x14ac:dyDescent="0.2">
      <c r="A336" s="575"/>
      <c r="B336" s="576" t="s">
        <v>1303</v>
      </c>
      <c r="C336" s="576" t="s">
        <v>502</v>
      </c>
      <c r="D336" s="576" t="s">
        <v>1162</v>
      </c>
      <c r="E336" s="576" t="s">
        <v>1304</v>
      </c>
      <c r="F336" s="576" t="s">
        <v>1311</v>
      </c>
      <c r="G336" s="576" t="s">
        <v>1312</v>
      </c>
      <c r="H336" s="585"/>
      <c r="I336" s="585"/>
      <c r="J336" s="576"/>
      <c r="K336" s="576"/>
      <c r="L336" s="585"/>
      <c r="M336" s="585"/>
      <c r="N336" s="576"/>
      <c r="O336" s="576"/>
      <c r="P336" s="585">
        <v>31</v>
      </c>
      <c r="Q336" s="585">
        <v>6479</v>
      </c>
      <c r="R336" s="581"/>
      <c r="S336" s="586">
        <v>209</v>
      </c>
    </row>
    <row r="337" spans="1:19" ht="14.45" customHeight="1" x14ac:dyDescent="0.2">
      <c r="A337" s="575"/>
      <c r="B337" s="576" t="s">
        <v>1303</v>
      </c>
      <c r="C337" s="576" t="s">
        <v>502</v>
      </c>
      <c r="D337" s="576" t="s">
        <v>1219</v>
      </c>
      <c r="E337" s="576" t="s">
        <v>1304</v>
      </c>
      <c r="F337" s="576" t="s">
        <v>1307</v>
      </c>
      <c r="G337" s="576" t="s">
        <v>1308</v>
      </c>
      <c r="H337" s="585"/>
      <c r="I337" s="585"/>
      <c r="J337" s="576"/>
      <c r="K337" s="576"/>
      <c r="L337" s="585"/>
      <c r="M337" s="585"/>
      <c r="N337" s="576"/>
      <c r="O337" s="576"/>
      <c r="P337" s="585">
        <v>131</v>
      </c>
      <c r="Q337" s="585">
        <v>27641</v>
      </c>
      <c r="R337" s="581"/>
      <c r="S337" s="586">
        <v>211</v>
      </c>
    </row>
    <row r="338" spans="1:19" ht="14.45" customHeight="1" x14ac:dyDescent="0.2">
      <c r="A338" s="575"/>
      <c r="B338" s="576" t="s">
        <v>1303</v>
      </c>
      <c r="C338" s="576" t="s">
        <v>502</v>
      </c>
      <c r="D338" s="576" t="s">
        <v>1224</v>
      </c>
      <c r="E338" s="576" t="s">
        <v>1304</v>
      </c>
      <c r="F338" s="576" t="s">
        <v>1307</v>
      </c>
      <c r="G338" s="576" t="s">
        <v>1308</v>
      </c>
      <c r="H338" s="585"/>
      <c r="I338" s="585"/>
      <c r="J338" s="576"/>
      <c r="K338" s="576"/>
      <c r="L338" s="585"/>
      <c r="M338" s="585"/>
      <c r="N338" s="576"/>
      <c r="O338" s="576"/>
      <c r="P338" s="585">
        <v>124</v>
      </c>
      <c r="Q338" s="585">
        <v>26044</v>
      </c>
      <c r="R338" s="581"/>
      <c r="S338" s="586">
        <v>210.03225806451613</v>
      </c>
    </row>
    <row r="339" spans="1:19" ht="14.45" customHeight="1" x14ac:dyDescent="0.2">
      <c r="A339" s="575"/>
      <c r="B339" s="576" t="s">
        <v>1303</v>
      </c>
      <c r="C339" s="576" t="s">
        <v>502</v>
      </c>
      <c r="D339" s="576" t="s">
        <v>1260</v>
      </c>
      <c r="E339" s="576" t="s">
        <v>1304</v>
      </c>
      <c r="F339" s="576" t="s">
        <v>1307</v>
      </c>
      <c r="G339" s="576" t="s">
        <v>1308</v>
      </c>
      <c r="H339" s="585"/>
      <c r="I339" s="585"/>
      <c r="J339" s="576"/>
      <c r="K339" s="576"/>
      <c r="L339" s="585"/>
      <c r="M339" s="585"/>
      <c r="N339" s="576"/>
      <c r="O339" s="576"/>
      <c r="P339" s="585">
        <v>270</v>
      </c>
      <c r="Q339" s="585">
        <v>56816</v>
      </c>
      <c r="R339" s="581"/>
      <c r="S339" s="586">
        <v>210.42962962962963</v>
      </c>
    </row>
    <row r="340" spans="1:19" ht="14.45" customHeight="1" x14ac:dyDescent="0.2">
      <c r="A340" s="575"/>
      <c r="B340" s="576" t="s">
        <v>1303</v>
      </c>
      <c r="C340" s="576" t="s">
        <v>502</v>
      </c>
      <c r="D340" s="576" t="s">
        <v>1261</v>
      </c>
      <c r="E340" s="576" t="s">
        <v>1304</v>
      </c>
      <c r="F340" s="576" t="s">
        <v>1307</v>
      </c>
      <c r="G340" s="576" t="s">
        <v>1308</v>
      </c>
      <c r="H340" s="585"/>
      <c r="I340" s="585"/>
      <c r="J340" s="576"/>
      <c r="K340" s="576"/>
      <c r="L340" s="585"/>
      <c r="M340" s="585"/>
      <c r="N340" s="576"/>
      <c r="O340" s="576"/>
      <c r="P340" s="585">
        <v>114</v>
      </c>
      <c r="Q340" s="585">
        <v>23826</v>
      </c>
      <c r="R340" s="581"/>
      <c r="S340" s="586">
        <v>209</v>
      </c>
    </row>
    <row r="341" spans="1:19" ht="14.45" customHeight="1" x14ac:dyDescent="0.2">
      <c r="A341" s="575"/>
      <c r="B341" s="576" t="s">
        <v>1303</v>
      </c>
      <c r="C341" s="576" t="s">
        <v>502</v>
      </c>
      <c r="D341" s="576" t="s">
        <v>1286</v>
      </c>
      <c r="E341" s="576" t="s">
        <v>1304</v>
      </c>
      <c r="F341" s="576" t="s">
        <v>1307</v>
      </c>
      <c r="G341" s="576" t="s">
        <v>1308</v>
      </c>
      <c r="H341" s="585"/>
      <c r="I341" s="585"/>
      <c r="J341" s="576"/>
      <c r="K341" s="576"/>
      <c r="L341" s="585"/>
      <c r="M341" s="585"/>
      <c r="N341" s="576"/>
      <c r="O341" s="576"/>
      <c r="P341" s="585">
        <v>80</v>
      </c>
      <c r="Q341" s="585">
        <v>16880</v>
      </c>
      <c r="R341" s="581"/>
      <c r="S341" s="586">
        <v>211</v>
      </c>
    </row>
    <row r="342" spans="1:19" ht="14.45" customHeight="1" x14ac:dyDescent="0.2">
      <c r="A342" s="575"/>
      <c r="B342" s="576" t="s">
        <v>1303</v>
      </c>
      <c r="C342" s="576" t="s">
        <v>502</v>
      </c>
      <c r="D342" s="576" t="s">
        <v>1270</v>
      </c>
      <c r="E342" s="576" t="s">
        <v>1304</v>
      </c>
      <c r="F342" s="576" t="s">
        <v>1307</v>
      </c>
      <c r="G342" s="576" t="s">
        <v>1308</v>
      </c>
      <c r="H342" s="585"/>
      <c r="I342" s="585"/>
      <c r="J342" s="576"/>
      <c r="K342" s="576"/>
      <c r="L342" s="585"/>
      <c r="M342" s="585"/>
      <c r="N342" s="576"/>
      <c r="O342" s="576"/>
      <c r="P342" s="585">
        <v>287</v>
      </c>
      <c r="Q342" s="585">
        <v>60269</v>
      </c>
      <c r="R342" s="581"/>
      <c r="S342" s="586">
        <v>209.9965156794425</v>
      </c>
    </row>
    <row r="343" spans="1:19" ht="14.45" customHeight="1" x14ac:dyDescent="0.2">
      <c r="A343" s="575"/>
      <c r="B343" s="576" t="s">
        <v>1303</v>
      </c>
      <c r="C343" s="576" t="s">
        <v>502</v>
      </c>
      <c r="D343" s="576" t="s">
        <v>1231</v>
      </c>
      <c r="E343" s="576" t="s">
        <v>1304</v>
      </c>
      <c r="F343" s="576" t="s">
        <v>1307</v>
      </c>
      <c r="G343" s="576" t="s">
        <v>1308</v>
      </c>
      <c r="H343" s="585"/>
      <c r="I343" s="585"/>
      <c r="J343" s="576"/>
      <c r="K343" s="576"/>
      <c r="L343" s="585"/>
      <c r="M343" s="585"/>
      <c r="N343" s="576"/>
      <c r="O343" s="576"/>
      <c r="P343" s="585">
        <v>103</v>
      </c>
      <c r="Q343" s="585">
        <v>21527</v>
      </c>
      <c r="R343" s="581"/>
      <c r="S343" s="586">
        <v>209</v>
      </c>
    </row>
    <row r="344" spans="1:19" ht="14.45" customHeight="1" x14ac:dyDescent="0.2">
      <c r="A344" s="575"/>
      <c r="B344" s="576" t="s">
        <v>1303</v>
      </c>
      <c r="C344" s="576" t="s">
        <v>502</v>
      </c>
      <c r="D344" s="576" t="s">
        <v>1150</v>
      </c>
      <c r="E344" s="576" t="s">
        <v>1304</v>
      </c>
      <c r="F344" s="576" t="s">
        <v>1307</v>
      </c>
      <c r="G344" s="576" t="s">
        <v>1308</v>
      </c>
      <c r="H344" s="585"/>
      <c r="I344" s="585"/>
      <c r="J344" s="576"/>
      <c r="K344" s="576"/>
      <c r="L344" s="585"/>
      <c r="M344" s="585"/>
      <c r="N344" s="576"/>
      <c r="O344" s="576"/>
      <c r="P344" s="585">
        <v>29</v>
      </c>
      <c r="Q344" s="585">
        <v>6061</v>
      </c>
      <c r="R344" s="581"/>
      <c r="S344" s="586">
        <v>209</v>
      </c>
    </row>
    <row r="345" spans="1:19" ht="14.45" customHeight="1" x14ac:dyDescent="0.2">
      <c r="A345" s="575"/>
      <c r="B345" s="576" t="s">
        <v>1303</v>
      </c>
      <c r="C345" s="576" t="s">
        <v>502</v>
      </c>
      <c r="D345" s="576" t="s">
        <v>634</v>
      </c>
      <c r="E345" s="576" t="s">
        <v>1304</v>
      </c>
      <c r="F345" s="576" t="s">
        <v>1307</v>
      </c>
      <c r="G345" s="576" t="s">
        <v>1308</v>
      </c>
      <c r="H345" s="585"/>
      <c r="I345" s="585"/>
      <c r="J345" s="576"/>
      <c r="K345" s="576"/>
      <c r="L345" s="585"/>
      <c r="M345" s="585"/>
      <c r="N345" s="576"/>
      <c r="O345" s="576"/>
      <c r="P345" s="585">
        <v>353</v>
      </c>
      <c r="Q345" s="585">
        <v>74483</v>
      </c>
      <c r="R345" s="581"/>
      <c r="S345" s="586">
        <v>211</v>
      </c>
    </row>
    <row r="346" spans="1:19" ht="14.45" customHeight="1" x14ac:dyDescent="0.2">
      <c r="A346" s="575"/>
      <c r="B346" s="576" t="s">
        <v>1303</v>
      </c>
      <c r="C346" s="576" t="s">
        <v>502</v>
      </c>
      <c r="D346" s="576" t="s">
        <v>1195</v>
      </c>
      <c r="E346" s="576" t="s">
        <v>1304</v>
      </c>
      <c r="F346" s="576" t="s">
        <v>1305</v>
      </c>
      <c r="G346" s="576" t="s">
        <v>1306</v>
      </c>
      <c r="H346" s="585"/>
      <c r="I346" s="585"/>
      <c r="J346" s="576"/>
      <c r="K346" s="576"/>
      <c r="L346" s="585"/>
      <c r="M346" s="585"/>
      <c r="N346" s="576"/>
      <c r="O346" s="576"/>
      <c r="P346" s="585">
        <v>70</v>
      </c>
      <c r="Q346" s="585">
        <v>14630</v>
      </c>
      <c r="R346" s="581"/>
      <c r="S346" s="586">
        <v>209</v>
      </c>
    </row>
    <row r="347" spans="1:19" ht="14.45" customHeight="1" x14ac:dyDescent="0.2">
      <c r="A347" s="575"/>
      <c r="B347" s="576" t="s">
        <v>1303</v>
      </c>
      <c r="C347" s="576" t="s">
        <v>502</v>
      </c>
      <c r="D347" s="576" t="s">
        <v>1195</v>
      </c>
      <c r="E347" s="576" t="s">
        <v>1304</v>
      </c>
      <c r="F347" s="576" t="s">
        <v>1307</v>
      </c>
      <c r="G347" s="576" t="s">
        <v>1308</v>
      </c>
      <c r="H347" s="585"/>
      <c r="I347" s="585"/>
      <c r="J347" s="576"/>
      <c r="K347" s="576"/>
      <c r="L347" s="585"/>
      <c r="M347" s="585"/>
      <c r="N347" s="576"/>
      <c r="O347" s="576"/>
      <c r="P347" s="585">
        <v>51</v>
      </c>
      <c r="Q347" s="585">
        <v>10659</v>
      </c>
      <c r="R347" s="581"/>
      <c r="S347" s="586">
        <v>209</v>
      </c>
    </row>
    <row r="348" spans="1:19" ht="14.45" customHeight="1" x14ac:dyDescent="0.2">
      <c r="A348" s="575"/>
      <c r="B348" s="576" t="s">
        <v>1303</v>
      </c>
      <c r="C348" s="576" t="s">
        <v>502</v>
      </c>
      <c r="D348" s="576" t="s">
        <v>1287</v>
      </c>
      <c r="E348" s="576" t="s">
        <v>1304</v>
      </c>
      <c r="F348" s="576" t="s">
        <v>1307</v>
      </c>
      <c r="G348" s="576" t="s">
        <v>1308</v>
      </c>
      <c r="H348" s="585"/>
      <c r="I348" s="585"/>
      <c r="J348" s="576"/>
      <c r="K348" s="576"/>
      <c r="L348" s="585"/>
      <c r="M348" s="585"/>
      <c r="N348" s="576"/>
      <c r="O348" s="576"/>
      <c r="P348" s="585">
        <v>187</v>
      </c>
      <c r="Q348" s="585">
        <v>39083</v>
      </c>
      <c r="R348" s="581"/>
      <c r="S348" s="586">
        <v>209</v>
      </c>
    </row>
    <row r="349" spans="1:19" ht="14.45" customHeight="1" x14ac:dyDescent="0.2">
      <c r="A349" s="575"/>
      <c r="B349" s="576" t="s">
        <v>1303</v>
      </c>
      <c r="C349" s="576" t="s">
        <v>502</v>
      </c>
      <c r="D349" s="576" t="s">
        <v>1287</v>
      </c>
      <c r="E349" s="576" t="s">
        <v>1304</v>
      </c>
      <c r="F349" s="576" t="s">
        <v>1311</v>
      </c>
      <c r="G349" s="576" t="s">
        <v>1312</v>
      </c>
      <c r="H349" s="585"/>
      <c r="I349" s="585"/>
      <c r="J349" s="576"/>
      <c r="K349" s="576"/>
      <c r="L349" s="585"/>
      <c r="M349" s="585"/>
      <c r="N349" s="576"/>
      <c r="O349" s="576"/>
      <c r="P349" s="585">
        <v>92</v>
      </c>
      <c r="Q349" s="585">
        <v>19228</v>
      </c>
      <c r="R349" s="581"/>
      <c r="S349" s="586">
        <v>209</v>
      </c>
    </row>
    <row r="350" spans="1:19" ht="14.45" customHeight="1" x14ac:dyDescent="0.2">
      <c r="A350" s="575"/>
      <c r="B350" s="576" t="s">
        <v>1303</v>
      </c>
      <c r="C350" s="576" t="s">
        <v>502</v>
      </c>
      <c r="D350" s="576" t="s">
        <v>1131</v>
      </c>
      <c r="E350" s="576" t="s">
        <v>1304</v>
      </c>
      <c r="F350" s="576" t="s">
        <v>1307</v>
      </c>
      <c r="G350" s="576" t="s">
        <v>1308</v>
      </c>
      <c r="H350" s="585"/>
      <c r="I350" s="585"/>
      <c r="J350" s="576"/>
      <c r="K350" s="576"/>
      <c r="L350" s="585"/>
      <c r="M350" s="585"/>
      <c r="N350" s="576"/>
      <c r="O350" s="576"/>
      <c r="P350" s="585">
        <v>317</v>
      </c>
      <c r="Q350" s="585">
        <v>66253</v>
      </c>
      <c r="R350" s="581"/>
      <c r="S350" s="586">
        <v>209</v>
      </c>
    </row>
    <row r="351" spans="1:19" ht="14.45" customHeight="1" x14ac:dyDescent="0.2">
      <c r="A351" s="575"/>
      <c r="B351" s="576" t="s">
        <v>1303</v>
      </c>
      <c r="C351" s="576" t="s">
        <v>502</v>
      </c>
      <c r="D351" s="576" t="s">
        <v>1131</v>
      </c>
      <c r="E351" s="576" t="s">
        <v>1304</v>
      </c>
      <c r="F351" s="576" t="s">
        <v>1315</v>
      </c>
      <c r="G351" s="576" t="s">
        <v>1316</v>
      </c>
      <c r="H351" s="585"/>
      <c r="I351" s="585"/>
      <c r="J351" s="576"/>
      <c r="K351" s="576"/>
      <c r="L351" s="585"/>
      <c r="M351" s="585"/>
      <c r="N351" s="576"/>
      <c r="O351" s="576"/>
      <c r="P351" s="585">
        <v>94</v>
      </c>
      <c r="Q351" s="585">
        <v>19646</v>
      </c>
      <c r="R351" s="581"/>
      <c r="S351" s="586">
        <v>209</v>
      </c>
    </row>
    <row r="352" spans="1:19" ht="14.45" customHeight="1" x14ac:dyDescent="0.2">
      <c r="A352" s="575"/>
      <c r="B352" s="576" t="s">
        <v>1318</v>
      </c>
      <c r="C352" s="576" t="s">
        <v>493</v>
      </c>
      <c r="D352" s="576" t="s">
        <v>1150</v>
      </c>
      <c r="E352" s="576" t="s">
        <v>1304</v>
      </c>
      <c r="F352" s="576" t="s">
        <v>1307</v>
      </c>
      <c r="G352" s="576" t="s">
        <v>1308</v>
      </c>
      <c r="H352" s="585"/>
      <c r="I352" s="585"/>
      <c r="J352" s="576"/>
      <c r="K352" s="576"/>
      <c r="L352" s="585"/>
      <c r="M352" s="585"/>
      <c r="N352" s="576"/>
      <c r="O352" s="576"/>
      <c r="P352" s="585">
        <v>2</v>
      </c>
      <c r="Q352" s="585">
        <v>418</v>
      </c>
      <c r="R352" s="581"/>
      <c r="S352" s="586">
        <v>209</v>
      </c>
    </row>
    <row r="353" spans="1:19" ht="14.45" customHeight="1" x14ac:dyDescent="0.2">
      <c r="A353" s="575"/>
      <c r="B353" s="576" t="s">
        <v>1318</v>
      </c>
      <c r="C353" s="576" t="s">
        <v>490</v>
      </c>
      <c r="D353" s="576" t="s">
        <v>1104</v>
      </c>
      <c r="E353" s="576" t="s">
        <v>1304</v>
      </c>
      <c r="F353" s="576" t="s">
        <v>1307</v>
      </c>
      <c r="G353" s="576" t="s">
        <v>1308</v>
      </c>
      <c r="H353" s="585"/>
      <c r="I353" s="585"/>
      <c r="J353" s="576"/>
      <c r="K353" s="576"/>
      <c r="L353" s="585"/>
      <c r="M353" s="585"/>
      <c r="N353" s="576"/>
      <c r="O353" s="576"/>
      <c r="P353" s="585">
        <v>2</v>
      </c>
      <c r="Q353" s="585">
        <v>418</v>
      </c>
      <c r="R353" s="581"/>
      <c r="S353" s="586">
        <v>209</v>
      </c>
    </row>
    <row r="354" spans="1:19" ht="14.45" customHeight="1" x14ac:dyDescent="0.2">
      <c r="A354" s="575"/>
      <c r="B354" s="576" t="s">
        <v>1318</v>
      </c>
      <c r="C354" s="576" t="s">
        <v>490</v>
      </c>
      <c r="D354" s="576" t="s">
        <v>1152</v>
      </c>
      <c r="E354" s="576" t="s">
        <v>1304</v>
      </c>
      <c r="F354" s="576" t="s">
        <v>1311</v>
      </c>
      <c r="G354" s="576" t="s">
        <v>1312</v>
      </c>
      <c r="H354" s="585"/>
      <c r="I354" s="585"/>
      <c r="J354" s="576"/>
      <c r="K354" s="576"/>
      <c r="L354" s="585"/>
      <c r="M354" s="585"/>
      <c r="N354" s="576"/>
      <c r="O354" s="576"/>
      <c r="P354" s="585">
        <v>1</v>
      </c>
      <c r="Q354" s="585">
        <v>209</v>
      </c>
      <c r="R354" s="581"/>
      <c r="S354" s="586">
        <v>209</v>
      </c>
    </row>
    <row r="355" spans="1:19" ht="14.45" customHeight="1" x14ac:dyDescent="0.2">
      <c r="A355" s="575"/>
      <c r="B355" s="576" t="s">
        <v>1318</v>
      </c>
      <c r="C355" s="576" t="s">
        <v>490</v>
      </c>
      <c r="D355" s="576" t="s">
        <v>1170</v>
      </c>
      <c r="E355" s="576" t="s">
        <v>1304</v>
      </c>
      <c r="F355" s="576" t="s">
        <v>1307</v>
      </c>
      <c r="G355" s="576" t="s">
        <v>1308</v>
      </c>
      <c r="H355" s="585"/>
      <c r="I355" s="585"/>
      <c r="J355" s="576"/>
      <c r="K355" s="576"/>
      <c r="L355" s="585"/>
      <c r="M355" s="585"/>
      <c r="N355" s="576"/>
      <c r="O355" s="576"/>
      <c r="P355" s="585">
        <v>1</v>
      </c>
      <c r="Q355" s="585">
        <v>209</v>
      </c>
      <c r="R355" s="581"/>
      <c r="S355" s="586">
        <v>209</v>
      </c>
    </row>
    <row r="356" spans="1:19" ht="14.45" customHeight="1" x14ac:dyDescent="0.2">
      <c r="A356" s="575"/>
      <c r="B356" s="576" t="s">
        <v>1318</v>
      </c>
      <c r="C356" s="576" t="s">
        <v>490</v>
      </c>
      <c r="D356" s="576" t="s">
        <v>1277</v>
      </c>
      <c r="E356" s="576" t="s">
        <v>1304</v>
      </c>
      <c r="F356" s="576" t="s">
        <v>1307</v>
      </c>
      <c r="G356" s="576" t="s">
        <v>1308</v>
      </c>
      <c r="H356" s="585"/>
      <c r="I356" s="585"/>
      <c r="J356" s="576"/>
      <c r="K356" s="576"/>
      <c r="L356" s="585"/>
      <c r="M356" s="585"/>
      <c r="N356" s="576"/>
      <c r="O356" s="576"/>
      <c r="P356" s="585">
        <v>1</v>
      </c>
      <c r="Q356" s="585">
        <v>209</v>
      </c>
      <c r="R356" s="581"/>
      <c r="S356" s="586">
        <v>209</v>
      </c>
    </row>
    <row r="357" spans="1:19" ht="14.45" customHeight="1" x14ac:dyDescent="0.2">
      <c r="A357" s="575"/>
      <c r="B357" s="576" t="s">
        <v>1318</v>
      </c>
      <c r="C357" s="576" t="s">
        <v>490</v>
      </c>
      <c r="D357" s="576" t="s">
        <v>1288</v>
      </c>
      <c r="E357" s="576" t="s">
        <v>1304</v>
      </c>
      <c r="F357" s="576" t="s">
        <v>1311</v>
      </c>
      <c r="G357" s="576" t="s">
        <v>1312</v>
      </c>
      <c r="H357" s="585"/>
      <c r="I357" s="585"/>
      <c r="J357" s="576"/>
      <c r="K357" s="576"/>
      <c r="L357" s="585"/>
      <c r="M357" s="585"/>
      <c r="N357" s="576"/>
      <c r="O357" s="576"/>
      <c r="P357" s="585">
        <v>1</v>
      </c>
      <c r="Q357" s="585">
        <v>209</v>
      </c>
      <c r="R357" s="581"/>
      <c r="S357" s="586">
        <v>209</v>
      </c>
    </row>
    <row r="358" spans="1:19" ht="14.45" customHeight="1" x14ac:dyDescent="0.2">
      <c r="A358" s="575"/>
      <c r="B358" s="576" t="s">
        <v>1318</v>
      </c>
      <c r="C358" s="576" t="s">
        <v>490</v>
      </c>
      <c r="D358" s="576" t="s">
        <v>1145</v>
      </c>
      <c r="E358" s="576" t="s">
        <v>1304</v>
      </c>
      <c r="F358" s="576" t="s">
        <v>1311</v>
      </c>
      <c r="G358" s="576" t="s">
        <v>1312</v>
      </c>
      <c r="H358" s="585"/>
      <c r="I358" s="585"/>
      <c r="J358" s="576"/>
      <c r="K358" s="576"/>
      <c r="L358" s="585"/>
      <c r="M358" s="585"/>
      <c r="N358" s="576"/>
      <c r="O358" s="576"/>
      <c r="P358" s="585">
        <v>2</v>
      </c>
      <c r="Q358" s="585">
        <v>418</v>
      </c>
      <c r="R358" s="581"/>
      <c r="S358" s="586">
        <v>209</v>
      </c>
    </row>
    <row r="359" spans="1:19" ht="14.45" customHeight="1" x14ac:dyDescent="0.2">
      <c r="A359" s="575"/>
      <c r="B359" s="576" t="s">
        <v>1318</v>
      </c>
      <c r="C359" s="576" t="s">
        <v>490</v>
      </c>
      <c r="D359" s="576" t="s">
        <v>1149</v>
      </c>
      <c r="E359" s="576" t="s">
        <v>1304</v>
      </c>
      <c r="F359" s="576" t="s">
        <v>1311</v>
      </c>
      <c r="G359" s="576" t="s">
        <v>1312</v>
      </c>
      <c r="H359" s="585"/>
      <c r="I359" s="585"/>
      <c r="J359" s="576"/>
      <c r="K359" s="576"/>
      <c r="L359" s="585"/>
      <c r="M359" s="585"/>
      <c r="N359" s="576"/>
      <c r="O359" s="576"/>
      <c r="P359" s="585">
        <v>0</v>
      </c>
      <c r="Q359" s="585">
        <v>0</v>
      </c>
      <c r="R359" s="581"/>
      <c r="S359" s="586"/>
    </row>
    <row r="360" spans="1:19" ht="14.45" customHeight="1" x14ac:dyDescent="0.2">
      <c r="A360" s="575"/>
      <c r="B360" s="576" t="s">
        <v>1318</v>
      </c>
      <c r="C360" s="576" t="s">
        <v>490</v>
      </c>
      <c r="D360" s="576" t="s">
        <v>1269</v>
      </c>
      <c r="E360" s="576" t="s">
        <v>1304</v>
      </c>
      <c r="F360" s="576" t="s">
        <v>1307</v>
      </c>
      <c r="G360" s="576" t="s">
        <v>1308</v>
      </c>
      <c r="H360" s="585"/>
      <c r="I360" s="585"/>
      <c r="J360" s="576"/>
      <c r="K360" s="576"/>
      <c r="L360" s="585"/>
      <c r="M360" s="585"/>
      <c r="N360" s="576"/>
      <c r="O360" s="576"/>
      <c r="P360" s="585">
        <v>1</v>
      </c>
      <c r="Q360" s="585">
        <v>209</v>
      </c>
      <c r="R360" s="581"/>
      <c r="S360" s="586">
        <v>209</v>
      </c>
    </row>
    <row r="361" spans="1:19" ht="14.45" customHeight="1" x14ac:dyDescent="0.2">
      <c r="A361" s="575"/>
      <c r="B361" s="576" t="s">
        <v>1318</v>
      </c>
      <c r="C361" s="576" t="s">
        <v>490</v>
      </c>
      <c r="D361" s="576" t="s">
        <v>636</v>
      </c>
      <c r="E361" s="576" t="s">
        <v>1304</v>
      </c>
      <c r="F361" s="576" t="s">
        <v>1307</v>
      </c>
      <c r="G361" s="576" t="s">
        <v>1308</v>
      </c>
      <c r="H361" s="585"/>
      <c r="I361" s="585"/>
      <c r="J361" s="576"/>
      <c r="K361" s="576"/>
      <c r="L361" s="585"/>
      <c r="M361" s="585"/>
      <c r="N361" s="576"/>
      <c r="O361" s="576"/>
      <c r="P361" s="585">
        <v>1</v>
      </c>
      <c r="Q361" s="585">
        <v>209</v>
      </c>
      <c r="R361" s="581"/>
      <c r="S361" s="586">
        <v>209</v>
      </c>
    </row>
    <row r="362" spans="1:19" ht="14.45" customHeight="1" x14ac:dyDescent="0.2">
      <c r="A362" s="575"/>
      <c r="B362" s="576" t="s">
        <v>1318</v>
      </c>
      <c r="C362" s="576" t="s">
        <v>490</v>
      </c>
      <c r="D362" s="576" t="s">
        <v>636</v>
      </c>
      <c r="E362" s="576" t="s">
        <v>1304</v>
      </c>
      <c r="F362" s="576" t="s">
        <v>1311</v>
      </c>
      <c r="G362" s="576" t="s">
        <v>1312</v>
      </c>
      <c r="H362" s="585"/>
      <c r="I362" s="585"/>
      <c r="J362" s="576"/>
      <c r="K362" s="576"/>
      <c r="L362" s="585"/>
      <c r="M362" s="585"/>
      <c r="N362" s="576"/>
      <c r="O362" s="576"/>
      <c r="P362" s="585">
        <v>1</v>
      </c>
      <c r="Q362" s="585">
        <v>209</v>
      </c>
      <c r="R362" s="581"/>
      <c r="S362" s="586">
        <v>209</v>
      </c>
    </row>
    <row r="363" spans="1:19" ht="14.45" customHeight="1" x14ac:dyDescent="0.2">
      <c r="A363" s="575"/>
      <c r="B363" s="576" t="s">
        <v>1318</v>
      </c>
      <c r="C363" s="576" t="s">
        <v>490</v>
      </c>
      <c r="D363" s="576" t="s">
        <v>1198</v>
      </c>
      <c r="E363" s="576" t="s">
        <v>1304</v>
      </c>
      <c r="F363" s="576" t="s">
        <v>1307</v>
      </c>
      <c r="G363" s="576" t="s">
        <v>1308</v>
      </c>
      <c r="H363" s="585"/>
      <c r="I363" s="585"/>
      <c r="J363" s="576"/>
      <c r="K363" s="576"/>
      <c r="L363" s="585"/>
      <c r="M363" s="585"/>
      <c r="N363" s="576"/>
      <c r="O363" s="576"/>
      <c r="P363" s="585">
        <v>1</v>
      </c>
      <c r="Q363" s="585">
        <v>209</v>
      </c>
      <c r="R363" s="581"/>
      <c r="S363" s="586">
        <v>209</v>
      </c>
    </row>
    <row r="364" spans="1:19" ht="14.45" customHeight="1" x14ac:dyDescent="0.2">
      <c r="A364" s="575"/>
      <c r="B364" s="576" t="s">
        <v>1318</v>
      </c>
      <c r="C364" s="576" t="s">
        <v>490</v>
      </c>
      <c r="D364" s="576" t="s">
        <v>1274</v>
      </c>
      <c r="E364" s="576" t="s">
        <v>1304</v>
      </c>
      <c r="F364" s="576" t="s">
        <v>1307</v>
      </c>
      <c r="G364" s="576" t="s">
        <v>1308</v>
      </c>
      <c r="H364" s="585"/>
      <c r="I364" s="585"/>
      <c r="J364" s="576"/>
      <c r="K364" s="576"/>
      <c r="L364" s="585"/>
      <c r="M364" s="585"/>
      <c r="N364" s="576"/>
      <c r="O364" s="576"/>
      <c r="P364" s="585">
        <v>1</v>
      </c>
      <c r="Q364" s="585">
        <v>209</v>
      </c>
      <c r="R364" s="581"/>
      <c r="S364" s="586">
        <v>209</v>
      </c>
    </row>
    <row r="365" spans="1:19" ht="14.45" customHeight="1" x14ac:dyDescent="0.2">
      <c r="A365" s="575"/>
      <c r="B365" s="576" t="s">
        <v>1318</v>
      </c>
      <c r="C365" s="576" t="s">
        <v>490</v>
      </c>
      <c r="D365" s="576" t="s">
        <v>1199</v>
      </c>
      <c r="E365" s="576" t="s">
        <v>1304</v>
      </c>
      <c r="F365" s="576" t="s">
        <v>1307</v>
      </c>
      <c r="G365" s="576" t="s">
        <v>1308</v>
      </c>
      <c r="H365" s="585"/>
      <c r="I365" s="585"/>
      <c r="J365" s="576"/>
      <c r="K365" s="576"/>
      <c r="L365" s="585"/>
      <c r="M365" s="585"/>
      <c r="N365" s="576"/>
      <c r="O365" s="576"/>
      <c r="P365" s="585">
        <v>1</v>
      </c>
      <c r="Q365" s="585">
        <v>209</v>
      </c>
      <c r="R365" s="581"/>
      <c r="S365" s="586">
        <v>209</v>
      </c>
    </row>
    <row r="366" spans="1:19" ht="14.45" customHeight="1" x14ac:dyDescent="0.2">
      <c r="A366" s="575"/>
      <c r="B366" s="576" t="s">
        <v>1318</v>
      </c>
      <c r="C366" s="576" t="s">
        <v>490</v>
      </c>
      <c r="D366" s="576" t="s">
        <v>1174</v>
      </c>
      <c r="E366" s="576" t="s">
        <v>1304</v>
      </c>
      <c r="F366" s="576" t="s">
        <v>1311</v>
      </c>
      <c r="G366" s="576" t="s">
        <v>1312</v>
      </c>
      <c r="H366" s="585"/>
      <c r="I366" s="585"/>
      <c r="J366" s="576"/>
      <c r="K366" s="576"/>
      <c r="L366" s="585"/>
      <c r="M366" s="585"/>
      <c r="N366" s="576"/>
      <c r="O366" s="576"/>
      <c r="P366" s="585">
        <v>1</v>
      </c>
      <c r="Q366" s="585">
        <v>209</v>
      </c>
      <c r="R366" s="581"/>
      <c r="S366" s="586">
        <v>209</v>
      </c>
    </row>
    <row r="367" spans="1:19" ht="14.45" customHeight="1" x14ac:dyDescent="0.2">
      <c r="A367" s="575"/>
      <c r="B367" s="576" t="s">
        <v>1318</v>
      </c>
      <c r="C367" s="576" t="s">
        <v>490</v>
      </c>
      <c r="D367" s="576" t="s">
        <v>1283</v>
      </c>
      <c r="E367" s="576" t="s">
        <v>1304</v>
      </c>
      <c r="F367" s="576" t="s">
        <v>1311</v>
      </c>
      <c r="G367" s="576" t="s">
        <v>1312</v>
      </c>
      <c r="H367" s="585"/>
      <c r="I367" s="585"/>
      <c r="J367" s="576"/>
      <c r="K367" s="576"/>
      <c r="L367" s="585"/>
      <c r="M367" s="585"/>
      <c r="N367" s="576"/>
      <c r="O367" s="576"/>
      <c r="P367" s="585">
        <v>1</v>
      </c>
      <c r="Q367" s="585">
        <v>209</v>
      </c>
      <c r="R367" s="581"/>
      <c r="S367" s="586">
        <v>209</v>
      </c>
    </row>
    <row r="368" spans="1:19" ht="14.45" customHeight="1" x14ac:dyDescent="0.2">
      <c r="A368" s="575"/>
      <c r="B368" s="576" t="s">
        <v>1318</v>
      </c>
      <c r="C368" s="576" t="s">
        <v>496</v>
      </c>
      <c r="D368" s="576" t="s">
        <v>1104</v>
      </c>
      <c r="E368" s="576" t="s">
        <v>1304</v>
      </c>
      <c r="F368" s="576" t="s">
        <v>1307</v>
      </c>
      <c r="G368" s="576" t="s">
        <v>1308</v>
      </c>
      <c r="H368" s="585"/>
      <c r="I368" s="585"/>
      <c r="J368" s="576"/>
      <c r="K368" s="576"/>
      <c r="L368" s="585"/>
      <c r="M368" s="585"/>
      <c r="N368" s="576"/>
      <c r="O368" s="576"/>
      <c r="P368" s="585">
        <v>2</v>
      </c>
      <c r="Q368" s="585">
        <v>418</v>
      </c>
      <c r="R368" s="581"/>
      <c r="S368" s="586">
        <v>209</v>
      </c>
    </row>
    <row r="369" spans="1:19" ht="14.45" customHeight="1" x14ac:dyDescent="0.2">
      <c r="A369" s="575"/>
      <c r="B369" s="576" t="s">
        <v>1318</v>
      </c>
      <c r="C369" s="576" t="s">
        <v>496</v>
      </c>
      <c r="D369" s="576" t="s">
        <v>1152</v>
      </c>
      <c r="E369" s="576" t="s">
        <v>1304</v>
      </c>
      <c r="F369" s="576" t="s">
        <v>1307</v>
      </c>
      <c r="G369" s="576" t="s">
        <v>1308</v>
      </c>
      <c r="H369" s="585"/>
      <c r="I369" s="585"/>
      <c r="J369" s="576"/>
      <c r="K369" s="576"/>
      <c r="L369" s="585"/>
      <c r="M369" s="585"/>
      <c r="N369" s="576"/>
      <c r="O369" s="576"/>
      <c r="P369" s="585">
        <v>1</v>
      </c>
      <c r="Q369" s="585">
        <v>209</v>
      </c>
      <c r="R369" s="581"/>
      <c r="S369" s="586">
        <v>209</v>
      </c>
    </row>
    <row r="370" spans="1:19" ht="14.45" customHeight="1" x14ac:dyDescent="0.2">
      <c r="A370" s="575"/>
      <c r="B370" s="576" t="s">
        <v>1318</v>
      </c>
      <c r="C370" s="576" t="s">
        <v>496</v>
      </c>
      <c r="D370" s="576" t="s">
        <v>1208</v>
      </c>
      <c r="E370" s="576" t="s">
        <v>1304</v>
      </c>
      <c r="F370" s="576" t="s">
        <v>1307</v>
      </c>
      <c r="G370" s="576" t="s">
        <v>1308</v>
      </c>
      <c r="H370" s="585"/>
      <c r="I370" s="585"/>
      <c r="J370" s="576"/>
      <c r="K370" s="576"/>
      <c r="L370" s="585"/>
      <c r="M370" s="585"/>
      <c r="N370" s="576"/>
      <c r="O370" s="576"/>
      <c r="P370" s="585">
        <v>1</v>
      </c>
      <c r="Q370" s="585">
        <v>209</v>
      </c>
      <c r="R370" s="581"/>
      <c r="S370" s="586">
        <v>209</v>
      </c>
    </row>
    <row r="371" spans="1:19" ht="14.45" customHeight="1" x14ac:dyDescent="0.2">
      <c r="A371" s="575"/>
      <c r="B371" s="576" t="s">
        <v>1318</v>
      </c>
      <c r="C371" s="576" t="s">
        <v>496</v>
      </c>
      <c r="D371" s="576" t="s">
        <v>1255</v>
      </c>
      <c r="E371" s="576" t="s">
        <v>1304</v>
      </c>
      <c r="F371" s="576" t="s">
        <v>1311</v>
      </c>
      <c r="G371" s="576" t="s">
        <v>1312</v>
      </c>
      <c r="H371" s="585"/>
      <c r="I371" s="585"/>
      <c r="J371" s="576"/>
      <c r="K371" s="576"/>
      <c r="L371" s="585"/>
      <c r="M371" s="585"/>
      <c r="N371" s="576"/>
      <c r="O371" s="576"/>
      <c r="P371" s="585">
        <v>1</v>
      </c>
      <c r="Q371" s="585">
        <v>209</v>
      </c>
      <c r="R371" s="581"/>
      <c r="S371" s="586">
        <v>209</v>
      </c>
    </row>
    <row r="372" spans="1:19" ht="14.45" customHeight="1" x14ac:dyDescent="0.2">
      <c r="A372" s="575"/>
      <c r="B372" s="576" t="s">
        <v>1318</v>
      </c>
      <c r="C372" s="576" t="s">
        <v>496</v>
      </c>
      <c r="D372" s="576" t="s">
        <v>1145</v>
      </c>
      <c r="E372" s="576" t="s">
        <v>1304</v>
      </c>
      <c r="F372" s="576" t="s">
        <v>1311</v>
      </c>
      <c r="G372" s="576" t="s">
        <v>1312</v>
      </c>
      <c r="H372" s="585"/>
      <c r="I372" s="585"/>
      <c r="J372" s="576"/>
      <c r="K372" s="576"/>
      <c r="L372" s="585"/>
      <c r="M372" s="585"/>
      <c r="N372" s="576"/>
      <c r="O372" s="576"/>
      <c r="P372" s="585">
        <v>6</v>
      </c>
      <c r="Q372" s="585">
        <v>1254</v>
      </c>
      <c r="R372" s="581"/>
      <c r="S372" s="586">
        <v>209</v>
      </c>
    </row>
    <row r="373" spans="1:19" ht="14.45" customHeight="1" x14ac:dyDescent="0.2">
      <c r="A373" s="575"/>
      <c r="B373" s="576" t="s">
        <v>1318</v>
      </c>
      <c r="C373" s="576" t="s">
        <v>496</v>
      </c>
      <c r="D373" s="576" t="s">
        <v>1269</v>
      </c>
      <c r="E373" s="576" t="s">
        <v>1304</v>
      </c>
      <c r="F373" s="576" t="s">
        <v>1307</v>
      </c>
      <c r="G373" s="576" t="s">
        <v>1308</v>
      </c>
      <c r="H373" s="585"/>
      <c r="I373" s="585"/>
      <c r="J373" s="576"/>
      <c r="K373" s="576"/>
      <c r="L373" s="585"/>
      <c r="M373" s="585"/>
      <c r="N373" s="576"/>
      <c r="O373" s="576"/>
      <c r="P373" s="585">
        <v>1</v>
      </c>
      <c r="Q373" s="585">
        <v>209</v>
      </c>
      <c r="R373" s="581"/>
      <c r="S373" s="586">
        <v>209</v>
      </c>
    </row>
    <row r="374" spans="1:19" ht="14.45" customHeight="1" x14ac:dyDescent="0.2">
      <c r="A374" s="575"/>
      <c r="B374" s="576" t="s">
        <v>1318</v>
      </c>
      <c r="C374" s="576" t="s">
        <v>496</v>
      </c>
      <c r="D374" s="576" t="s">
        <v>1283</v>
      </c>
      <c r="E374" s="576" t="s">
        <v>1304</v>
      </c>
      <c r="F374" s="576" t="s">
        <v>1307</v>
      </c>
      <c r="G374" s="576" t="s">
        <v>1308</v>
      </c>
      <c r="H374" s="585"/>
      <c r="I374" s="585"/>
      <c r="J374" s="576"/>
      <c r="K374" s="576"/>
      <c r="L374" s="585"/>
      <c r="M374" s="585"/>
      <c r="N374" s="576"/>
      <c r="O374" s="576"/>
      <c r="P374" s="585">
        <v>1</v>
      </c>
      <c r="Q374" s="585">
        <v>209</v>
      </c>
      <c r="R374" s="581"/>
      <c r="S374" s="586">
        <v>209</v>
      </c>
    </row>
    <row r="375" spans="1:19" ht="14.45" customHeight="1" x14ac:dyDescent="0.2">
      <c r="A375" s="575"/>
      <c r="B375" s="576" t="s">
        <v>1318</v>
      </c>
      <c r="C375" s="576" t="s">
        <v>496</v>
      </c>
      <c r="D375" s="576" t="s">
        <v>1283</v>
      </c>
      <c r="E375" s="576" t="s">
        <v>1304</v>
      </c>
      <c r="F375" s="576" t="s">
        <v>1311</v>
      </c>
      <c r="G375" s="576" t="s">
        <v>1312</v>
      </c>
      <c r="H375" s="585"/>
      <c r="I375" s="585"/>
      <c r="J375" s="576"/>
      <c r="K375" s="576"/>
      <c r="L375" s="585"/>
      <c r="M375" s="585"/>
      <c r="N375" s="576"/>
      <c r="O375" s="576"/>
      <c r="P375" s="585">
        <v>1</v>
      </c>
      <c r="Q375" s="585">
        <v>209</v>
      </c>
      <c r="R375" s="581"/>
      <c r="S375" s="586">
        <v>209</v>
      </c>
    </row>
    <row r="376" spans="1:19" ht="14.45" customHeight="1" x14ac:dyDescent="0.2">
      <c r="A376" s="575"/>
      <c r="B376" s="576" t="s">
        <v>1318</v>
      </c>
      <c r="C376" s="576" t="s">
        <v>502</v>
      </c>
      <c r="D376" s="576" t="s">
        <v>1236</v>
      </c>
      <c r="E376" s="576" t="s">
        <v>1304</v>
      </c>
      <c r="F376" s="576" t="s">
        <v>1309</v>
      </c>
      <c r="G376" s="576" t="s">
        <v>1310</v>
      </c>
      <c r="H376" s="585"/>
      <c r="I376" s="585"/>
      <c r="J376" s="576"/>
      <c r="K376" s="576"/>
      <c r="L376" s="585"/>
      <c r="M376" s="585"/>
      <c r="N376" s="576"/>
      <c r="O376" s="576"/>
      <c r="P376" s="585">
        <v>1</v>
      </c>
      <c r="Q376" s="585">
        <v>209</v>
      </c>
      <c r="R376" s="581"/>
      <c r="S376" s="586">
        <v>209</v>
      </c>
    </row>
    <row r="377" spans="1:19" ht="14.45" customHeight="1" x14ac:dyDescent="0.2">
      <c r="A377" s="575"/>
      <c r="B377" s="576" t="s">
        <v>1318</v>
      </c>
      <c r="C377" s="576" t="s">
        <v>502</v>
      </c>
      <c r="D377" s="576" t="s">
        <v>1150</v>
      </c>
      <c r="E377" s="576" t="s">
        <v>1304</v>
      </c>
      <c r="F377" s="576" t="s">
        <v>1307</v>
      </c>
      <c r="G377" s="576" t="s">
        <v>1308</v>
      </c>
      <c r="H377" s="585"/>
      <c r="I377" s="585"/>
      <c r="J377" s="576"/>
      <c r="K377" s="576"/>
      <c r="L377" s="585"/>
      <c r="M377" s="585"/>
      <c r="N377" s="576"/>
      <c r="O377" s="576"/>
      <c r="P377" s="585">
        <v>1</v>
      </c>
      <c r="Q377" s="585">
        <v>209</v>
      </c>
      <c r="R377" s="581"/>
      <c r="S377" s="586">
        <v>209</v>
      </c>
    </row>
    <row r="378" spans="1:19" ht="14.45" customHeight="1" x14ac:dyDescent="0.2">
      <c r="A378" s="575"/>
      <c r="B378" s="576" t="s">
        <v>1318</v>
      </c>
      <c r="C378" s="576" t="s">
        <v>502</v>
      </c>
      <c r="D378" s="576" t="s">
        <v>1145</v>
      </c>
      <c r="E378" s="576" t="s">
        <v>1304</v>
      </c>
      <c r="F378" s="576" t="s">
        <v>1307</v>
      </c>
      <c r="G378" s="576" t="s">
        <v>1308</v>
      </c>
      <c r="H378" s="585"/>
      <c r="I378" s="585"/>
      <c r="J378" s="576"/>
      <c r="K378" s="576"/>
      <c r="L378" s="585"/>
      <c r="M378" s="585"/>
      <c r="N378" s="576"/>
      <c r="O378" s="576"/>
      <c r="P378" s="585">
        <v>1</v>
      </c>
      <c r="Q378" s="585">
        <v>209</v>
      </c>
      <c r="R378" s="581"/>
      <c r="S378" s="586">
        <v>209</v>
      </c>
    </row>
    <row r="379" spans="1:19" ht="14.45" customHeight="1" x14ac:dyDescent="0.2">
      <c r="A379" s="575"/>
      <c r="B379" s="576" t="s">
        <v>1318</v>
      </c>
      <c r="C379" s="576" t="s">
        <v>604</v>
      </c>
      <c r="D379" s="576" t="s">
        <v>1104</v>
      </c>
      <c r="E379" s="576" t="s">
        <v>1304</v>
      </c>
      <c r="F379" s="576" t="s">
        <v>1307</v>
      </c>
      <c r="G379" s="576" t="s">
        <v>1308</v>
      </c>
      <c r="H379" s="585"/>
      <c r="I379" s="585"/>
      <c r="J379" s="576"/>
      <c r="K379" s="576"/>
      <c r="L379" s="585"/>
      <c r="M379" s="585"/>
      <c r="N379" s="576"/>
      <c r="O379" s="576"/>
      <c r="P379" s="585">
        <v>1084</v>
      </c>
      <c r="Q379" s="585">
        <v>226556</v>
      </c>
      <c r="R379" s="581"/>
      <c r="S379" s="586">
        <v>209</v>
      </c>
    </row>
    <row r="380" spans="1:19" ht="14.45" customHeight="1" x14ac:dyDescent="0.2">
      <c r="A380" s="575"/>
      <c r="B380" s="576" t="s">
        <v>1318</v>
      </c>
      <c r="C380" s="576" t="s">
        <v>604</v>
      </c>
      <c r="D380" s="576" t="s">
        <v>1104</v>
      </c>
      <c r="E380" s="576" t="s">
        <v>1304</v>
      </c>
      <c r="F380" s="576" t="s">
        <v>1311</v>
      </c>
      <c r="G380" s="576" t="s">
        <v>1312</v>
      </c>
      <c r="H380" s="585"/>
      <c r="I380" s="585"/>
      <c r="J380" s="576"/>
      <c r="K380" s="576"/>
      <c r="L380" s="585"/>
      <c r="M380" s="585"/>
      <c r="N380" s="576"/>
      <c r="O380" s="576"/>
      <c r="P380" s="585">
        <v>592</v>
      </c>
      <c r="Q380" s="585">
        <v>123728</v>
      </c>
      <c r="R380" s="581"/>
      <c r="S380" s="586">
        <v>209</v>
      </c>
    </row>
    <row r="381" spans="1:19" ht="14.45" customHeight="1" x14ac:dyDescent="0.2">
      <c r="A381" s="575"/>
      <c r="B381" s="576" t="s">
        <v>1318</v>
      </c>
      <c r="C381" s="576" t="s">
        <v>604</v>
      </c>
      <c r="D381" s="576" t="s">
        <v>632</v>
      </c>
      <c r="E381" s="576" t="s">
        <v>1304</v>
      </c>
      <c r="F381" s="576" t="s">
        <v>1307</v>
      </c>
      <c r="G381" s="576" t="s">
        <v>1308</v>
      </c>
      <c r="H381" s="585"/>
      <c r="I381" s="585"/>
      <c r="J381" s="576"/>
      <c r="K381" s="576"/>
      <c r="L381" s="585"/>
      <c r="M381" s="585"/>
      <c r="N381" s="576"/>
      <c r="O381" s="576"/>
      <c r="P381" s="585">
        <v>292</v>
      </c>
      <c r="Q381" s="585">
        <v>61028</v>
      </c>
      <c r="R381" s="581"/>
      <c r="S381" s="586">
        <v>209</v>
      </c>
    </row>
    <row r="382" spans="1:19" ht="14.45" customHeight="1" x14ac:dyDescent="0.2">
      <c r="A382" s="575"/>
      <c r="B382" s="576" t="s">
        <v>1318</v>
      </c>
      <c r="C382" s="576" t="s">
        <v>604</v>
      </c>
      <c r="D382" s="576" t="s">
        <v>632</v>
      </c>
      <c r="E382" s="576" t="s">
        <v>1304</v>
      </c>
      <c r="F382" s="576" t="s">
        <v>1311</v>
      </c>
      <c r="G382" s="576" t="s">
        <v>1312</v>
      </c>
      <c r="H382" s="585"/>
      <c r="I382" s="585"/>
      <c r="J382" s="576"/>
      <c r="K382" s="576"/>
      <c r="L382" s="585"/>
      <c r="M382" s="585"/>
      <c r="N382" s="576"/>
      <c r="O382" s="576"/>
      <c r="P382" s="585">
        <v>75</v>
      </c>
      <c r="Q382" s="585">
        <v>15675</v>
      </c>
      <c r="R382" s="581"/>
      <c r="S382" s="586">
        <v>209</v>
      </c>
    </row>
    <row r="383" spans="1:19" ht="14.45" customHeight="1" x14ac:dyDescent="0.2">
      <c r="A383" s="575"/>
      <c r="B383" s="576" t="s">
        <v>1318</v>
      </c>
      <c r="C383" s="576" t="s">
        <v>604</v>
      </c>
      <c r="D383" s="576" t="s">
        <v>1141</v>
      </c>
      <c r="E383" s="576" t="s">
        <v>1304</v>
      </c>
      <c r="F383" s="576" t="s">
        <v>1307</v>
      </c>
      <c r="G383" s="576" t="s">
        <v>1308</v>
      </c>
      <c r="H383" s="585"/>
      <c r="I383" s="585"/>
      <c r="J383" s="576"/>
      <c r="K383" s="576"/>
      <c r="L383" s="585"/>
      <c r="M383" s="585"/>
      <c r="N383" s="576"/>
      <c r="O383" s="576"/>
      <c r="P383" s="585">
        <v>81</v>
      </c>
      <c r="Q383" s="585">
        <v>16929</v>
      </c>
      <c r="R383" s="581"/>
      <c r="S383" s="586">
        <v>209</v>
      </c>
    </row>
    <row r="384" spans="1:19" ht="14.45" customHeight="1" x14ac:dyDescent="0.2">
      <c r="A384" s="575"/>
      <c r="B384" s="576" t="s">
        <v>1318</v>
      </c>
      <c r="C384" s="576" t="s">
        <v>604</v>
      </c>
      <c r="D384" s="576" t="s">
        <v>1141</v>
      </c>
      <c r="E384" s="576" t="s">
        <v>1304</v>
      </c>
      <c r="F384" s="576" t="s">
        <v>1311</v>
      </c>
      <c r="G384" s="576" t="s">
        <v>1312</v>
      </c>
      <c r="H384" s="585"/>
      <c r="I384" s="585"/>
      <c r="J384" s="576"/>
      <c r="K384" s="576"/>
      <c r="L384" s="585"/>
      <c r="M384" s="585"/>
      <c r="N384" s="576"/>
      <c r="O384" s="576"/>
      <c r="P384" s="585">
        <v>34</v>
      </c>
      <c r="Q384" s="585">
        <v>7106</v>
      </c>
      <c r="R384" s="581"/>
      <c r="S384" s="586">
        <v>209</v>
      </c>
    </row>
    <row r="385" spans="1:19" ht="14.45" customHeight="1" x14ac:dyDescent="0.2">
      <c r="A385" s="575"/>
      <c r="B385" s="576" t="s">
        <v>1318</v>
      </c>
      <c r="C385" s="576" t="s">
        <v>604</v>
      </c>
      <c r="D385" s="576" t="s">
        <v>1148</v>
      </c>
      <c r="E385" s="576" t="s">
        <v>1304</v>
      </c>
      <c r="F385" s="576" t="s">
        <v>1307</v>
      </c>
      <c r="G385" s="576" t="s">
        <v>1308</v>
      </c>
      <c r="H385" s="585"/>
      <c r="I385" s="585"/>
      <c r="J385" s="576"/>
      <c r="K385" s="576"/>
      <c r="L385" s="585"/>
      <c r="M385" s="585"/>
      <c r="N385" s="576"/>
      <c r="O385" s="576"/>
      <c r="P385" s="585">
        <v>57</v>
      </c>
      <c r="Q385" s="585">
        <v>11913</v>
      </c>
      <c r="R385" s="581"/>
      <c r="S385" s="586">
        <v>209</v>
      </c>
    </row>
    <row r="386" spans="1:19" ht="14.45" customHeight="1" x14ac:dyDescent="0.2">
      <c r="A386" s="575"/>
      <c r="B386" s="576" t="s">
        <v>1318</v>
      </c>
      <c r="C386" s="576" t="s">
        <v>604</v>
      </c>
      <c r="D386" s="576" t="s">
        <v>1148</v>
      </c>
      <c r="E386" s="576" t="s">
        <v>1304</v>
      </c>
      <c r="F386" s="576" t="s">
        <v>1311</v>
      </c>
      <c r="G386" s="576" t="s">
        <v>1312</v>
      </c>
      <c r="H386" s="585"/>
      <c r="I386" s="585"/>
      <c r="J386" s="576"/>
      <c r="K386" s="576"/>
      <c r="L386" s="585"/>
      <c r="M386" s="585"/>
      <c r="N386" s="576"/>
      <c r="O386" s="576"/>
      <c r="P386" s="585">
        <v>66</v>
      </c>
      <c r="Q386" s="585">
        <v>13794</v>
      </c>
      <c r="R386" s="581"/>
      <c r="S386" s="586">
        <v>209</v>
      </c>
    </row>
    <row r="387" spans="1:19" ht="14.45" customHeight="1" x14ac:dyDescent="0.2">
      <c r="A387" s="575"/>
      <c r="B387" s="576" t="s">
        <v>1318</v>
      </c>
      <c r="C387" s="576" t="s">
        <v>604</v>
      </c>
      <c r="D387" s="576" t="s">
        <v>1152</v>
      </c>
      <c r="E387" s="576" t="s">
        <v>1304</v>
      </c>
      <c r="F387" s="576" t="s">
        <v>1307</v>
      </c>
      <c r="G387" s="576" t="s">
        <v>1308</v>
      </c>
      <c r="H387" s="585"/>
      <c r="I387" s="585"/>
      <c r="J387" s="576"/>
      <c r="K387" s="576"/>
      <c r="L387" s="585"/>
      <c r="M387" s="585"/>
      <c r="N387" s="576"/>
      <c r="O387" s="576"/>
      <c r="P387" s="585">
        <v>345</v>
      </c>
      <c r="Q387" s="585">
        <v>72105</v>
      </c>
      <c r="R387" s="581"/>
      <c r="S387" s="586">
        <v>209</v>
      </c>
    </row>
    <row r="388" spans="1:19" ht="14.45" customHeight="1" x14ac:dyDescent="0.2">
      <c r="A388" s="575"/>
      <c r="B388" s="576" t="s">
        <v>1318</v>
      </c>
      <c r="C388" s="576" t="s">
        <v>604</v>
      </c>
      <c r="D388" s="576" t="s">
        <v>1152</v>
      </c>
      <c r="E388" s="576" t="s">
        <v>1304</v>
      </c>
      <c r="F388" s="576" t="s">
        <v>1311</v>
      </c>
      <c r="G388" s="576" t="s">
        <v>1312</v>
      </c>
      <c r="H388" s="585"/>
      <c r="I388" s="585"/>
      <c r="J388" s="576"/>
      <c r="K388" s="576"/>
      <c r="L388" s="585"/>
      <c r="M388" s="585"/>
      <c r="N388" s="576"/>
      <c r="O388" s="576"/>
      <c r="P388" s="585">
        <v>108</v>
      </c>
      <c r="Q388" s="585">
        <v>22572</v>
      </c>
      <c r="R388" s="581"/>
      <c r="S388" s="586">
        <v>209</v>
      </c>
    </row>
    <row r="389" spans="1:19" ht="14.45" customHeight="1" x14ac:dyDescent="0.2">
      <c r="A389" s="575"/>
      <c r="B389" s="576" t="s">
        <v>1318</v>
      </c>
      <c r="C389" s="576" t="s">
        <v>604</v>
      </c>
      <c r="D389" s="576" t="s">
        <v>1154</v>
      </c>
      <c r="E389" s="576" t="s">
        <v>1304</v>
      </c>
      <c r="F389" s="576" t="s">
        <v>1307</v>
      </c>
      <c r="G389" s="576" t="s">
        <v>1308</v>
      </c>
      <c r="H389" s="585"/>
      <c r="I389" s="585"/>
      <c r="J389" s="576"/>
      <c r="K389" s="576"/>
      <c r="L389" s="585"/>
      <c r="M389" s="585"/>
      <c r="N389" s="576"/>
      <c r="O389" s="576"/>
      <c r="P389" s="585">
        <v>13</v>
      </c>
      <c r="Q389" s="585">
        <v>2717</v>
      </c>
      <c r="R389" s="581"/>
      <c r="S389" s="586">
        <v>209</v>
      </c>
    </row>
    <row r="390" spans="1:19" ht="14.45" customHeight="1" x14ac:dyDescent="0.2">
      <c r="A390" s="575"/>
      <c r="B390" s="576" t="s">
        <v>1318</v>
      </c>
      <c r="C390" s="576" t="s">
        <v>604</v>
      </c>
      <c r="D390" s="576" t="s">
        <v>1154</v>
      </c>
      <c r="E390" s="576" t="s">
        <v>1304</v>
      </c>
      <c r="F390" s="576" t="s">
        <v>1311</v>
      </c>
      <c r="G390" s="576" t="s">
        <v>1312</v>
      </c>
      <c r="H390" s="585"/>
      <c r="I390" s="585"/>
      <c r="J390" s="576"/>
      <c r="K390" s="576"/>
      <c r="L390" s="585"/>
      <c r="M390" s="585"/>
      <c r="N390" s="576"/>
      <c r="O390" s="576"/>
      <c r="P390" s="585">
        <v>42</v>
      </c>
      <c r="Q390" s="585">
        <v>8778</v>
      </c>
      <c r="R390" s="581"/>
      <c r="S390" s="586">
        <v>209</v>
      </c>
    </row>
    <row r="391" spans="1:19" ht="14.45" customHeight="1" x14ac:dyDescent="0.2">
      <c r="A391" s="575"/>
      <c r="B391" s="576" t="s">
        <v>1318</v>
      </c>
      <c r="C391" s="576" t="s">
        <v>604</v>
      </c>
      <c r="D391" s="576" t="s">
        <v>1158</v>
      </c>
      <c r="E391" s="576" t="s">
        <v>1304</v>
      </c>
      <c r="F391" s="576" t="s">
        <v>1307</v>
      </c>
      <c r="G391" s="576" t="s">
        <v>1308</v>
      </c>
      <c r="H391" s="585"/>
      <c r="I391" s="585"/>
      <c r="J391" s="576"/>
      <c r="K391" s="576"/>
      <c r="L391" s="585"/>
      <c r="M391" s="585"/>
      <c r="N391" s="576"/>
      <c r="O391" s="576"/>
      <c r="P391" s="585">
        <v>48</v>
      </c>
      <c r="Q391" s="585">
        <v>10032</v>
      </c>
      <c r="R391" s="581"/>
      <c r="S391" s="586">
        <v>209</v>
      </c>
    </row>
    <row r="392" spans="1:19" ht="14.45" customHeight="1" x14ac:dyDescent="0.2">
      <c r="A392" s="575"/>
      <c r="B392" s="576" t="s">
        <v>1318</v>
      </c>
      <c r="C392" s="576" t="s">
        <v>604</v>
      </c>
      <c r="D392" s="576" t="s">
        <v>1158</v>
      </c>
      <c r="E392" s="576" t="s">
        <v>1304</v>
      </c>
      <c r="F392" s="576" t="s">
        <v>1311</v>
      </c>
      <c r="G392" s="576" t="s">
        <v>1312</v>
      </c>
      <c r="H392" s="585"/>
      <c r="I392" s="585"/>
      <c r="J392" s="576"/>
      <c r="K392" s="576"/>
      <c r="L392" s="585"/>
      <c r="M392" s="585"/>
      <c r="N392" s="576"/>
      <c r="O392" s="576"/>
      <c r="P392" s="585">
        <v>30</v>
      </c>
      <c r="Q392" s="585">
        <v>6270</v>
      </c>
      <c r="R392" s="581"/>
      <c r="S392" s="586">
        <v>209</v>
      </c>
    </row>
    <row r="393" spans="1:19" ht="14.45" customHeight="1" x14ac:dyDescent="0.2">
      <c r="A393" s="575"/>
      <c r="B393" s="576" t="s">
        <v>1318</v>
      </c>
      <c r="C393" s="576" t="s">
        <v>604</v>
      </c>
      <c r="D393" s="576" t="s">
        <v>1161</v>
      </c>
      <c r="E393" s="576" t="s">
        <v>1304</v>
      </c>
      <c r="F393" s="576" t="s">
        <v>1307</v>
      </c>
      <c r="G393" s="576" t="s">
        <v>1308</v>
      </c>
      <c r="H393" s="585"/>
      <c r="I393" s="585"/>
      <c r="J393" s="576"/>
      <c r="K393" s="576"/>
      <c r="L393" s="585"/>
      <c r="M393" s="585"/>
      <c r="N393" s="576"/>
      <c r="O393" s="576"/>
      <c r="P393" s="585">
        <v>39</v>
      </c>
      <c r="Q393" s="585">
        <v>8151</v>
      </c>
      <c r="R393" s="581"/>
      <c r="S393" s="586">
        <v>209</v>
      </c>
    </row>
    <row r="394" spans="1:19" ht="14.45" customHeight="1" x14ac:dyDescent="0.2">
      <c r="A394" s="575"/>
      <c r="B394" s="576" t="s">
        <v>1318</v>
      </c>
      <c r="C394" s="576" t="s">
        <v>604</v>
      </c>
      <c r="D394" s="576" t="s">
        <v>1162</v>
      </c>
      <c r="E394" s="576" t="s">
        <v>1304</v>
      </c>
      <c r="F394" s="576" t="s">
        <v>1307</v>
      </c>
      <c r="G394" s="576" t="s">
        <v>1308</v>
      </c>
      <c r="H394" s="585"/>
      <c r="I394" s="585"/>
      <c r="J394" s="576"/>
      <c r="K394" s="576"/>
      <c r="L394" s="585"/>
      <c r="M394" s="585"/>
      <c r="N394" s="576"/>
      <c r="O394" s="576"/>
      <c r="P394" s="585">
        <v>18</v>
      </c>
      <c r="Q394" s="585">
        <v>3762</v>
      </c>
      <c r="R394" s="581"/>
      <c r="S394" s="586">
        <v>209</v>
      </c>
    </row>
    <row r="395" spans="1:19" ht="14.45" customHeight="1" x14ac:dyDescent="0.2">
      <c r="A395" s="575"/>
      <c r="B395" s="576" t="s">
        <v>1318</v>
      </c>
      <c r="C395" s="576" t="s">
        <v>604</v>
      </c>
      <c r="D395" s="576" t="s">
        <v>1162</v>
      </c>
      <c r="E395" s="576" t="s">
        <v>1304</v>
      </c>
      <c r="F395" s="576" t="s">
        <v>1311</v>
      </c>
      <c r="G395" s="576" t="s">
        <v>1312</v>
      </c>
      <c r="H395" s="585"/>
      <c r="I395" s="585"/>
      <c r="J395" s="576"/>
      <c r="K395" s="576"/>
      <c r="L395" s="585"/>
      <c r="M395" s="585"/>
      <c r="N395" s="576"/>
      <c r="O395" s="576"/>
      <c r="P395" s="585">
        <v>152</v>
      </c>
      <c r="Q395" s="585">
        <v>31768</v>
      </c>
      <c r="R395" s="581"/>
      <c r="S395" s="586">
        <v>209</v>
      </c>
    </row>
    <row r="396" spans="1:19" ht="14.45" customHeight="1" x14ac:dyDescent="0.2">
      <c r="A396" s="575"/>
      <c r="B396" s="576" t="s">
        <v>1318</v>
      </c>
      <c r="C396" s="576" t="s">
        <v>604</v>
      </c>
      <c r="D396" s="576" t="s">
        <v>1170</v>
      </c>
      <c r="E396" s="576" t="s">
        <v>1304</v>
      </c>
      <c r="F396" s="576" t="s">
        <v>1307</v>
      </c>
      <c r="G396" s="576" t="s">
        <v>1308</v>
      </c>
      <c r="H396" s="585"/>
      <c r="I396" s="585"/>
      <c r="J396" s="576"/>
      <c r="K396" s="576"/>
      <c r="L396" s="585"/>
      <c r="M396" s="585"/>
      <c r="N396" s="576"/>
      <c r="O396" s="576"/>
      <c r="P396" s="585">
        <v>71</v>
      </c>
      <c r="Q396" s="585">
        <v>14839</v>
      </c>
      <c r="R396" s="581"/>
      <c r="S396" s="586">
        <v>209</v>
      </c>
    </row>
    <row r="397" spans="1:19" ht="14.45" customHeight="1" x14ac:dyDescent="0.2">
      <c r="A397" s="575"/>
      <c r="B397" s="576" t="s">
        <v>1318</v>
      </c>
      <c r="C397" s="576" t="s">
        <v>604</v>
      </c>
      <c r="D397" s="576" t="s">
        <v>1170</v>
      </c>
      <c r="E397" s="576" t="s">
        <v>1304</v>
      </c>
      <c r="F397" s="576" t="s">
        <v>1311</v>
      </c>
      <c r="G397" s="576" t="s">
        <v>1312</v>
      </c>
      <c r="H397" s="585"/>
      <c r="I397" s="585"/>
      <c r="J397" s="576"/>
      <c r="K397" s="576"/>
      <c r="L397" s="585"/>
      <c r="M397" s="585"/>
      <c r="N397" s="576"/>
      <c r="O397" s="576"/>
      <c r="P397" s="585">
        <v>61</v>
      </c>
      <c r="Q397" s="585">
        <v>12749</v>
      </c>
      <c r="R397" s="581"/>
      <c r="S397" s="586">
        <v>209</v>
      </c>
    </row>
    <row r="398" spans="1:19" ht="14.45" customHeight="1" x14ac:dyDescent="0.2">
      <c r="A398" s="575"/>
      <c r="B398" s="576" t="s">
        <v>1318</v>
      </c>
      <c r="C398" s="576" t="s">
        <v>604</v>
      </c>
      <c r="D398" s="576" t="s">
        <v>1181</v>
      </c>
      <c r="E398" s="576" t="s">
        <v>1304</v>
      </c>
      <c r="F398" s="576" t="s">
        <v>1307</v>
      </c>
      <c r="G398" s="576" t="s">
        <v>1308</v>
      </c>
      <c r="H398" s="585"/>
      <c r="I398" s="585"/>
      <c r="J398" s="576"/>
      <c r="K398" s="576"/>
      <c r="L398" s="585"/>
      <c r="M398" s="585"/>
      <c r="N398" s="576"/>
      <c r="O398" s="576"/>
      <c r="P398" s="585">
        <v>66</v>
      </c>
      <c r="Q398" s="585">
        <v>13794</v>
      </c>
      <c r="R398" s="581"/>
      <c r="S398" s="586">
        <v>209</v>
      </c>
    </row>
    <row r="399" spans="1:19" ht="14.45" customHeight="1" x14ac:dyDescent="0.2">
      <c r="A399" s="575"/>
      <c r="B399" s="576" t="s">
        <v>1318</v>
      </c>
      <c r="C399" s="576" t="s">
        <v>604</v>
      </c>
      <c r="D399" s="576" t="s">
        <v>1181</v>
      </c>
      <c r="E399" s="576" t="s">
        <v>1304</v>
      </c>
      <c r="F399" s="576" t="s">
        <v>1311</v>
      </c>
      <c r="G399" s="576" t="s">
        <v>1312</v>
      </c>
      <c r="H399" s="585"/>
      <c r="I399" s="585"/>
      <c r="J399" s="576"/>
      <c r="K399" s="576"/>
      <c r="L399" s="585"/>
      <c r="M399" s="585"/>
      <c r="N399" s="576"/>
      <c r="O399" s="576"/>
      <c r="P399" s="585">
        <v>4</v>
      </c>
      <c r="Q399" s="585">
        <v>836</v>
      </c>
      <c r="R399" s="581"/>
      <c r="S399" s="586">
        <v>209</v>
      </c>
    </row>
    <row r="400" spans="1:19" ht="14.45" customHeight="1" x14ac:dyDescent="0.2">
      <c r="A400" s="575"/>
      <c r="B400" s="576" t="s">
        <v>1318</v>
      </c>
      <c r="C400" s="576" t="s">
        <v>604</v>
      </c>
      <c r="D400" s="576" t="s">
        <v>1187</v>
      </c>
      <c r="E400" s="576" t="s">
        <v>1304</v>
      </c>
      <c r="F400" s="576" t="s">
        <v>1307</v>
      </c>
      <c r="G400" s="576" t="s">
        <v>1308</v>
      </c>
      <c r="H400" s="585"/>
      <c r="I400" s="585"/>
      <c r="J400" s="576"/>
      <c r="K400" s="576"/>
      <c r="L400" s="585"/>
      <c r="M400" s="585"/>
      <c r="N400" s="576"/>
      <c r="O400" s="576"/>
      <c r="P400" s="585">
        <v>43</v>
      </c>
      <c r="Q400" s="585">
        <v>8987</v>
      </c>
      <c r="R400" s="581"/>
      <c r="S400" s="586">
        <v>209</v>
      </c>
    </row>
    <row r="401" spans="1:19" ht="14.45" customHeight="1" x14ac:dyDescent="0.2">
      <c r="A401" s="575"/>
      <c r="B401" s="576" t="s">
        <v>1318</v>
      </c>
      <c r="C401" s="576" t="s">
        <v>604</v>
      </c>
      <c r="D401" s="576" t="s">
        <v>1187</v>
      </c>
      <c r="E401" s="576" t="s">
        <v>1304</v>
      </c>
      <c r="F401" s="576" t="s">
        <v>1311</v>
      </c>
      <c r="G401" s="576" t="s">
        <v>1312</v>
      </c>
      <c r="H401" s="585"/>
      <c r="I401" s="585"/>
      <c r="J401" s="576"/>
      <c r="K401" s="576"/>
      <c r="L401" s="585"/>
      <c r="M401" s="585"/>
      <c r="N401" s="576"/>
      <c r="O401" s="576"/>
      <c r="P401" s="585">
        <v>2</v>
      </c>
      <c r="Q401" s="585">
        <v>418</v>
      </c>
      <c r="R401" s="581"/>
      <c r="S401" s="586">
        <v>209</v>
      </c>
    </row>
    <row r="402" spans="1:19" ht="14.45" customHeight="1" x14ac:dyDescent="0.2">
      <c r="A402" s="575"/>
      <c r="B402" s="576" t="s">
        <v>1318</v>
      </c>
      <c r="C402" s="576" t="s">
        <v>604</v>
      </c>
      <c r="D402" s="576" t="s">
        <v>1194</v>
      </c>
      <c r="E402" s="576" t="s">
        <v>1304</v>
      </c>
      <c r="F402" s="576" t="s">
        <v>1307</v>
      </c>
      <c r="G402" s="576" t="s">
        <v>1308</v>
      </c>
      <c r="H402" s="585"/>
      <c r="I402" s="585"/>
      <c r="J402" s="576"/>
      <c r="K402" s="576"/>
      <c r="L402" s="585"/>
      <c r="M402" s="585"/>
      <c r="N402" s="576"/>
      <c r="O402" s="576"/>
      <c r="P402" s="585">
        <v>4</v>
      </c>
      <c r="Q402" s="585">
        <v>836</v>
      </c>
      <c r="R402" s="581"/>
      <c r="S402" s="586">
        <v>209</v>
      </c>
    </row>
    <row r="403" spans="1:19" ht="14.45" customHeight="1" x14ac:dyDescent="0.2">
      <c r="A403" s="575"/>
      <c r="B403" s="576" t="s">
        <v>1318</v>
      </c>
      <c r="C403" s="576" t="s">
        <v>604</v>
      </c>
      <c r="D403" s="576" t="s">
        <v>1194</v>
      </c>
      <c r="E403" s="576" t="s">
        <v>1304</v>
      </c>
      <c r="F403" s="576" t="s">
        <v>1311</v>
      </c>
      <c r="G403" s="576" t="s">
        <v>1312</v>
      </c>
      <c r="H403" s="585"/>
      <c r="I403" s="585"/>
      <c r="J403" s="576"/>
      <c r="K403" s="576"/>
      <c r="L403" s="585"/>
      <c r="M403" s="585"/>
      <c r="N403" s="576"/>
      <c r="O403" s="576"/>
      <c r="P403" s="585">
        <v>41</v>
      </c>
      <c r="Q403" s="585">
        <v>8569</v>
      </c>
      <c r="R403" s="581"/>
      <c r="S403" s="586">
        <v>209</v>
      </c>
    </row>
    <row r="404" spans="1:19" ht="14.45" customHeight="1" x14ac:dyDescent="0.2">
      <c r="A404" s="575"/>
      <c r="B404" s="576" t="s">
        <v>1318</v>
      </c>
      <c r="C404" s="576" t="s">
        <v>604</v>
      </c>
      <c r="D404" s="576" t="s">
        <v>1203</v>
      </c>
      <c r="E404" s="576" t="s">
        <v>1304</v>
      </c>
      <c r="F404" s="576" t="s">
        <v>1307</v>
      </c>
      <c r="G404" s="576" t="s">
        <v>1308</v>
      </c>
      <c r="H404" s="585"/>
      <c r="I404" s="585"/>
      <c r="J404" s="576"/>
      <c r="K404" s="576"/>
      <c r="L404" s="585"/>
      <c r="M404" s="585"/>
      <c r="N404" s="576"/>
      <c r="O404" s="576"/>
      <c r="P404" s="585">
        <v>26</v>
      </c>
      <c r="Q404" s="585">
        <v>5434</v>
      </c>
      <c r="R404" s="581"/>
      <c r="S404" s="586">
        <v>209</v>
      </c>
    </row>
    <row r="405" spans="1:19" ht="14.45" customHeight="1" x14ac:dyDescent="0.2">
      <c r="A405" s="575"/>
      <c r="B405" s="576" t="s">
        <v>1318</v>
      </c>
      <c r="C405" s="576" t="s">
        <v>604</v>
      </c>
      <c r="D405" s="576" t="s">
        <v>1230</v>
      </c>
      <c r="E405" s="576" t="s">
        <v>1304</v>
      </c>
      <c r="F405" s="576" t="s">
        <v>1307</v>
      </c>
      <c r="G405" s="576" t="s">
        <v>1308</v>
      </c>
      <c r="H405" s="585"/>
      <c r="I405" s="585"/>
      <c r="J405" s="576"/>
      <c r="K405" s="576"/>
      <c r="L405" s="585"/>
      <c r="M405" s="585"/>
      <c r="N405" s="576"/>
      <c r="O405" s="576"/>
      <c r="P405" s="585">
        <v>73</v>
      </c>
      <c r="Q405" s="585">
        <v>15257</v>
      </c>
      <c r="R405" s="581"/>
      <c r="S405" s="586">
        <v>209</v>
      </c>
    </row>
    <row r="406" spans="1:19" ht="14.45" customHeight="1" x14ac:dyDescent="0.2">
      <c r="A406" s="575"/>
      <c r="B406" s="576" t="s">
        <v>1318</v>
      </c>
      <c r="C406" s="576" t="s">
        <v>604</v>
      </c>
      <c r="D406" s="576" t="s">
        <v>1230</v>
      </c>
      <c r="E406" s="576" t="s">
        <v>1304</v>
      </c>
      <c r="F406" s="576" t="s">
        <v>1311</v>
      </c>
      <c r="G406" s="576" t="s">
        <v>1312</v>
      </c>
      <c r="H406" s="585"/>
      <c r="I406" s="585"/>
      <c r="J406" s="576"/>
      <c r="K406" s="576"/>
      <c r="L406" s="585"/>
      <c r="M406" s="585"/>
      <c r="N406" s="576"/>
      <c r="O406" s="576"/>
      <c r="P406" s="585">
        <v>11</v>
      </c>
      <c r="Q406" s="585">
        <v>2299</v>
      </c>
      <c r="R406" s="581"/>
      <c r="S406" s="586">
        <v>209</v>
      </c>
    </row>
    <row r="407" spans="1:19" ht="14.45" customHeight="1" x14ac:dyDescent="0.2">
      <c r="A407" s="575"/>
      <c r="B407" s="576" t="s">
        <v>1318</v>
      </c>
      <c r="C407" s="576" t="s">
        <v>604</v>
      </c>
      <c r="D407" s="576" t="s">
        <v>1239</v>
      </c>
      <c r="E407" s="576" t="s">
        <v>1304</v>
      </c>
      <c r="F407" s="576" t="s">
        <v>1307</v>
      </c>
      <c r="G407" s="576" t="s">
        <v>1308</v>
      </c>
      <c r="H407" s="585"/>
      <c r="I407" s="585"/>
      <c r="J407" s="576"/>
      <c r="K407" s="576"/>
      <c r="L407" s="585"/>
      <c r="M407" s="585"/>
      <c r="N407" s="576"/>
      <c r="O407" s="576"/>
      <c r="P407" s="585">
        <v>69</v>
      </c>
      <c r="Q407" s="585">
        <v>14421</v>
      </c>
      <c r="R407" s="581"/>
      <c r="S407" s="586">
        <v>209</v>
      </c>
    </row>
    <row r="408" spans="1:19" ht="14.45" customHeight="1" x14ac:dyDescent="0.2">
      <c r="A408" s="575"/>
      <c r="B408" s="576" t="s">
        <v>1318</v>
      </c>
      <c r="C408" s="576" t="s">
        <v>604</v>
      </c>
      <c r="D408" s="576" t="s">
        <v>1239</v>
      </c>
      <c r="E408" s="576" t="s">
        <v>1304</v>
      </c>
      <c r="F408" s="576" t="s">
        <v>1311</v>
      </c>
      <c r="G408" s="576" t="s">
        <v>1312</v>
      </c>
      <c r="H408" s="585"/>
      <c r="I408" s="585"/>
      <c r="J408" s="576"/>
      <c r="K408" s="576"/>
      <c r="L408" s="585"/>
      <c r="M408" s="585"/>
      <c r="N408" s="576"/>
      <c r="O408" s="576"/>
      <c r="P408" s="585">
        <v>37</v>
      </c>
      <c r="Q408" s="585">
        <v>7733</v>
      </c>
      <c r="R408" s="581"/>
      <c r="S408" s="586">
        <v>209</v>
      </c>
    </row>
    <row r="409" spans="1:19" ht="14.45" customHeight="1" x14ac:dyDescent="0.2">
      <c r="A409" s="575"/>
      <c r="B409" s="576" t="s">
        <v>1318</v>
      </c>
      <c r="C409" s="576" t="s">
        <v>604</v>
      </c>
      <c r="D409" s="576" t="s">
        <v>1250</v>
      </c>
      <c r="E409" s="576" t="s">
        <v>1304</v>
      </c>
      <c r="F409" s="576" t="s">
        <v>1307</v>
      </c>
      <c r="G409" s="576" t="s">
        <v>1308</v>
      </c>
      <c r="H409" s="585"/>
      <c r="I409" s="585"/>
      <c r="J409" s="576"/>
      <c r="K409" s="576"/>
      <c r="L409" s="585"/>
      <c r="M409" s="585"/>
      <c r="N409" s="576"/>
      <c r="O409" s="576"/>
      <c r="P409" s="585">
        <v>31</v>
      </c>
      <c r="Q409" s="585">
        <v>6479</v>
      </c>
      <c r="R409" s="581"/>
      <c r="S409" s="586">
        <v>209</v>
      </c>
    </row>
    <row r="410" spans="1:19" ht="14.45" customHeight="1" x14ac:dyDescent="0.2">
      <c r="A410" s="575"/>
      <c r="B410" s="576" t="s">
        <v>1318</v>
      </c>
      <c r="C410" s="576" t="s">
        <v>604</v>
      </c>
      <c r="D410" s="576" t="s">
        <v>1250</v>
      </c>
      <c r="E410" s="576" t="s">
        <v>1304</v>
      </c>
      <c r="F410" s="576" t="s">
        <v>1311</v>
      </c>
      <c r="G410" s="576" t="s">
        <v>1312</v>
      </c>
      <c r="H410" s="585"/>
      <c r="I410" s="585"/>
      <c r="J410" s="576"/>
      <c r="K410" s="576"/>
      <c r="L410" s="585"/>
      <c r="M410" s="585"/>
      <c r="N410" s="576"/>
      <c r="O410" s="576"/>
      <c r="P410" s="585">
        <v>25</v>
      </c>
      <c r="Q410" s="585">
        <v>5225</v>
      </c>
      <c r="R410" s="581"/>
      <c r="S410" s="586">
        <v>209</v>
      </c>
    </row>
    <row r="411" spans="1:19" ht="14.45" customHeight="1" x14ac:dyDescent="0.2">
      <c r="A411" s="575"/>
      <c r="B411" s="576" t="s">
        <v>1318</v>
      </c>
      <c r="C411" s="576" t="s">
        <v>604</v>
      </c>
      <c r="D411" s="576" t="s">
        <v>1252</v>
      </c>
      <c r="E411" s="576" t="s">
        <v>1304</v>
      </c>
      <c r="F411" s="576" t="s">
        <v>1307</v>
      </c>
      <c r="G411" s="576" t="s">
        <v>1308</v>
      </c>
      <c r="H411" s="585"/>
      <c r="I411" s="585"/>
      <c r="J411" s="576"/>
      <c r="K411" s="576"/>
      <c r="L411" s="585"/>
      <c r="M411" s="585"/>
      <c r="N411" s="576"/>
      <c r="O411" s="576"/>
      <c r="P411" s="585">
        <v>239</v>
      </c>
      <c r="Q411" s="585">
        <v>49951</v>
      </c>
      <c r="R411" s="581"/>
      <c r="S411" s="586">
        <v>209</v>
      </c>
    </row>
    <row r="412" spans="1:19" ht="14.45" customHeight="1" x14ac:dyDescent="0.2">
      <c r="A412" s="575"/>
      <c r="B412" s="576" t="s">
        <v>1318</v>
      </c>
      <c r="C412" s="576" t="s">
        <v>604</v>
      </c>
      <c r="D412" s="576" t="s">
        <v>1252</v>
      </c>
      <c r="E412" s="576" t="s">
        <v>1304</v>
      </c>
      <c r="F412" s="576" t="s">
        <v>1311</v>
      </c>
      <c r="G412" s="576" t="s">
        <v>1312</v>
      </c>
      <c r="H412" s="585"/>
      <c r="I412" s="585"/>
      <c r="J412" s="576"/>
      <c r="K412" s="576"/>
      <c r="L412" s="585"/>
      <c r="M412" s="585"/>
      <c r="N412" s="576"/>
      <c r="O412" s="576"/>
      <c r="P412" s="585">
        <v>12</v>
      </c>
      <c r="Q412" s="585">
        <v>2508</v>
      </c>
      <c r="R412" s="581"/>
      <c r="S412" s="586">
        <v>209</v>
      </c>
    </row>
    <row r="413" spans="1:19" ht="14.45" customHeight="1" x14ac:dyDescent="0.2">
      <c r="A413" s="575"/>
      <c r="B413" s="576" t="s">
        <v>1318</v>
      </c>
      <c r="C413" s="576" t="s">
        <v>604</v>
      </c>
      <c r="D413" s="576" t="s">
        <v>1284</v>
      </c>
      <c r="E413" s="576" t="s">
        <v>1304</v>
      </c>
      <c r="F413" s="576" t="s">
        <v>1307</v>
      </c>
      <c r="G413" s="576" t="s">
        <v>1308</v>
      </c>
      <c r="H413" s="585"/>
      <c r="I413" s="585"/>
      <c r="J413" s="576"/>
      <c r="K413" s="576"/>
      <c r="L413" s="585"/>
      <c r="M413" s="585"/>
      <c r="N413" s="576"/>
      <c r="O413" s="576"/>
      <c r="P413" s="585">
        <v>152</v>
      </c>
      <c r="Q413" s="585">
        <v>31768</v>
      </c>
      <c r="R413" s="581"/>
      <c r="S413" s="586">
        <v>209</v>
      </c>
    </row>
    <row r="414" spans="1:19" ht="14.45" customHeight="1" x14ac:dyDescent="0.2">
      <c r="A414" s="575"/>
      <c r="B414" s="576" t="s">
        <v>1318</v>
      </c>
      <c r="C414" s="576" t="s">
        <v>604</v>
      </c>
      <c r="D414" s="576" t="s">
        <v>1284</v>
      </c>
      <c r="E414" s="576" t="s">
        <v>1304</v>
      </c>
      <c r="F414" s="576" t="s">
        <v>1311</v>
      </c>
      <c r="G414" s="576" t="s">
        <v>1312</v>
      </c>
      <c r="H414" s="585"/>
      <c r="I414" s="585"/>
      <c r="J414" s="576"/>
      <c r="K414" s="576"/>
      <c r="L414" s="585"/>
      <c r="M414" s="585"/>
      <c r="N414" s="576"/>
      <c r="O414" s="576"/>
      <c r="P414" s="585">
        <v>9</v>
      </c>
      <c r="Q414" s="585">
        <v>1881</v>
      </c>
      <c r="R414" s="581"/>
      <c r="S414" s="586">
        <v>209</v>
      </c>
    </row>
    <row r="415" spans="1:19" ht="14.45" customHeight="1" x14ac:dyDescent="0.2">
      <c r="A415" s="575"/>
      <c r="B415" s="576" t="s">
        <v>1318</v>
      </c>
      <c r="C415" s="576" t="s">
        <v>604</v>
      </c>
      <c r="D415" s="576" t="s">
        <v>1116</v>
      </c>
      <c r="E415" s="576" t="s">
        <v>1304</v>
      </c>
      <c r="F415" s="576" t="s">
        <v>1307</v>
      </c>
      <c r="G415" s="576" t="s">
        <v>1308</v>
      </c>
      <c r="H415" s="585"/>
      <c r="I415" s="585"/>
      <c r="J415" s="576"/>
      <c r="K415" s="576"/>
      <c r="L415" s="585"/>
      <c r="M415" s="585"/>
      <c r="N415" s="576"/>
      <c r="O415" s="576"/>
      <c r="P415" s="585">
        <v>6</v>
      </c>
      <c r="Q415" s="585">
        <v>1254</v>
      </c>
      <c r="R415" s="581"/>
      <c r="S415" s="586">
        <v>209</v>
      </c>
    </row>
    <row r="416" spans="1:19" ht="14.45" customHeight="1" x14ac:dyDescent="0.2">
      <c r="A416" s="575"/>
      <c r="B416" s="576" t="s">
        <v>1318</v>
      </c>
      <c r="C416" s="576" t="s">
        <v>604</v>
      </c>
      <c r="D416" s="576" t="s">
        <v>1116</v>
      </c>
      <c r="E416" s="576" t="s">
        <v>1304</v>
      </c>
      <c r="F416" s="576" t="s">
        <v>1311</v>
      </c>
      <c r="G416" s="576" t="s">
        <v>1312</v>
      </c>
      <c r="H416" s="585"/>
      <c r="I416" s="585"/>
      <c r="J416" s="576"/>
      <c r="K416" s="576"/>
      <c r="L416" s="585"/>
      <c r="M416" s="585"/>
      <c r="N416" s="576"/>
      <c r="O416" s="576"/>
      <c r="P416" s="585">
        <v>91</v>
      </c>
      <c r="Q416" s="585">
        <v>19019</v>
      </c>
      <c r="R416" s="581"/>
      <c r="S416" s="586">
        <v>209</v>
      </c>
    </row>
    <row r="417" spans="1:19" ht="14.45" customHeight="1" x14ac:dyDescent="0.2">
      <c r="A417" s="575"/>
      <c r="B417" s="576" t="s">
        <v>1318</v>
      </c>
      <c r="C417" s="576" t="s">
        <v>604</v>
      </c>
      <c r="D417" s="576" t="s">
        <v>1153</v>
      </c>
      <c r="E417" s="576" t="s">
        <v>1304</v>
      </c>
      <c r="F417" s="576" t="s">
        <v>1311</v>
      </c>
      <c r="G417" s="576" t="s">
        <v>1312</v>
      </c>
      <c r="H417" s="585"/>
      <c r="I417" s="585"/>
      <c r="J417" s="576"/>
      <c r="K417" s="576"/>
      <c r="L417" s="585"/>
      <c r="M417" s="585"/>
      <c r="N417" s="576"/>
      <c r="O417" s="576"/>
      <c r="P417" s="585">
        <v>47</v>
      </c>
      <c r="Q417" s="585">
        <v>9823</v>
      </c>
      <c r="R417" s="581"/>
      <c r="S417" s="586">
        <v>209</v>
      </c>
    </row>
    <row r="418" spans="1:19" ht="14.45" customHeight="1" x14ac:dyDescent="0.2">
      <c r="A418" s="575"/>
      <c r="B418" s="576" t="s">
        <v>1318</v>
      </c>
      <c r="C418" s="576" t="s">
        <v>604</v>
      </c>
      <c r="D418" s="576" t="s">
        <v>1270</v>
      </c>
      <c r="E418" s="576" t="s">
        <v>1304</v>
      </c>
      <c r="F418" s="576" t="s">
        <v>1307</v>
      </c>
      <c r="G418" s="576" t="s">
        <v>1308</v>
      </c>
      <c r="H418" s="585"/>
      <c r="I418" s="585"/>
      <c r="J418" s="576"/>
      <c r="K418" s="576"/>
      <c r="L418" s="585"/>
      <c r="M418" s="585"/>
      <c r="N418" s="576"/>
      <c r="O418" s="576"/>
      <c r="P418" s="585">
        <v>49</v>
      </c>
      <c r="Q418" s="585">
        <v>10241</v>
      </c>
      <c r="R418" s="581"/>
      <c r="S418" s="586">
        <v>209</v>
      </c>
    </row>
    <row r="419" spans="1:19" ht="14.45" customHeight="1" x14ac:dyDescent="0.2">
      <c r="A419" s="575"/>
      <c r="B419" s="576" t="s">
        <v>1318</v>
      </c>
      <c r="C419" s="576" t="s">
        <v>604</v>
      </c>
      <c r="D419" s="576" t="s">
        <v>1270</v>
      </c>
      <c r="E419" s="576" t="s">
        <v>1304</v>
      </c>
      <c r="F419" s="576" t="s">
        <v>1311</v>
      </c>
      <c r="G419" s="576" t="s">
        <v>1312</v>
      </c>
      <c r="H419" s="585"/>
      <c r="I419" s="585"/>
      <c r="J419" s="576"/>
      <c r="K419" s="576"/>
      <c r="L419" s="585"/>
      <c r="M419" s="585"/>
      <c r="N419" s="576"/>
      <c r="O419" s="576"/>
      <c r="P419" s="585">
        <v>125</v>
      </c>
      <c r="Q419" s="585">
        <v>26125</v>
      </c>
      <c r="R419" s="581"/>
      <c r="S419" s="586">
        <v>209</v>
      </c>
    </row>
    <row r="420" spans="1:19" ht="14.45" customHeight="1" x14ac:dyDescent="0.2">
      <c r="A420" s="575"/>
      <c r="B420" s="576" t="s">
        <v>1318</v>
      </c>
      <c r="C420" s="576" t="s">
        <v>604</v>
      </c>
      <c r="D420" s="576" t="s">
        <v>1277</v>
      </c>
      <c r="E420" s="576" t="s">
        <v>1304</v>
      </c>
      <c r="F420" s="576" t="s">
        <v>1307</v>
      </c>
      <c r="G420" s="576" t="s">
        <v>1308</v>
      </c>
      <c r="H420" s="585"/>
      <c r="I420" s="585"/>
      <c r="J420" s="576"/>
      <c r="K420" s="576"/>
      <c r="L420" s="585"/>
      <c r="M420" s="585"/>
      <c r="N420" s="576"/>
      <c r="O420" s="576"/>
      <c r="P420" s="585">
        <v>217</v>
      </c>
      <c r="Q420" s="585">
        <v>45353</v>
      </c>
      <c r="R420" s="581"/>
      <c r="S420" s="586">
        <v>209</v>
      </c>
    </row>
    <row r="421" spans="1:19" ht="14.45" customHeight="1" x14ac:dyDescent="0.2">
      <c r="A421" s="575"/>
      <c r="B421" s="576" t="s">
        <v>1318</v>
      </c>
      <c r="C421" s="576" t="s">
        <v>604</v>
      </c>
      <c r="D421" s="576" t="s">
        <v>1277</v>
      </c>
      <c r="E421" s="576" t="s">
        <v>1304</v>
      </c>
      <c r="F421" s="576" t="s">
        <v>1311</v>
      </c>
      <c r="G421" s="576" t="s">
        <v>1312</v>
      </c>
      <c r="H421" s="585"/>
      <c r="I421" s="585"/>
      <c r="J421" s="576"/>
      <c r="K421" s="576"/>
      <c r="L421" s="585"/>
      <c r="M421" s="585"/>
      <c r="N421" s="576"/>
      <c r="O421" s="576"/>
      <c r="P421" s="585">
        <v>60</v>
      </c>
      <c r="Q421" s="585">
        <v>12540</v>
      </c>
      <c r="R421" s="581"/>
      <c r="S421" s="586">
        <v>209</v>
      </c>
    </row>
    <row r="422" spans="1:19" ht="14.45" customHeight="1" x14ac:dyDescent="0.2">
      <c r="A422" s="575"/>
      <c r="B422" s="576" t="s">
        <v>1318</v>
      </c>
      <c r="C422" s="576" t="s">
        <v>604</v>
      </c>
      <c r="D422" s="576" t="s">
        <v>1125</v>
      </c>
      <c r="E422" s="576" t="s">
        <v>1304</v>
      </c>
      <c r="F422" s="576" t="s">
        <v>1307</v>
      </c>
      <c r="G422" s="576" t="s">
        <v>1308</v>
      </c>
      <c r="H422" s="585"/>
      <c r="I422" s="585"/>
      <c r="J422" s="576"/>
      <c r="K422" s="576"/>
      <c r="L422" s="585"/>
      <c r="M422" s="585"/>
      <c r="N422" s="576"/>
      <c r="O422" s="576"/>
      <c r="P422" s="585">
        <v>111</v>
      </c>
      <c r="Q422" s="585">
        <v>23199</v>
      </c>
      <c r="R422" s="581"/>
      <c r="S422" s="586">
        <v>209</v>
      </c>
    </row>
    <row r="423" spans="1:19" ht="14.45" customHeight="1" x14ac:dyDescent="0.2">
      <c r="A423" s="575"/>
      <c r="B423" s="576" t="s">
        <v>1318</v>
      </c>
      <c r="C423" s="576" t="s">
        <v>604</v>
      </c>
      <c r="D423" s="576" t="s">
        <v>1125</v>
      </c>
      <c r="E423" s="576" t="s">
        <v>1304</v>
      </c>
      <c r="F423" s="576" t="s">
        <v>1311</v>
      </c>
      <c r="G423" s="576" t="s">
        <v>1312</v>
      </c>
      <c r="H423" s="585"/>
      <c r="I423" s="585"/>
      <c r="J423" s="576"/>
      <c r="K423" s="576"/>
      <c r="L423" s="585"/>
      <c r="M423" s="585"/>
      <c r="N423" s="576"/>
      <c r="O423" s="576"/>
      <c r="P423" s="585">
        <v>27</v>
      </c>
      <c r="Q423" s="585">
        <v>5643</v>
      </c>
      <c r="R423" s="581"/>
      <c r="S423" s="586">
        <v>209</v>
      </c>
    </row>
    <row r="424" spans="1:19" ht="14.45" customHeight="1" x14ac:dyDescent="0.2">
      <c r="A424" s="575"/>
      <c r="B424" s="576" t="s">
        <v>1318</v>
      </c>
      <c r="C424" s="576" t="s">
        <v>604</v>
      </c>
      <c r="D424" s="576" t="s">
        <v>1221</v>
      </c>
      <c r="E424" s="576" t="s">
        <v>1304</v>
      </c>
      <c r="F424" s="576" t="s">
        <v>1307</v>
      </c>
      <c r="G424" s="576" t="s">
        <v>1308</v>
      </c>
      <c r="H424" s="585"/>
      <c r="I424" s="585"/>
      <c r="J424" s="576"/>
      <c r="K424" s="576"/>
      <c r="L424" s="585"/>
      <c r="M424" s="585"/>
      <c r="N424" s="576"/>
      <c r="O424" s="576"/>
      <c r="P424" s="585">
        <v>66</v>
      </c>
      <c r="Q424" s="585">
        <v>13794</v>
      </c>
      <c r="R424" s="581"/>
      <c r="S424" s="586">
        <v>209</v>
      </c>
    </row>
    <row r="425" spans="1:19" ht="14.45" customHeight="1" x14ac:dyDescent="0.2">
      <c r="A425" s="575"/>
      <c r="B425" s="576" t="s">
        <v>1318</v>
      </c>
      <c r="C425" s="576" t="s">
        <v>604</v>
      </c>
      <c r="D425" s="576" t="s">
        <v>1221</v>
      </c>
      <c r="E425" s="576" t="s">
        <v>1304</v>
      </c>
      <c r="F425" s="576" t="s">
        <v>1311</v>
      </c>
      <c r="G425" s="576" t="s">
        <v>1312</v>
      </c>
      <c r="H425" s="585"/>
      <c r="I425" s="585"/>
      <c r="J425" s="576"/>
      <c r="K425" s="576"/>
      <c r="L425" s="585"/>
      <c r="M425" s="585"/>
      <c r="N425" s="576"/>
      <c r="O425" s="576"/>
      <c r="P425" s="585">
        <v>11</v>
      </c>
      <c r="Q425" s="585">
        <v>2299</v>
      </c>
      <c r="R425" s="581"/>
      <c r="S425" s="586">
        <v>209</v>
      </c>
    </row>
    <row r="426" spans="1:19" ht="14.45" customHeight="1" x14ac:dyDescent="0.2">
      <c r="A426" s="575"/>
      <c r="B426" s="576" t="s">
        <v>1318</v>
      </c>
      <c r="C426" s="576" t="s">
        <v>604</v>
      </c>
      <c r="D426" s="576" t="s">
        <v>1222</v>
      </c>
      <c r="E426" s="576" t="s">
        <v>1304</v>
      </c>
      <c r="F426" s="576" t="s">
        <v>1307</v>
      </c>
      <c r="G426" s="576" t="s">
        <v>1308</v>
      </c>
      <c r="H426" s="585"/>
      <c r="I426" s="585"/>
      <c r="J426" s="576"/>
      <c r="K426" s="576"/>
      <c r="L426" s="585"/>
      <c r="M426" s="585"/>
      <c r="N426" s="576"/>
      <c r="O426" s="576"/>
      <c r="P426" s="585">
        <v>4</v>
      </c>
      <c r="Q426" s="585">
        <v>836</v>
      </c>
      <c r="R426" s="581"/>
      <c r="S426" s="586">
        <v>209</v>
      </c>
    </row>
    <row r="427" spans="1:19" ht="14.45" customHeight="1" x14ac:dyDescent="0.2">
      <c r="A427" s="575"/>
      <c r="B427" s="576" t="s">
        <v>1318</v>
      </c>
      <c r="C427" s="576" t="s">
        <v>604</v>
      </c>
      <c r="D427" s="576" t="s">
        <v>1222</v>
      </c>
      <c r="E427" s="576" t="s">
        <v>1304</v>
      </c>
      <c r="F427" s="576" t="s">
        <v>1311</v>
      </c>
      <c r="G427" s="576" t="s">
        <v>1312</v>
      </c>
      <c r="H427" s="585"/>
      <c r="I427" s="585"/>
      <c r="J427" s="576"/>
      <c r="K427" s="576"/>
      <c r="L427" s="585"/>
      <c r="M427" s="585"/>
      <c r="N427" s="576"/>
      <c r="O427" s="576"/>
      <c r="P427" s="585">
        <v>82</v>
      </c>
      <c r="Q427" s="585">
        <v>17138</v>
      </c>
      <c r="R427" s="581"/>
      <c r="S427" s="586">
        <v>209</v>
      </c>
    </row>
    <row r="428" spans="1:19" ht="14.45" customHeight="1" x14ac:dyDescent="0.2">
      <c r="A428" s="575"/>
      <c r="B428" s="576" t="s">
        <v>1318</v>
      </c>
      <c r="C428" s="576" t="s">
        <v>604</v>
      </c>
      <c r="D428" s="576" t="s">
        <v>1288</v>
      </c>
      <c r="E428" s="576" t="s">
        <v>1304</v>
      </c>
      <c r="F428" s="576" t="s">
        <v>1307</v>
      </c>
      <c r="G428" s="576" t="s">
        <v>1308</v>
      </c>
      <c r="H428" s="585"/>
      <c r="I428" s="585"/>
      <c r="J428" s="576"/>
      <c r="K428" s="576"/>
      <c r="L428" s="585"/>
      <c r="M428" s="585"/>
      <c r="N428" s="576"/>
      <c r="O428" s="576"/>
      <c r="P428" s="585">
        <v>33</v>
      </c>
      <c r="Q428" s="585">
        <v>6897</v>
      </c>
      <c r="R428" s="581"/>
      <c r="S428" s="586">
        <v>209</v>
      </c>
    </row>
    <row r="429" spans="1:19" ht="14.45" customHeight="1" x14ac:dyDescent="0.2">
      <c r="A429" s="575"/>
      <c r="B429" s="576" t="s">
        <v>1318</v>
      </c>
      <c r="C429" s="576" t="s">
        <v>604</v>
      </c>
      <c r="D429" s="576" t="s">
        <v>1288</v>
      </c>
      <c r="E429" s="576" t="s">
        <v>1304</v>
      </c>
      <c r="F429" s="576" t="s">
        <v>1311</v>
      </c>
      <c r="G429" s="576" t="s">
        <v>1312</v>
      </c>
      <c r="H429" s="585"/>
      <c r="I429" s="585"/>
      <c r="J429" s="576"/>
      <c r="K429" s="576"/>
      <c r="L429" s="585"/>
      <c r="M429" s="585"/>
      <c r="N429" s="576"/>
      <c r="O429" s="576"/>
      <c r="P429" s="585">
        <v>65</v>
      </c>
      <c r="Q429" s="585">
        <v>13585</v>
      </c>
      <c r="R429" s="581"/>
      <c r="S429" s="586">
        <v>209</v>
      </c>
    </row>
    <row r="430" spans="1:19" ht="14.45" customHeight="1" x14ac:dyDescent="0.2">
      <c r="A430" s="575"/>
      <c r="B430" s="576" t="s">
        <v>1318</v>
      </c>
      <c r="C430" s="576" t="s">
        <v>604</v>
      </c>
      <c r="D430" s="576" t="s">
        <v>1231</v>
      </c>
      <c r="E430" s="576" t="s">
        <v>1304</v>
      </c>
      <c r="F430" s="576" t="s">
        <v>1307</v>
      </c>
      <c r="G430" s="576" t="s">
        <v>1308</v>
      </c>
      <c r="H430" s="585"/>
      <c r="I430" s="585"/>
      <c r="J430" s="576"/>
      <c r="K430" s="576"/>
      <c r="L430" s="585"/>
      <c r="M430" s="585"/>
      <c r="N430" s="576"/>
      <c r="O430" s="576"/>
      <c r="P430" s="585">
        <v>60</v>
      </c>
      <c r="Q430" s="585">
        <v>12540</v>
      </c>
      <c r="R430" s="581"/>
      <c r="S430" s="586">
        <v>209</v>
      </c>
    </row>
    <row r="431" spans="1:19" ht="14.45" customHeight="1" x14ac:dyDescent="0.2">
      <c r="A431" s="575"/>
      <c r="B431" s="576" t="s">
        <v>1318</v>
      </c>
      <c r="C431" s="576" t="s">
        <v>604</v>
      </c>
      <c r="D431" s="576" t="s">
        <v>1231</v>
      </c>
      <c r="E431" s="576" t="s">
        <v>1304</v>
      </c>
      <c r="F431" s="576" t="s">
        <v>1311</v>
      </c>
      <c r="G431" s="576" t="s">
        <v>1312</v>
      </c>
      <c r="H431" s="585"/>
      <c r="I431" s="585"/>
      <c r="J431" s="576"/>
      <c r="K431" s="576"/>
      <c r="L431" s="585"/>
      <c r="M431" s="585"/>
      <c r="N431" s="576"/>
      <c r="O431" s="576"/>
      <c r="P431" s="585">
        <v>79</v>
      </c>
      <c r="Q431" s="585">
        <v>16511</v>
      </c>
      <c r="R431" s="581"/>
      <c r="S431" s="586">
        <v>209</v>
      </c>
    </row>
    <row r="432" spans="1:19" ht="14.45" customHeight="1" x14ac:dyDescent="0.2">
      <c r="A432" s="575"/>
      <c r="B432" s="576" t="s">
        <v>1318</v>
      </c>
      <c r="C432" s="576" t="s">
        <v>604</v>
      </c>
      <c r="D432" s="576" t="s">
        <v>1208</v>
      </c>
      <c r="E432" s="576" t="s">
        <v>1304</v>
      </c>
      <c r="F432" s="576" t="s">
        <v>1307</v>
      </c>
      <c r="G432" s="576" t="s">
        <v>1308</v>
      </c>
      <c r="H432" s="585"/>
      <c r="I432" s="585"/>
      <c r="J432" s="576"/>
      <c r="K432" s="576"/>
      <c r="L432" s="585"/>
      <c r="M432" s="585"/>
      <c r="N432" s="576"/>
      <c r="O432" s="576"/>
      <c r="P432" s="585">
        <v>87</v>
      </c>
      <c r="Q432" s="585">
        <v>18183</v>
      </c>
      <c r="R432" s="581"/>
      <c r="S432" s="586">
        <v>209</v>
      </c>
    </row>
    <row r="433" spans="1:19" ht="14.45" customHeight="1" x14ac:dyDescent="0.2">
      <c r="A433" s="575"/>
      <c r="B433" s="576" t="s">
        <v>1318</v>
      </c>
      <c r="C433" s="576" t="s">
        <v>604</v>
      </c>
      <c r="D433" s="576" t="s">
        <v>1208</v>
      </c>
      <c r="E433" s="576" t="s">
        <v>1304</v>
      </c>
      <c r="F433" s="576" t="s">
        <v>1311</v>
      </c>
      <c r="G433" s="576" t="s">
        <v>1312</v>
      </c>
      <c r="H433" s="585"/>
      <c r="I433" s="585"/>
      <c r="J433" s="576"/>
      <c r="K433" s="576"/>
      <c r="L433" s="585"/>
      <c r="M433" s="585"/>
      <c r="N433" s="576"/>
      <c r="O433" s="576"/>
      <c r="P433" s="585">
        <v>8</v>
      </c>
      <c r="Q433" s="585">
        <v>1672</v>
      </c>
      <c r="R433" s="581"/>
      <c r="S433" s="586">
        <v>209</v>
      </c>
    </row>
    <row r="434" spans="1:19" ht="14.45" customHeight="1" x14ac:dyDescent="0.2">
      <c r="A434" s="575"/>
      <c r="B434" s="576" t="s">
        <v>1318</v>
      </c>
      <c r="C434" s="576" t="s">
        <v>604</v>
      </c>
      <c r="D434" s="576" t="s">
        <v>1255</v>
      </c>
      <c r="E434" s="576" t="s">
        <v>1304</v>
      </c>
      <c r="F434" s="576" t="s">
        <v>1307</v>
      </c>
      <c r="G434" s="576" t="s">
        <v>1308</v>
      </c>
      <c r="H434" s="585"/>
      <c r="I434" s="585"/>
      <c r="J434" s="576"/>
      <c r="K434" s="576"/>
      <c r="L434" s="585"/>
      <c r="M434" s="585"/>
      <c r="N434" s="576"/>
      <c r="O434" s="576"/>
      <c r="P434" s="585">
        <v>113</v>
      </c>
      <c r="Q434" s="585">
        <v>23617</v>
      </c>
      <c r="R434" s="581"/>
      <c r="S434" s="586">
        <v>209</v>
      </c>
    </row>
    <row r="435" spans="1:19" ht="14.45" customHeight="1" x14ac:dyDescent="0.2">
      <c r="A435" s="575"/>
      <c r="B435" s="576" t="s">
        <v>1318</v>
      </c>
      <c r="C435" s="576" t="s">
        <v>604</v>
      </c>
      <c r="D435" s="576" t="s">
        <v>1255</v>
      </c>
      <c r="E435" s="576" t="s">
        <v>1304</v>
      </c>
      <c r="F435" s="576" t="s">
        <v>1311</v>
      </c>
      <c r="G435" s="576" t="s">
        <v>1312</v>
      </c>
      <c r="H435" s="585"/>
      <c r="I435" s="585"/>
      <c r="J435" s="576"/>
      <c r="K435" s="576"/>
      <c r="L435" s="585"/>
      <c r="M435" s="585"/>
      <c r="N435" s="576"/>
      <c r="O435" s="576"/>
      <c r="P435" s="585">
        <v>25</v>
      </c>
      <c r="Q435" s="585">
        <v>5225</v>
      </c>
      <c r="R435" s="581"/>
      <c r="S435" s="586">
        <v>209</v>
      </c>
    </row>
    <row r="436" spans="1:19" ht="14.45" customHeight="1" x14ac:dyDescent="0.2">
      <c r="A436" s="575"/>
      <c r="B436" s="576" t="s">
        <v>1318</v>
      </c>
      <c r="C436" s="576" t="s">
        <v>604</v>
      </c>
      <c r="D436" s="576" t="s">
        <v>1201</v>
      </c>
      <c r="E436" s="576" t="s">
        <v>1304</v>
      </c>
      <c r="F436" s="576" t="s">
        <v>1307</v>
      </c>
      <c r="G436" s="576" t="s">
        <v>1308</v>
      </c>
      <c r="H436" s="585"/>
      <c r="I436" s="585"/>
      <c r="J436" s="576"/>
      <c r="K436" s="576"/>
      <c r="L436" s="585"/>
      <c r="M436" s="585"/>
      <c r="N436" s="576"/>
      <c r="O436" s="576"/>
      <c r="P436" s="585">
        <v>62</v>
      </c>
      <c r="Q436" s="585">
        <v>12958</v>
      </c>
      <c r="R436" s="581"/>
      <c r="S436" s="586">
        <v>209</v>
      </c>
    </row>
    <row r="437" spans="1:19" ht="14.45" customHeight="1" x14ac:dyDescent="0.2">
      <c r="A437" s="575"/>
      <c r="B437" s="576" t="s">
        <v>1318</v>
      </c>
      <c r="C437" s="576" t="s">
        <v>604</v>
      </c>
      <c r="D437" s="576" t="s">
        <v>1201</v>
      </c>
      <c r="E437" s="576" t="s">
        <v>1304</v>
      </c>
      <c r="F437" s="576" t="s">
        <v>1311</v>
      </c>
      <c r="G437" s="576" t="s">
        <v>1312</v>
      </c>
      <c r="H437" s="585"/>
      <c r="I437" s="585"/>
      <c r="J437" s="576"/>
      <c r="K437" s="576"/>
      <c r="L437" s="585"/>
      <c r="M437" s="585"/>
      <c r="N437" s="576"/>
      <c r="O437" s="576"/>
      <c r="P437" s="585">
        <v>71</v>
      </c>
      <c r="Q437" s="585">
        <v>14839</v>
      </c>
      <c r="R437" s="581"/>
      <c r="S437" s="586">
        <v>209</v>
      </c>
    </row>
    <row r="438" spans="1:19" ht="14.45" customHeight="1" x14ac:dyDescent="0.2">
      <c r="A438" s="575"/>
      <c r="B438" s="576" t="s">
        <v>1318</v>
      </c>
      <c r="C438" s="576" t="s">
        <v>604</v>
      </c>
      <c r="D438" s="576" t="s">
        <v>1210</v>
      </c>
      <c r="E438" s="576" t="s">
        <v>1304</v>
      </c>
      <c r="F438" s="576" t="s">
        <v>1311</v>
      </c>
      <c r="G438" s="576" t="s">
        <v>1312</v>
      </c>
      <c r="H438" s="585"/>
      <c r="I438" s="585"/>
      <c r="J438" s="576"/>
      <c r="K438" s="576"/>
      <c r="L438" s="585"/>
      <c r="M438" s="585"/>
      <c r="N438" s="576"/>
      <c r="O438" s="576"/>
      <c r="P438" s="585">
        <v>36</v>
      </c>
      <c r="Q438" s="585">
        <v>7524</v>
      </c>
      <c r="R438" s="581"/>
      <c r="S438" s="586">
        <v>209</v>
      </c>
    </row>
    <row r="439" spans="1:19" ht="14.45" customHeight="1" x14ac:dyDescent="0.2">
      <c r="A439" s="575"/>
      <c r="B439" s="576" t="s">
        <v>1318</v>
      </c>
      <c r="C439" s="576" t="s">
        <v>604</v>
      </c>
      <c r="D439" s="576" t="s">
        <v>1236</v>
      </c>
      <c r="E439" s="576" t="s">
        <v>1304</v>
      </c>
      <c r="F439" s="576" t="s">
        <v>1307</v>
      </c>
      <c r="G439" s="576" t="s">
        <v>1308</v>
      </c>
      <c r="H439" s="585"/>
      <c r="I439" s="585"/>
      <c r="J439" s="576"/>
      <c r="K439" s="576"/>
      <c r="L439" s="585"/>
      <c r="M439" s="585"/>
      <c r="N439" s="576"/>
      <c r="O439" s="576"/>
      <c r="P439" s="585">
        <v>129</v>
      </c>
      <c r="Q439" s="585">
        <v>26961</v>
      </c>
      <c r="R439" s="581"/>
      <c r="S439" s="586">
        <v>209</v>
      </c>
    </row>
    <row r="440" spans="1:19" ht="14.45" customHeight="1" x14ac:dyDescent="0.2">
      <c r="A440" s="575"/>
      <c r="B440" s="576" t="s">
        <v>1318</v>
      </c>
      <c r="C440" s="576" t="s">
        <v>604</v>
      </c>
      <c r="D440" s="576" t="s">
        <v>1236</v>
      </c>
      <c r="E440" s="576" t="s">
        <v>1304</v>
      </c>
      <c r="F440" s="576" t="s">
        <v>1311</v>
      </c>
      <c r="G440" s="576" t="s">
        <v>1312</v>
      </c>
      <c r="H440" s="585"/>
      <c r="I440" s="585"/>
      <c r="J440" s="576"/>
      <c r="K440" s="576"/>
      <c r="L440" s="585"/>
      <c r="M440" s="585"/>
      <c r="N440" s="576"/>
      <c r="O440" s="576"/>
      <c r="P440" s="585">
        <v>38</v>
      </c>
      <c r="Q440" s="585">
        <v>7942</v>
      </c>
      <c r="R440" s="581"/>
      <c r="S440" s="586">
        <v>209</v>
      </c>
    </row>
    <row r="441" spans="1:19" ht="14.45" customHeight="1" x14ac:dyDescent="0.2">
      <c r="A441" s="575"/>
      <c r="B441" s="576" t="s">
        <v>1318</v>
      </c>
      <c r="C441" s="576" t="s">
        <v>604</v>
      </c>
      <c r="D441" s="576" t="s">
        <v>1263</v>
      </c>
      <c r="E441" s="576" t="s">
        <v>1304</v>
      </c>
      <c r="F441" s="576" t="s">
        <v>1311</v>
      </c>
      <c r="G441" s="576" t="s">
        <v>1312</v>
      </c>
      <c r="H441" s="585"/>
      <c r="I441" s="585"/>
      <c r="J441" s="576"/>
      <c r="K441" s="576"/>
      <c r="L441" s="585"/>
      <c r="M441" s="585"/>
      <c r="N441" s="576"/>
      <c r="O441" s="576"/>
      <c r="P441" s="585">
        <v>28</v>
      </c>
      <c r="Q441" s="585">
        <v>5852</v>
      </c>
      <c r="R441" s="581"/>
      <c r="S441" s="586">
        <v>209</v>
      </c>
    </row>
    <row r="442" spans="1:19" ht="14.45" customHeight="1" x14ac:dyDescent="0.2">
      <c r="A442" s="575"/>
      <c r="B442" s="576" t="s">
        <v>1318</v>
      </c>
      <c r="C442" s="576" t="s">
        <v>604</v>
      </c>
      <c r="D442" s="576" t="s">
        <v>1188</v>
      </c>
      <c r="E442" s="576" t="s">
        <v>1304</v>
      </c>
      <c r="F442" s="576" t="s">
        <v>1307</v>
      </c>
      <c r="G442" s="576" t="s">
        <v>1308</v>
      </c>
      <c r="H442" s="585"/>
      <c r="I442" s="585"/>
      <c r="J442" s="576"/>
      <c r="K442" s="576"/>
      <c r="L442" s="585"/>
      <c r="M442" s="585"/>
      <c r="N442" s="576"/>
      <c r="O442" s="576"/>
      <c r="P442" s="585">
        <v>336</v>
      </c>
      <c r="Q442" s="585">
        <v>70224</v>
      </c>
      <c r="R442" s="581"/>
      <c r="S442" s="586">
        <v>209</v>
      </c>
    </row>
    <row r="443" spans="1:19" ht="14.45" customHeight="1" x14ac:dyDescent="0.2">
      <c r="A443" s="575"/>
      <c r="B443" s="576" t="s">
        <v>1318</v>
      </c>
      <c r="C443" s="576" t="s">
        <v>604</v>
      </c>
      <c r="D443" s="576" t="s">
        <v>1188</v>
      </c>
      <c r="E443" s="576" t="s">
        <v>1304</v>
      </c>
      <c r="F443" s="576" t="s">
        <v>1311</v>
      </c>
      <c r="G443" s="576" t="s">
        <v>1312</v>
      </c>
      <c r="H443" s="585"/>
      <c r="I443" s="585"/>
      <c r="J443" s="576"/>
      <c r="K443" s="576"/>
      <c r="L443" s="585"/>
      <c r="M443" s="585"/>
      <c r="N443" s="576"/>
      <c r="O443" s="576"/>
      <c r="P443" s="585">
        <v>143</v>
      </c>
      <c r="Q443" s="585">
        <v>29887</v>
      </c>
      <c r="R443" s="581"/>
      <c r="S443" s="586">
        <v>209</v>
      </c>
    </row>
    <row r="444" spans="1:19" ht="14.45" customHeight="1" x14ac:dyDescent="0.2">
      <c r="A444" s="575"/>
      <c r="B444" s="576" t="s">
        <v>1318</v>
      </c>
      <c r="C444" s="576" t="s">
        <v>604</v>
      </c>
      <c r="D444" s="576" t="s">
        <v>1226</v>
      </c>
      <c r="E444" s="576" t="s">
        <v>1304</v>
      </c>
      <c r="F444" s="576" t="s">
        <v>1307</v>
      </c>
      <c r="G444" s="576" t="s">
        <v>1308</v>
      </c>
      <c r="H444" s="585"/>
      <c r="I444" s="585"/>
      <c r="J444" s="576"/>
      <c r="K444" s="576"/>
      <c r="L444" s="585"/>
      <c r="M444" s="585"/>
      <c r="N444" s="576"/>
      <c r="O444" s="576"/>
      <c r="P444" s="585">
        <v>98</v>
      </c>
      <c r="Q444" s="585">
        <v>20482</v>
      </c>
      <c r="R444" s="581"/>
      <c r="S444" s="586">
        <v>209</v>
      </c>
    </row>
    <row r="445" spans="1:19" ht="14.45" customHeight="1" x14ac:dyDescent="0.2">
      <c r="A445" s="575"/>
      <c r="B445" s="576" t="s">
        <v>1318</v>
      </c>
      <c r="C445" s="576" t="s">
        <v>604</v>
      </c>
      <c r="D445" s="576" t="s">
        <v>1226</v>
      </c>
      <c r="E445" s="576" t="s">
        <v>1304</v>
      </c>
      <c r="F445" s="576" t="s">
        <v>1311</v>
      </c>
      <c r="G445" s="576" t="s">
        <v>1312</v>
      </c>
      <c r="H445" s="585"/>
      <c r="I445" s="585"/>
      <c r="J445" s="576"/>
      <c r="K445" s="576"/>
      <c r="L445" s="585"/>
      <c r="M445" s="585"/>
      <c r="N445" s="576"/>
      <c r="O445" s="576"/>
      <c r="P445" s="585">
        <v>84</v>
      </c>
      <c r="Q445" s="585">
        <v>17556</v>
      </c>
      <c r="R445" s="581"/>
      <c r="S445" s="586">
        <v>209</v>
      </c>
    </row>
    <row r="446" spans="1:19" ht="14.45" customHeight="1" x14ac:dyDescent="0.2">
      <c r="A446" s="575"/>
      <c r="B446" s="576" t="s">
        <v>1318</v>
      </c>
      <c r="C446" s="576" t="s">
        <v>604</v>
      </c>
      <c r="D446" s="576" t="s">
        <v>1285</v>
      </c>
      <c r="E446" s="576" t="s">
        <v>1304</v>
      </c>
      <c r="F446" s="576" t="s">
        <v>1307</v>
      </c>
      <c r="G446" s="576" t="s">
        <v>1308</v>
      </c>
      <c r="H446" s="585"/>
      <c r="I446" s="585"/>
      <c r="J446" s="576"/>
      <c r="K446" s="576"/>
      <c r="L446" s="585"/>
      <c r="M446" s="585"/>
      <c r="N446" s="576"/>
      <c r="O446" s="576"/>
      <c r="P446" s="585">
        <v>1</v>
      </c>
      <c r="Q446" s="585">
        <v>209</v>
      </c>
      <c r="R446" s="581"/>
      <c r="S446" s="586">
        <v>209</v>
      </c>
    </row>
    <row r="447" spans="1:19" ht="14.45" customHeight="1" x14ac:dyDescent="0.2">
      <c r="A447" s="575"/>
      <c r="B447" s="576" t="s">
        <v>1318</v>
      </c>
      <c r="C447" s="576" t="s">
        <v>604</v>
      </c>
      <c r="D447" s="576" t="s">
        <v>1285</v>
      </c>
      <c r="E447" s="576" t="s">
        <v>1304</v>
      </c>
      <c r="F447" s="576" t="s">
        <v>1311</v>
      </c>
      <c r="G447" s="576" t="s">
        <v>1312</v>
      </c>
      <c r="H447" s="585"/>
      <c r="I447" s="585"/>
      <c r="J447" s="576"/>
      <c r="K447" s="576"/>
      <c r="L447" s="585"/>
      <c r="M447" s="585"/>
      <c r="N447" s="576"/>
      <c r="O447" s="576"/>
      <c r="P447" s="585">
        <v>85</v>
      </c>
      <c r="Q447" s="585">
        <v>17765</v>
      </c>
      <c r="R447" s="581"/>
      <c r="S447" s="586">
        <v>209</v>
      </c>
    </row>
    <row r="448" spans="1:19" ht="14.45" customHeight="1" x14ac:dyDescent="0.2">
      <c r="A448" s="575"/>
      <c r="B448" s="576" t="s">
        <v>1318</v>
      </c>
      <c r="C448" s="576" t="s">
        <v>604</v>
      </c>
      <c r="D448" s="576" t="s">
        <v>1121</v>
      </c>
      <c r="E448" s="576" t="s">
        <v>1304</v>
      </c>
      <c r="F448" s="576" t="s">
        <v>1307</v>
      </c>
      <c r="G448" s="576" t="s">
        <v>1308</v>
      </c>
      <c r="H448" s="585"/>
      <c r="I448" s="585"/>
      <c r="J448" s="576"/>
      <c r="K448" s="576"/>
      <c r="L448" s="585"/>
      <c r="M448" s="585"/>
      <c r="N448" s="576"/>
      <c r="O448" s="576"/>
      <c r="P448" s="585">
        <v>76</v>
      </c>
      <c r="Q448" s="585">
        <v>15884</v>
      </c>
      <c r="R448" s="581"/>
      <c r="S448" s="586">
        <v>209</v>
      </c>
    </row>
    <row r="449" spans="1:19" ht="14.45" customHeight="1" x14ac:dyDescent="0.2">
      <c r="A449" s="575"/>
      <c r="B449" s="576" t="s">
        <v>1318</v>
      </c>
      <c r="C449" s="576" t="s">
        <v>604</v>
      </c>
      <c r="D449" s="576" t="s">
        <v>1121</v>
      </c>
      <c r="E449" s="576" t="s">
        <v>1304</v>
      </c>
      <c r="F449" s="576" t="s">
        <v>1311</v>
      </c>
      <c r="G449" s="576" t="s">
        <v>1312</v>
      </c>
      <c r="H449" s="585"/>
      <c r="I449" s="585"/>
      <c r="J449" s="576"/>
      <c r="K449" s="576"/>
      <c r="L449" s="585"/>
      <c r="M449" s="585"/>
      <c r="N449" s="576"/>
      <c r="O449" s="576"/>
      <c r="P449" s="585">
        <v>9</v>
      </c>
      <c r="Q449" s="585">
        <v>1881</v>
      </c>
      <c r="R449" s="581"/>
      <c r="S449" s="586">
        <v>209</v>
      </c>
    </row>
    <row r="450" spans="1:19" ht="14.45" customHeight="1" x14ac:dyDescent="0.2">
      <c r="A450" s="575"/>
      <c r="B450" s="576" t="s">
        <v>1318</v>
      </c>
      <c r="C450" s="576" t="s">
        <v>604</v>
      </c>
      <c r="D450" s="576" t="s">
        <v>1200</v>
      </c>
      <c r="E450" s="576" t="s">
        <v>1304</v>
      </c>
      <c r="F450" s="576" t="s">
        <v>1307</v>
      </c>
      <c r="G450" s="576" t="s">
        <v>1308</v>
      </c>
      <c r="H450" s="585"/>
      <c r="I450" s="585"/>
      <c r="J450" s="576"/>
      <c r="K450" s="576"/>
      <c r="L450" s="585"/>
      <c r="M450" s="585"/>
      <c r="N450" s="576"/>
      <c r="O450" s="576"/>
      <c r="P450" s="585">
        <v>139</v>
      </c>
      <c r="Q450" s="585">
        <v>29051</v>
      </c>
      <c r="R450" s="581"/>
      <c r="S450" s="586">
        <v>209</v>
      </c>
    </row>
    <row r="451" spans="1:19" ht="14.45" customHeight="1" x14ac:dyDescent="0.2">
      <c r="A451" s="575"/>
      <c r="B451" s="576" t="s">
        <v>1318</v>
      </c>
      <c r="C451" s="576" t="s">
        <v>604</v>
      </c>
      <c r="D451" s="576" t="s">
        <v>1200</v>
      </c>
      <c r="E451" s="576" t="s">
        <v>1304</v>
      </c>
      <c r="F451" s="576" t="s">
        <v>1311</v>
      </c>
      <c r="G451" s="576" t="s">
        <v>1312</v>
      </c>
      <c r="H451" s="585"/>
      <c r="I451" s="585"/>
      <c r="J451" s="576"/>
      <c r="K451" s="576"/>
      <c r="L451" s="585"/>
      <c r="M451" s="585"/>
      <c r="N451" s="576"/>
      <c r="O451" s="576"/>
      <c r="P451" s="585">
        <v>20</v>
      </c>
      <c r="Q451" s="585">
        <v>4180</v>
      </c>
      <c r="R451" s="581"/>
      <c r="S451" s="586">
        <v>209</v>
      </c>
    </row>
    <row r="452" spans="1:19" ht="14.45" customHeight="1" x14ac:dyDescent="0.2">
      <c r="A452" s="575"/>
      <c r="B452" s="576" t="s">
        <v>1318</v>
      </c>
      <c r="C452" s="576" t="s">
        <v>604</v>
      </c>
      <c r="D452" s="576" t="s">
        <v>1137</v>
      </c>
      <c r="E452" s="576" t="s">
        <v>1304</v>
      </c>
      <c r="F452" s="576" t="s">
        <v>1307</v>
      </c>
      <c r="G452" s="576" t="s">
        <v>1308</v>
      </c>
      <c r="H452" s="585"/>
      <c r="I452" s="585"/>
      <c r="J452" s="576"/>
      <c r="K452" s="576"/>
      <c r="L452" s="585"/>
      <c r="M452" s="585"/>
      <c r="N452" s="576"/>
      <c r="O452" s="576"/>
      <c r="P452" s="585">
        <v>26</v>
      </c>
      <c r="Q452" s="585">
        <v>5434</v>
      </c>
      <c r="R452" s="581"/>
      <c r="S452" s="586">
        <v>209</v>
      </c>
    </row>
    <row r="453" spans="1:19" ht="14.45" customHeight="1" x14ac:dyDescent="0.2">
      <c r="A453" s="575"/>
      <c r="B453" s="576" t="s">
        <v>1318</v>
      </c>
      <c r="C453" s="576" t="s">
        <v>604</v>
      </c>
      <c r="D453" s="576" t="s">
        <v>1137</v>
      </c>
      <c r="E453" s="576" t="s">
        <v>1304</v>
      </c>
      <c r="F453" s="576" t="s">
        <v>1311</v>
      </c>
      <c r="G453" s="576" t="s">
        <v>1312</v>
      </c>
      <c r="H453" s="585"/>
      <c r="I453" s="585"/>
      <c r="J453" s="576"/>
      <c r="K453" s="576"/>
      <c r="L453" s="585"/>
      <c r="M453" s="585"/>
      <c r="N453" s="576"/>
      <c r="O453" s="576"/>
      <c r="P453" s="585">
        <v>17</v>
      </c>
      <c r="Q453" s="585">
        <v>3553</v>
      </c>
      <c r="R453" s="581"/>
      <c r="S453" s="586">
        <v>209</v>
      </c>
    </row>
    <row r="454" spans="1:19" ht="14.45" customHeight="1" x14ac:dyDescent="0.2">
      <c r="A454" s="575"/>
      <c r="B454" s="576" t="s">
        <v>1318</v>
      </c>
      <c r="C454" s="576" t="s">
        <v>604</v>
      </c>
      <c r="D454" s="576" t="s">
        <v>1150</v>
      </c>
      <c r="E454" s="576" t="s">
        <v>1304</v>
      </c>
      <c r="F454" s="576" t="s">
        <v>1307</v>
      </c>
      <c r="G454" s="576" t="s">
        <v>1308</v>
      </c>
      <c r="H454" s="585"/>
      <c r="I454" s="585"/>
      <c r="J454" s="576"/>
      <c r="K454" s="576"/>
      <c r="L454" s="585"/>
      <c r="M454" s="585"/>
      <c r="N454" s="576"/>
      <c r="O454" s="576"/>
      <c r="P454" s="585">
        <v>512</v>
      </c>
      <c r="Q454" s="585">
        <v>107008</v>
      </c>
      <c r="R454" s="581"/>
      <c r="S454" s="586">
        <v>209</v>
      </c>
    </row>
    <row r="455" spans="1:19" ht="14.45" customHeight="1" x14ac:dyDescent="0.2">
      <c r="A455" s="575"/>
      <c r="B455" s="576" t="s">
        <v>1318</v>
      </c>
      <c r="C455" s="576" t="s">
        <v>604</v>
      </c>
      <c r="D455" s="576" t="s">
        <v>1150</v>
      </c>
      <c r="E455" s="576" t="s">
        <v>1304</v>
      </c>
      <c r="F455" s="576" t="s">
        <v>1311</v>
      </c>
      <c r="G455" s="576" t="s">
        <v>1312</v>
      </c>
      <c r="H455" s="585"/>
      <c r="I455" s="585"/>
      <c r="J455" s="576"/>
      <c r="K455" s="576"/>
      <c r="L455" s="585"/>
      <c r="M455" s="585"/>
      <c r="N455" s="576"/>
      <c r="O455" s="576"/>
      <c r="P455" s="585">
        <v>167</v>
      </c>
      <c r="Q455" s="585">
        <v>34903</v>
      </c>
      <c r="R455" s="581"/>
      <c r="S455" s="586">
        <v>209</v>
      </c>
    </row>
    <row r="456" spans="1:19" ht="14.45" customHeight="1" x14ac:dyDescent="0.2">
      <c r="A456" s="575"/>
      <c r="B456" s="576" t="s">
        <v>1318</v>
      </c>
      <c r="C456" s="576" t="s">
        <v>604</v>
      </c>
      <c r="D456" s="576" t="s">
        <v>1145</v>
      </c>
      <c r="E456" s="576" t="s">
        <v>1304</v>
      </c>
      <c r="F456" s="576" t="s">
        <v>1307</v>
      </c>
      <c r="G456" s="576" t="s">
        <v>1308</v>
      </c>
      <c r="H456" s="585"/>
      <c r="I456" s="585"/>
      <c r="J456" s="576"/>
      <c r="K456" s="576"/>
      <c r="L456" s="585"/>
      <c r="M456" s="585"/>
      <c r="N456" s="576"/>
      <c r="O456" s="576"/>
      <c r="P456" s="585">
        <v>310</v>
      </c>
      <c r="Q456" s="585">
        <v>64790</v>
      </c>
      <c r="R456" s="581"/>
      <c r="S456" s="586">
        <v>209</v>
      </c>
    </row>
    <row r="457" spans="1:19" ht="14.45" customHeight="1" x14ac:dyDescent="0.2">
      <c r="A457" s="575"/>
      <c r="B457" s="576" t="s">
        <v>1318</v>
      </c>
      <c r="C457" s="576" t="s">
        <v>604</v>
      </c>
      <c r="D457" s="576" t="s">
        <v>1145</v>
      </c>
      <c r="E457" s="576" t="s">
        <v>1304</v>
      </c>
      <c r="F457" s="576" t="s">
        <v>1311</v>
      </c>
      <c r="G457" s="576" t="s">
        <v>1312</v>
      </c>
      <c r="H457" s="585"/>
      <c r="I457" s="585"/>
      <c r="J457" s="576"/>
      <c r="K457" s="576"/>
      <c r="L457" s="585"/>
      <c r="M457" s="585"/>
      <c r="N457" s="576"/>
      <c r="O457" s="576"/>
      <c r="P457" s="585">
        <v>226</v>
      </c>
      <c r="Q457" s="585">
        <v>47234</v>
      </c>
      <c r="R457" s="581"/>
      <c r="S457" s="586">
        <v>209</v>
      </c>
    </row>
    <row r="458" spans="1:19" ht="14.45" customHeight="1" x14ac:dyDescent="0.2">
      <c r="A458" s="575"/>
      <c r="B458" s="576" t="s">
        <v>1318</v>
      </c>
      <c r="C458" s="576" t="s">
        <v>604</v>
      </c>
      <c r="D458" s="576" t="s">
        <v>1149</v>
      </c>
      <c r="E458" s="576" t="s">
        <v>1304</v>
      </c>
      <c r="F458" s="576" t="s">
        <v>1311</v>
      </c>
      <c r="G458" s="576" t="s">
        <v>1312</v>
      </c>
      <c r="H458" s="585"/>
      <c r="I458" s="585"/>
      <c r="J458" s="576"/>
      <c r="K458" s="576"/>
      <c r="L458" s="585"/>
      <c r="M458" s="585"/>
      <c r="N458" s="576"/>
      <c r="O458" s="576"/>
      <c r="P458" s="585">
        <v>140</v>
      </c>
      <c r="Q458" s="585">
        <v>29260</v>
      </c>
      <c r="R458" s="581"/>
      <c r="S458" s="586">
        <v>209</v>
      </c>
    </row>
    <row r="459" spans="1:19" ht="14.45" customHeight="1" x14ac:dyDescent="0.2">
      <c r="A459" s="575"/>
      <c r="B459" s="576" t="s">
        <v>1318</v>
      </c>
      <c r="C459" s="576" t="s">
        <v>604</v>
      </c>
      <c r="D459" s="576" t="s">
        <v>1269</v>
      </c>
      <c r="E459" s="576" t="s">
        <v>1304</v>
      </c>
      <c r="F459" s="576" t="s">
        <v>1307</v>
      </c>
      <c r="G459" s="576" t="s">
        <v>1308</v>
      </c>
      <c r="H459" s="585"/>
      <c r="I459" s="585"/>
      <c r="J459" s="576"/>
      <c r="K459" s="576"/>
      <c r="L459" s="585"/>
      <c r="M459" s="585"/>
      <c r="N459" s="576"/>
      <c r="O459" s="576"/>
      <c r="P459" s="585">
        <v>416</v>
      </c>
      <c r="Q459" s="585">
        <v>86944</v>
      </c>
      <c r="R459" s="581"/>
      <c r="S459" s="586">
        <v>209</v>
      </c>
    </row>
    <row r="460" spans="1:19" ht="14.45" customHeight="1" x14ac:dyDescent="0.2">
      <c r="A460" s="575"/>
      <c r="B460" s="576" t="s">
        <v>1318</v>
      </c>
      <c r="C460" s="576" t="s">
        <v>604</v>
      </c>
      <c r="D460" s="576" t="s">
        <v>1269</v>
      </c>
      <c r="E460" s="576" t="s">
        <v>1304</v>
      </c>
      <c r="F460" s="576" t="s">
        <v>1311</v>
      </c>
      <c r="G460" s="576" t="s">
        <v>1312</v>
      </c>
      <c r="H460" s="585"/>
      <c r="I460" s="585"/>
      <c r="J460" s="576"/>
      <c r="K460" s="576"/>
      <c r="L460" s="585"/>
      <c r="M460" s="585"/>
      <c r="N460" s="576"/>
      <c r="O460" s="576"/>
      <c r="P460" s="585">
        <v>85</v>
      </c>
      <c r="Q460" s="585">
        <v>17765</v>
      </c>
      <c r="R460" s="581"/>
      <c r="S460" s="586">
        <v>209</v>
      </c>
    </row>
    <row r="461" spans="1:19" ht="14.45" customHeight="1" x14ac:dyDescent="0.2">
      <c r="A461" s="575"/>
      <c r="B461" s="576" t="s">
        <v>1318</v>
      </c>
      <c r="C461" s="576" t="s">
        <v>604</v>
      </c>
      <c r="D461" s="576" t="s">
        <v>1126</v>
      </c>
      <c r="E461" s="576" t="s">
        <v>1304</v>
      </c>
      <c r="F461" s="576" t="s">
        <v>1307</v>
      </c>
      <c r="G461" s="576" t="s">
        <v>1308</v>
      </c>
      <c r="H461" s="585"/>
      <c r="I461" s="585"/>
      <c r="J461" s="576"/>
      <c r="K461" s="576"/>
      <c r="L461" s="585"/>
      <c r="M461" s="585"/>
      <c r="N461" s="576"/>
      <c r="O461" s="576"/>
      <c r="P461" s="585">
        <v>24</v>
      </c>
      <c r="Q461" s="585">
        <v>5016</v>
      </c>
      <c r="R461" s="581"/>
      <c r="S461" s="586">
        <v>209</v>
      </c>
    </row>
    <row r="462" spans="1:19" ht="14.45" customHeight="1" x14ac:dyDescent="0.2">
      <c r="A462" s="575"/>
      <c r="B462" s="576" t="s">
        <v>1318</v>
      </c>
      <c r="C462" s="576" t="s">
        <v>604</v>
      </c>
      <c r="D462" s="576" t="s">
        <v>1126</v>
      </c>
      <c r="E462" s="576" t="s">
        <v>1304</v>
      </c>
      <c r="F462" s="576" t="s">
        <v>1311</v>
      </c>
      <c r="G462" s="576" t="s">
        <v>1312</v>
      </c>
      <c r="H462" s="585"/>
      <c r="I462" s="585"/>
      <c r="J462" s="576"/>
      <c r="K462" s="576"/>
      <c r="L462" s="585"/>
      <c r="M462" s="585"/>
      <c r="N462" s="576"/>
      <c r="O462" s="576"/>
      <c r="P462" s="585">
        <v>23</v>
      </c>
      <c r="Q462" s="585">
        <v>4807</v>
      </c>
      <c r="R462" s="581"/>
      <c r="S462" s="586">
        <v>209</v>
      </c>
    </row>
    <row r="463" spans="1:19" ht="14.45" customHeight="1" x14ac:dyDescent="0.2">
      <c r="A463" s="575"/>
      <c r="B463" s="576" t="s">
        <v>1318</v>
      </c>
      <c r="C463" s="576" t="s">
        <v>604</v>
      </c>
      <c r="D463" s="576" t="s">
        <v>636</v>
      </c>
      <c r="E463" s="576" t="s">
        <v>1304</v>
      </c>
      <c r="F463" s="576" t="s">
        <v>1307</v>
      </c>
      <c r="G463" s="576" t="s">
        <v>1308</v>
      </c>
      <c r="H463" s="585"/>
      <c r="I463" s="585"/>
      <c r="J463" s="576"/>
      <c r="K463" s="576"/>
      <c r="L463" s="585"/>
      <c r="M463" s="585"/>
      <c r="N463" s="576"/>
      <c r="O463" s="576"/>
      <c r="P463" s="585">
        <v>432</v>
      </c>
      <c r="Q463" s="585">
        <v>90288</v>
      </c>
      <c r="R463" s="581"/>
      <c r="S463" s="586">
        <v>209</v>
      </c>
    </row>
    <row r="464" spans="1:19" ht="14.45" customHeight="1" x14ac:dyDescent="0.2">
      <c r="A464" s="575"/>
      <c r="B464" s="576" t="s">
        <v>1318</v>
      </c>
      <c r="C464" s="576" t="s">
        <v>604</v>
      </c>
      <c r="D464" s="576" t="s">
        <v>636</v>
      </c>
      <c r="E464" s="576" t="s">
        <v>1304</v>
      </c>
      <c r="F464" s="576" t="s">
        <v>1311</v>
      </c>
      <c r="G464" s="576" t="s">
        <v>1312</v>
      </c>
      <c r="H464" s="585"/>
      <c r="I464" s="585"/>
      <c r="J464" s="576"/>
      <c r="K464" s="576"/>
      <c r="L464" s="585"/>
      <c r="M464" s="585"/>
      <c r="N464" s="576"/>
      <c r="O464" s="576"/>
      <c r="P464" s="585">
        <v>276</v>
      </c>
      <c r="Q464" s="585">
        <v>57684</v>
      </c>
      <c r="R464" s="581"/>
      <c r="S464" s="586">
        <v>209</v>
      </c>
    </row>
    <row r="465" spans="1:19" ht="14.45" customHeight="1" x14ac:dyDescent="0.2">
      <c r="A465" s="575"/>
      <c r="B465" s="576" t="s">
        <v>1318</v>
      </c>
      <c r="C465" s="576" t="s">
        <v>604</v>
      </c>
      <c r="D465" s="576" t="s">
        <v>1198</v>
      </c>
      <c r="E465" s="576" t="s">
        <v>1304</v>
      </c>
      <c r="F465" s="576" t="s">
        <v>1307</v>
      </c>
      <c r="G465" s="576" t="s">
        <v>1308</v>
      </c>
      <c r="H465" s="585"/>
      <c r="I465" s="585"/>
      <c r="J465" s="576"/>
      <c r="K465" s="576"/>
      <c r="L465" s="585"/>
      <c r="M465" s="585"/>
      <c r="N465" s="576"/>
      <c r="O465" s="576"/>
      <c r="P465" s="585">
        <v>45</v>
      </c>
      <c r="Q465" s="585">
        <v>9405</v>
      </c>
      <c r="R465" s="581"/>
      <c r="S465" s="586">
        <v>209</v>
      </c>
    </row>
    <row r="466" spans="1:19" ht="14.45" customHeight="1" x14ac:dyDescent="0.2">
      <c r="A466" s="575"/>
      <c r="B466" s="576" t="s">
        <v>1318</v>
      </c>
      <c r="C466" s="576" t="s">
        <v>604</v>
      </c>
      <c r="D466" s="576" t="s">
        <v>1198</v>
      </c>
      <c r="E466" s="576" t="s">
        <v>1304</v>
      </c>
      <c r="F466" s="576" t="s">
        <v>1311</v>
      </c>
      <c r="G466" s="576" t="s">
        <v>1312</v>
      </c>
      <c r="H466" s="585"/>
      <c r="I466" s="585"/>
      <c r="J466" s="576"/>
      <c r="K466" s="576"/>
      <c r="L466" s="585"/>
      <c r="M466" s="585"/>
      <c r="N466" s="576"/>
      <c r="O466" s="576"/>
      <c r="P466" s="585">
        <v>17</v>
      </c>
      <c r="Q466" s="585">
        <v>3553</v>
      </c>
      <c r="R466" s="581"/>
      <c r="S466" s="586">
        <v>209</v>
      </c>
    </row>
    <row r="467" spans="1:19" ht="14.45" customHeight="1" x14ac:dyDescent="0.2">
      <c r="A467" s="575"/>
      <c r="B467" s="576" t="s">
        <v>1318</v>
      </c>
      <c r="C467" s="576" t="s">
        <v>604</v>
      </c>
      <c r="D467" s="576" t="s">
        <v>634</v>
      </c>
      <c r="E467" s="576" t="s">
        <v>1304</v>
      </c>
      <c r="F467" s="576" t="s">
        <v>1311</v>
      </c>
      <c r="G467" s="576" t="s">
        <v>1312</v>
      </c>
      <c r="H467" s="585"/>
      <c r="I467" s="585"/>
      <c r="J467" s="576"/>
      <c r="K467" s="576"/>
      <c r="L467" s="585"/>
      <c r="M467" s="585"/>
      <c r="N467" s="576"/>
      <c r="O467" s="576"/>
      <c r="P467" s="585">
        <v>42</v>
      </c>
      <c r="Q467" s="585">
        <v>8778</v>
      </c>
      <c r="R467" s="581"/>
      <c r="S467" s="586">
        <v>209</v>
      </c>
    </row>
    <row r="468" spans="1:19" ht="14.45" customHeight="1" x14ac:dyDescent="0.2">
      <c r="A468" s="575"/>
      <c r="B468" s="576" t="s">
        <v>1318</v>
      </c>
      <c r="C468" s="576" t="s">
        <v>604</v>
      </c>
      <c r="D468" s="576" t="s">
        <v>1195</v>
      </c>
      <c r="E468" s="576" t="s">
        <v>1304</v>
      </c>
      <c r="F468" s="576" t="s">
        <v>1307</v>
      </c>
      <c r="G468" s="576" t="s">
        <v>1308</v>
      </c>
      <c r="H468" s="585"/>
      <c r="I468" s="585"/>
      <c r="J468" s="576"/>
      <c r="K468" s="576"/>
      <c r="L468" s="585"/>
      <c r="M468" s="585"/>
      <c r="N468" s="576"/>
      <c r="O468" s="576"/>
      <c r="P468" s="585">
        <v>20</v>
      </c>
      <c r="Q468" s="585">
        <v>4180</v>
      </c>
      <c r="R468" s="581"/>
      <c r="S468" s="586">
        <v>209</v>
      </c>
    </row>
    <row r="469" spans="1:19" ht="14.45" customHeight="1" x14ac:dyDescent="0.2">
      <c r="A469" s="575"/>
      <c r="B469" s="576" t="s">
        <v>1318</v>
      </c>
      <c r="C469" s="576" t="s">
        <v>604</v>
      </c>
      <c r="D469" s="576" t="s">
        <v>1195</v>
      </c>
      <c r="E469" s="576" t="s">
        <v>1304</v>
      </c>
      <c r="F469" s="576" t="s">
        <v>1311</v>
      </c>
      <c r="G469" s="576" t="s">
        <v>1312</v>
      </c>
      <c r="H469" s="585"/>
      <c r="I469" s="585"/>
      <c r="J469" s="576"/>
      <c r="K469" s="576"/>
      <c r="L469" s="585"/>
      <c r="M469" s="585"/>
      <c r="N469" s="576"/>
      <c r="O469" s="576"/>
      <c r="P469" s="585">
        <v>131</v>
      </c>
      <c r="Q469" s="585">
        <v>27379</v>
      </c>
      <c r="R469" s="581"/>
      <c r="S469" s="586">
        <v>209</v>
      </c>
    </row>
    <row r="470" spans="1:19" ht="14.45" customHeight="1" x14ac:dyDescent="0.2">
      <c r="A470" s="575"/>
      <c r="B470" s="576" t="s">
        <v>1318</v>
      </c>
      <c r="C470" s="576" t="s">
        <v>604</v>
      </c>
      <c r="D470" s="576" t="s">
        <v>1287</v>
      </c>
      <c r="E470" s="576" t="s">
        <v>1304</v>
      </c>
      <c r="F470" s="576" t="s">
        <v>1307</v>
      </c>
      <c r="G470" s="576" t="s">
        <v>1308</v>
      </c>
      <c r="H470" s="585"/>
      <c r="I470" s="585"/>
      <c r="J470" s="576"/>
      <c r="K470" s="576"/>
      <c r="L470" s="585"/>
      <c r="M470" s="585"/>
      <c r="N470" s="576"/>
      <c r="O470" s="576"/>
      <c r="P470" s="585">
        <v>239</v>
      </c>
      <c r="Q470" s="585">
        <v>49951</v>
      </c>
      <c r="R470" s="581"/>
      <c r="S470" s="586">
        <v>209</v>
      </c>
    </row>
    <row r="471" spans="1:19" ht="14.45" customHeight="1" x14ac:dyDescent="0.2">
      <c r="A471" s="575"/>
      <c r="B471" s="576" t="s">
        <v>1318</v>
      </c>
      <c r="C471" s="576" t="s">
        <v>604</v>
      </c>
      <c r="D471" s="576" t="s">
        <v>1287</v>
      </c>
      <c r="E471" s="576" t="s">
        <v>1304</v>
      </c>
      <c r="F471" s="576" t="s">
        <v>1311</v>
      </c>
      <c r="G471" s="576" t="s">
        <v>1312</v>
      </c>
      <c r="H471" s="585"/>
      <c r="I471" s="585"/>
      <c r="J471" s="576"/>
      <c r="K471" s="576"/>
      <c r="L471" s="585"/>
      <c r="M471" s="585"/>
      <c r="N471" s="576"/>
      <c r="O471" s="576"/>
      <c r="P471" s="585">
        <v>173</v>
      </c>
      <c r="Q471" s="585">
        <v>36157</v>
      </c>
      <c r="R471" s="581"/>
      <c r="S471" s="586">
        <v>209</v>
      </c>
    </row>
    <row r="472" spans="1:19" ht="14.45" customHeight="1" x14ac:dyDescent="0.2">
      <c r="A472" s="575"/>
      <c r="B472" s="576" t="s">
        <v>1318</v>
      </c>
      <c r="C472" s="576" t="s">
        <v>604</v>
      </c>
      <c r="D472" s="576" t="s">
        <v>1251</v>
      </c>
      <c r="E472" s="576" t="s">
        <v>1304</v>
      </c>
      <c r="F472" s="576" t="s">
        <v>1307</v>
      </c>
      <c r="G472" s="576" t="s">
        <v>1308</v>
      </c>
      <c r="H472" s="585"/>
      <c r="I472" s="585"/>
      <c r="J472" s="576"/>
      <c r="K472" s="576"/>
      <c r="L472" s="585"/>
      <c r="M472" s="585"/>
      <c r="N472" s="576"/>
      <c r="O472" s="576"/>
      <c r="P472" s="585">
        <v>85</v>
      </c>
      <c r="Q472" s="585">
        <v>17765</v>
      </c>
      <c r="R472" s="581"/>
      <c r="S472" s="586">
        <v>209</v>
      </c>
    </row>
    <row r="473" spans="1:19" ht="14.45" customHeight="1" x14ac:dyDescent="0.2">
      <c r="A473" s="575"/>
      <c r="B473" s="576" t="s">
        <v>1318</v>
      </c>
      <c r="C473" s="576" t="s">
        <v>604</v>
      </c>
      <c r="D473" s="576" t="s">
        <v>1251</v>
      </c>
      <c r="E473" s="576" t="s">
        <v>1304</v>
      </c>
      <c r="F473" s="576" t="s">
        <v>1311</v>
      </c>
      <c r="G473" s="576" t="s">
        <v>1312</v>
      </c>
      <c r="H473" s="585"/>
      <c r="I473" s="585"/>
      <c r="J473" s="576"/>
      <c r="K473" s="576"/>
      <c r="L473" s="585"/>
      <c r="M473" s="585"/>
      <c r="N473" s="576"/>
      <c r="O473" s="576"/>
      <c r="P473" s="585">
        <v>32</v>
      </c>
      <c r="Q473" s="585">
        <v>6688</v>
      </c>
      <c r="R473" s="581"/>
      <c r="S473" s="586">
        <v>209</v>
      </c>
    </row>
    <row r="474" spans="1:19" ht="14.45" customHeight="1" x14ac:dyDescent="0.2">
      <c r="A474" s="575"/>
      <c r="B474" s="576" t="s">
        <v>1318</v>
      </c>
      <c r="C474" s="576" t="s">
        <v>604</v>
      </c>
      <c r="D474" s="576" t="s">
        <v>1274</v>
      </c>
      <c r="E474" s="576" t="s">
        <v>1304</v>
      </c>
      <c r="F474" s="576" t="s">
        <v>1307</v>
      </c>
      <c r="G474" s="576" t="s">
        <v>1308</v>
      </c>
      <c r="H474" s="585"/>
      <c r="I474" s="585"/>
      <c r="J474" s="576"/>
      <c r="K474" s="576"/>
      <c r="L474" s="585"/>
      <c r="M474" s="585"/>
      <c r="N474" s="576"/>
      <c r="O474" s="576"/>
      <c r="P474" s="585">
        <v>96</v>
      </c>
      <c r="Q474" s="585">
        <v>20064</v>
      </c>
      <c r="R474" s="581"/>
      <c r="S474" s="586">
        <v>209</v>
      </c>
    </row>
    <row r="475" spans="1:19" ht="14.45" customHeight="1" x14ac:dyDescent="0.2">
      <c r="A475" s="575"/>
      <c r="B475" s="576" t="s">
        <v>1318</v>
      </c>
      <c r="C475" s="576" t="s">
        <v>604</v>
      </c>
      <c r="D475" s="576" t="s">
        <v>1274</v>
      </c>
      <c r="E475" s="576" t="s">
        <v>1304</v>
      </c>
      <c r="F475" s="576" t="s">
        <v>1311</v>
      </c>
      <c r="G475" s="576" t="s">
        <v>1312</v>
      </c>
      <c r="H475" s="585"/>
      <c r="I475" s="585"/>
      <c r="J475" s="576"/>
      <c r="K475" s="576"/>
      <c r="L475" s="585"/>
      <c r="M475" s="585"/>
      <c r="N475" s="576"/>
      <c r="O475" s="576"/>
      <c r="P475" s="585">
        <v>17</v>
      </c>
      <c r="Q475" s="585">
        <v>3553</v>
      </c>
      <c r="R475" s="581"/>
      <c r="S475" s="586">
        <v>209</v>
      </c>
    </row>
    <row r="476" spans="1:19" ht="14.45" customHeight="1" x14ac:dyDescent="0.2">
      <c r="A476" s="575"/>
      <c r="B476" s="576" t="s">
        <v>1318</v>
      </c>
      <c r="C476" s="576" t="s">
        <v>604</v>
      </c>
      <c r="D476" s="576" t="s">
        <v>1294</v>
      </c>
      <c r="E476" s="576" t="s">
        <v>1304</v>
      </c>
      <c r="F476" s="576" t="s">
        <v>1307</v>
      </c>
      <c r="G476" s="576" t="s">
        <v>1308</v>
      </c>
      <c r="H476" s="585"/>
      <c r="I476" s="585"/>
      <c r="J476" s="576"/>
      <c r="K476" s="576"/>
      <c r="L476" s="585"/>
      <c r="M476" s="585"/>
      <c r="N476" s="576"/>
      <c r="O476" s="576"/>
      <c r="P476" s="585">
        <v>192</v>
      </c>
      <c r="Q476" s="585">
        <v>40128</v>
      </c>
      <c r="R476" s="581"/>
      <c r="S476" s="586">
        <v>209</v>
      </c>
    </row>
    <row r="477" spans="1:19" ht="14.45" customHeight="1" x14ac:dyDescent="0.2">
      <c r="A477" s="575"/>
      <c r="B477" s="576" t="s">
        <v>1318</v>
      </c>
      <c r="C477" s="576" t="s">
        <v>604</v>
      </c>
      <c r="D477" s="576" t="s">
        <v>1294</v>
      </c>
      <c r="E477" s="576" t="s">
        <v>1304</v>
      </c>
      <c r="F477" s="576" t="s">
        <v>1311</v>
      </c>
      <c r="G477" s="576" t="s">
        <v>1312</v>
      </c>
      <c r="H477" s="585"/>
      <c r="I477" s="585"/>
      <c r="J477" s="576"/>
      <c r="K477" s="576"/>
      <c r="L477" s="585"/>
      <c r="M477" s="585"/>
      <c r="N477" s="576"/>
      <c r="O477" s="576"/>
      <c r="P477" s="585">
        <v>222</v>
      </c>
      <c r="Q477" s="585">
        <v>46398</v>
      </c>
      <c r="R477" s="581"/>
      <c r="S477" s="586">
        <v>209</v>
      </c>
    </row>
    <row r="478" spans="1:19" ht="14.45" customHeight="1" x14ac:dyDescent="0.2">
      <c r="A478" s="575"/>
      <c r="B478" s="576" t="s">
        <v>1318</v>
      </c>
      <c r="C478" s="576" t="s">
        <v>604</v>
      </c>
      <c r="D478" s="576" t="s">
        <v>1199</v>
      </c>
      <c r="E478" s="576" t="s">
        <v>1304</v>
      </c>
      <c r="F478" s="576" t="s">
        <v>1307</v>
      </c>
      <c r="G478" s="576" t="s">
        <v>1308</v>
      </c>
      <c r="H478" s="585"/>
      <c r="I478" s="585"/>
      <c r="J478" s="576"/>
      <c r="K478" s="576"/>
      <c r="L478" s="585"/>
      <c r="M478" s="585"/>
      <c r="N478" s="576"/>
      <c r="O478" s="576"/>
      <c r="P478" s="585">
        <v>150</v>
      </c>
      <c r="Q478" s="585">
        <v>31350</v>
      </c>
      <c r="R478" s="581"/>
      <c r="S478" s="586">
        <v>209</v>
      </c>
    </row>
    <row r="479" spans="1:19" ht="14.45" customHeight="1" x14ac:dyDescent="0.2">
      <c r="A479" s="575"/>
      <c r="B479" s="576" t="s">
        <v>1318</v>
      </c>
      <c r="C479" s="576" t="s">
        <v>604</v>
      </c>
      <c r="D479" s="576" t="s">
        <v>1199</v>
      </c>
      <c r="E479" s="576" t="s">
        <v>1304</v>
      </c>
      <c r="F479" s="576" t="s">
        <v>1311</v>
      </c>
      <c r="G479" s="576" t="s">
        <v>1312</v>
      </c>
      <c r="H479" s="585"/>
      <c r="I479" s="585"/>
      <c r="J479" s="576"/>
      <c r="K479" s="576"/>
      <c r="L479" s="585"/>
      <c r="M479" s="585"/>
      <c r="N479" s="576"/>
      <c r="O479" s="576"/>
      <c r="P479" s="585">
        <v>31</v>
      </c>
      <c r="Q479" s="585">
        <v>6479</v>
      </c>
      <c r="R479" s="581"/>
      <c r="S479" s="586">
        <v>209</v>
      </c>
    </row>
    <row r="480" spans="1:19" ht="14.45" customHeight="1" x14ac:dyDescent="0.2">
      <c r="A480" s="575"/>
      <c r="B480" s="576" t="s">
        <v>1318</v>
      </c>
      <c r="C480" s="576" t="s">
        <v>604</v>
      </c>
      <c r="D480" s="576" t="s">
        <v>1299</v>
      </c>
      <c r="E480" s="576" t="s">
        <v>1304</v>
      </c>
      <c r="F480" s="576" t="s">
        <v>1307</v>
      </c>
      <c r="G480" s="576" t="s">
        <v>1308</v>
      </c>
      <c r="H480" s="585"/>
      <c r="I480" s="585"/>
      <c r="J480" s="576"/>
      <c r="K480" s="576"/>
      <c r="L480" s="585"/>
      <c r="M480" s="585"/>
      <c r="N480" s="576"/>
      <c r="O480" s="576"/>
      <c r="P480" s="585">
        <v>47</v>
      </c>
      <c r="Q480" s="585">
        <v>9823</v>
      </c>
      <c r="R480" s="581"/>
      <c r="S480" s="586">
        <v>209</v>
      </c>
    </row>
    <row r="481" spans="1:19" ht="14.45" customHeight="1" x14ac:dyDescent="0.2">
      <c r="A481" s="575"/>
      <c r="B481" s="576" t="s">
        <v>1318</v>
      </c>
      <c r="C481" s="576" t="s">
        <v>604</v>
      </c>
      <c r="D481" s="576" t="s">
        <v>1174</v>
      </c>
      <c r="E481" s="576" t="s">
        <v>1304</v>
      </c>
      <c r="F481" s="576" t="s">
        <v>1307</v>
      </c>
      <c r="G481" s="576" t="s">
        <v>1308</v>
      </c>
      <c r="H481" s="585"/>
      <c r="I481" s="585"/>
      <c r="J481" s="576"/>
      <c r="K481" s="576"/>
      <c r="L481" s="585"/>
      <c r="M481" s="585"/>
      <c r="N481" s="576"/>
      <c r="O481" s="576"/>
      <c r="P481" s="585">
        <v>53</v>
      </c>
      <c r="Q481" s="585">
        <v>11077</v>
      </c>
      <c r="R481" s="581"/>
      <c r="S481" s="586">
        <v>209</v>
      </c>
    </row>
    <row r="482" spans="1:19" ht="14.45" customHeight="1" x14ac:dyDescent="0.2">
      <c r="A482" s="575"/>
      <c r="B482" s="576" t="s">
        <v>1318</v>
      </c>
      <c r="C482" s="576" t="s">
        <v>604</v>
      </c>
      <c r="D482" s="576" t="s">
        <v>1174</v>
      </c>
      <c r="E482" s="576" t="s">
        <v>1304</v>
      </c>
      <c r="F482" s="576" t="s">
        <v>1311</v>
      </c>
      <c r="G482" s="576" t="s">
        <v>1312</v>
      </c>
      <c r="H482" s="585"/>
      <c r="I482" s="585"/>
      <c r="J482" s="576"/>
      <c r="K482" s="576"/>
      <c r="L482" s="585"/>
      <c r="M482" s="585"/>
      <c r="N482" s="576"/>
      <c r="O482" s="576"/>
      <c r="P482" s="585">
        <v>86</v>
      </c>
      <c r="Q482" s="585">
        <v>17974</v>
      </c>
      <c r="R482" s="581"/>
      <c r="S482" s="586">
        <v>209</v>
      </c>
    </row>
    <row r="483" spans="1:19" ht="14.45" customHeight="1" x14ac:dyDescent="0.2">
      <c r="A483" s="575"/>
      <c r="B483" s="576" t="s">
        <v>1318</v>
      </c>
      <c r="C483" s="576" t="s">
        <v>604</v>
      </c>
      <c r="D483" s="576" t="s">
        <v>1283</v>
      </c>
      <c r="E483" s="576" t="s">
        <v>1304</v>
      </c>
      <c r="F483" s="576" t="s">
        <v>1307</v>
      </c>
      <c r="G483" s="576" t="s">
        <v>1308</v>
      </c>
      <c r="H483" s="585"/>
      <c r="I483" s="585"/>
      <c r="J483" s="576"/>
      <c r="K483" s="576"/>
      <c r="L483" s="585"/>
      <c r="M483" s="585"/>
      <c r="N483" s="576"/>
      <c r="O483" s="576"/>
      <c r="P483" s="585">
        <v>422</v>
      </c>
      <c r="Q483" s="585">
        <v>88198</v>
      </c>
      <c r="R483" s="581"/>
      <c r="S483" s="586">
        <v>209</v>
      </c>
    </row>
    <row r="484" spans="1:19" ht="14.45" customHeight="1" x14ac:dyDescent="0.2">
      <c r="A484" s="575"/>
      <c r="B484" s="576" t="s">
        <v>1318</v>
      </c>
      <c r="C484" s="576" t="s">
        <v>604</v>
      </c>
      <c r="D484" s="576" t="s">
        <v>1283</v>
      </c>
      <c r="E484" s="576" t="s">
        <v>1304</v>
      </c>
      <c r="F484" s="576" t="s">
        <v>1311</v>
      </c>
      <c r="G484" s="576" t="s">
        <v>1312</v>
      </c>
      <c r="H484" s="585"/>
      <c r="I484" s="585"/>
      <c r="J484" s="576"/>
      <c r="K484" s="576"/>
      <c r="L484" s="585"/>
      <c r="M484" s="585"/>
      <c r="N484" s="576"/>
      <c r="O484" s="576"/>
      <c r="P484" s="585">
        <v>371</v>
      </c>
      <c r="Q484" s="585">
        <v>77539</v>
      </c>
      <c r="R484" s="581"/>
      <c r="S484" s="586">
        <v>209</v>
      </c>
    </row>
    <row r="485" spans="1:19" ht="14.45" customHeight="1" x14ac:dyDescent="0.2">
      <c r="A485" s="575"/>
      <c r="B485" s="576" t="s">
        <v>1318</v>
      </c>
      <c r="C485" s="576" t="s">
        <v>604</v>
      </c>
      <c r="D485" s="576" t="s">
        <v>1191</v>
      </c>
      <c r="E485" s="576" t="s">
        <v>1304</v>
      </c>
      <c r="F485" s="576" t="s">
        <v>1307</v>
      </c>
      <c r="G485" s="576" t="s">
        <v>1308</v>
      </c>
      <c r="H485" s="585"/>
      <c r="I485" s="585"/>
      <c r="J485" s="576"/>
      <c r="K485" s="576"/>
      <c r="L485" s="585"/>
      <c r="M485" s="585"/>
      <c r="N485" s="576"/>
      <c r="O485" s="576"/>
      <c r="P485" s="585">
        <v>9</v>
      </c>
      <c r="Q485" s="585">
        <v>1881</v>
      </c>
      <c r="R485" s="581"/>
      <c r="S485" s="586">
        <v>209</v>
      </c>
    </row>
    <row r="486" spans="1:19" ht="14.45" customHeight="1" x14ac:dyDescent="0.2">
      <c r="A486" s="575"/>
      <c r="B486" s="576" t="s">
        <v>1318</v>
      </c>
      <c r="C486" s="576" t="s">
        <v>604</v>
      </c>
      <c r="D486" s="576" t="s">
        <v>1191</v>
      </c>
      <c r="E486" s="576" t="s">
        <v>1304</v>
      </c>
      <c r="F486" s="576" t="s">
        <v>1311</v>
      </c>
      <c r="G486" s="576" t="s">
        <v>1312</v>
      </c>
      <c r="H486" s="585"/>
      <c r="I486" s="585"/>
      <c r="J486" s="576"/>
      <c r="K486" s="576"/>
      <c r="L486" s="585"/>
      <c r="M486" s="585"/>
      <c r="N486" s="576"/>
      <c r="O486" s="576"/>
      <c r="P486" s="585">
        <v>25</v>
      </c>
      <c r="Q486" s="585">
        <v>5225</v>
      </c>
      <c r="R486" s="581"/>
      <c r="S486" s="586">
        <v>209</v>
      </c>
    </row>
    <row r="487" spans="1:19" ht="14.45" customHeight="1" x14ac:dyDescent="0.2">
      <c r="A487" s="575"/>
      <c r="B487" s="576" t="s">
        <v>1318</v>
      </c>
      <c r="C487" s="576" t="s">
        <v>604</v>
      </c>
      <c r="D487" s="576" t="s">
        <v>1206</v>
      </c>
      <c r="E487" s="576" t="s">
        <v>1304</v>
      </c>
      <c r="F487" s="576" t="s">
        <v>1307</v>
      </c>
      <c r="G487" s="576" t="s">
        <v>1308</v>
      </c>
      <c r="H487" s="585"/>
      <c r="I487" s="585"/>
      <c r="J487" s="576"/>
      <c r="K487" s="576"/>
      <c r="L487" s="585"/>
      <c r="M487" s="585"/>
      <c r="N487" s="576"/>
      <c r="O487" s="576"/>
      <c r="P487" s="585">
        <v>46</v>
      </c>
      <c r="Q487" s="585">
        <v>9614</v>
      </c>
      <c r="R487" s="581"/>
      <c r="S487" s="586">
        <v>209</v>
      </c>
    </row>
    <row r="488" spans="1:19" ht="14.45" customHeight="1" x14ac:dyDescent="0.2">
      <c r="A488" s="575"/>
      <c r="B488" s="576" t="s">
        <v>1318</v>
      </c>
      <c r="C488" s="576" t="s">
        <v>604</v>
      </c>
      <c r="D488" s="576" t="s">
        <v>1206</v>
      </c>
      <c r="E488" s="576" t="s">
        <v>1304</v>
      </c>
      <c r="F488" s="576" t="s">
        <v>1311</v>
      </c>
      <c r="G488" s="576" t="s">
        <v>1312</v>
      </c>
      <c r="H488" s="585"/>
      <c r="I488" s="585"/>
      <c r="J488" s="576"/>
      <c r="K488" s="576"/>
      <c r="L488" s="585"/>
      <c r="M488" s="585"/>
      <c r="N488" s="576"/>
      <c r="O488" s="576"/>
      <c r="P488" s="585">
        <v>29</v>
      </c>
      <c r="Q488" s="585">
        <v>6061</v>
      </c>
      <c r="R488" s="581"/>
      <c r="S488" s="586">
        <v>209</v>
      </c>
    </row>
    <row r="489" spans="1:19" ht="14.45" customHeight="1" x14ac:dyDescent="0.2">
      <c r="A489" s="575"/>
      <c r="B489" s="576" t="s">
        <v>1318</v>
      </c>
      <c r="C489" s="576" t="s">
        <v>604</v>
      </c>
      <c r="D489" s="576" t="s">
        <v>1254</v>
      </c>
      <c r="E489" s="576" t="s">
        <v>1304</v>
      </c>
      <c r="F489" s="576" t="s">
        <v>1311</v>
      </c>
      <c r="G489" s="576" t="s">
        <v>1312</v>
      </c>
      <c r="H489" s="585"/>
      <c r="I489" s="585"/>
      <c r="J489" s="576"/>
      <c r="K489" s="576"/>
      <c r="L489" s="585"/>
      <c r="M489" s="585"/>
      <c r="N489" s="576"/>
      <c r="O489" s="576"/>
      <c r="P489" s="585">
        <v>44</v>
      </c>
      <c r="Q489" s="585">
        <v>9196</v>
      </c>
      <c r="R489" s="581"/>
      <c r="S489" s="586">
        <v>209</v>
      </c>
    </row>
    <row r="490" spans="1:19" ht="14.45" customHeight="1" x14ac:dyDescent="0.2">
      <c r="A490" s="575"/>
      <c r="B490" s="576" t="s">
        <v>1318</v>
      </c>
      <c r="C490" s="576" t="s">
        <v>604</v>
      </c>
      <c r="D490" s="576" t="s">
        <v>1264</v>
      </c>
      <c r="E490" s="576" t="s">
        <v>1304</v>
      </c>
      <c r="F490" s="576" t="s">
        <v>1307</v>
      </c>
      <c r="G490" s="576" t="s">
        <v>1308</v>
      </c>
      <c r="H490" s="585"/>
      <c r="I490" s="585"/>
      <c r="J490" s="576"/>
      <c r="K490" s="576"/>
      <c r="L490" s="585"/>
      <c r="M490" s="585"/>
      <c r="N490" s="576"/>
      <c r="O490" s="576"/>
      <c r="P490" s="585">
        <v>13</v>
      </c>
      <c r="Q490" s="585">
        <v>2717</v>
      </c>
      <c r="R490" s="581"/>
      <c r="S490" s="586">
        <v>209</v>
      </c>
    </row>
    <row r="491" spans="1:19" ht="14.45" customHeight="1" x14ac:dyDescent="0.2">
      <c r="A491" s="575"/>
      <c r="B491" s="576" t="s">
        <v>1318</v>
      </c>
      <c r="C491" s="576" t="s">
        <v>604</v>
      </c>
      <c r="D491" s="576" t="s">
        <v>1264</v>
      </c>
      <c r="E491" s="576" t="s">
        <v>1304</v>
      </c>
      <c r="F491" s="576" t="s">
        <v>1311</v>
      </c>
      <c r="G491" s="576" t="s">
        <v>1312</v>
      </c>
      <c r="H491" s="585"/>
      <c r="I491" s="585"/>
      <c r="J491" s="576"/>
      <c r="K491" s="576"/>
      <c r="L491" s="585"/>
      <c r="M491" s="585"/>
      <c r="N491" s="576"/>
      <c r="O491" s="576"/>
      <c r="P491" s="585">
        <v>36</v>
      </c>
      <c r="Q491" s="585">
        <v>7524</v>
      </c>
      <c r="R491" s="581"/>
      <c r="S491" s="586">
        <v>209</v>
      </c>
    </row>
    <row r="492" spans="1:19" ht="14.45" customHeight="1" x14ac:dyDescent="0.2">
      <c r="A492" s="575" t="s">
        <v>1319</v>
      </c>
      <c r="B492" s="576" t="s">
        <v>1320</v>
      </c>
      <c r="C492" s="576" t="s">
        <v>485</v>
      </c>
      <c r="D492" s="576" t="s">
        <v>1104</v>
      </c>
      <c r="E492" s="576" t="s">
        <v>1321</v>
      </c>
      <c r="F492" s="576" t="s">
        <v>1322</v>
      </c>
      <c r="G492" s="576" t="s">
        <v>1323</v>
      </c>
      <c r="H492" s="585">
        <v>10.799999999999997</v>
      </c>
      <c r="I492" s="585">
        <v>587.34</v>
      </c>
      <c r="J492" s="576"/>
      <c r="K492" s="576">
        <v>54.383333333333347</v>
      </c>
      <c r="L492" s="585">
        <v>1.4</v>
      </c>
      <c r="M492" s="585">
        <v>76.19</v>
      </c>
      <c r="N492" s="576"/>
      <c r="O492" s="576">
        <v>54.421428571428571</v>
      </c>
      <c r="P492" s="585"/>
      <c r="Q492" s="585"/>
      <c r="R492" s="581"/>
      <c r="S492" s="586"/>
    </row>
    <row r="493" spans="1:19" ht="14.45" customHeight="1" x14ac:dyDescent="0.2">
      <c r="A493" s="575" t="s">
        <v>1319</v>
      </c>
      <c r="B493" s="576" t="s">
        <v>1320</v>
      </c>
      <c r="C493" s="576" t="s">
        <v>485</v>
      </c>
      <c r="D493" s="576" t="s">
        <v>1104</v>
      </c>
      <c r="E493" s="576" t="s">
        <v>1321</v>
      </c>
      <c r="F493" s="576" t="s">
        <v>1324</v>
      </c>
      <c r="G493" s="576"/>
      <c r="H493" s="585"/>
      <c r="I493" s="585"/>
      <c r="J493" s="576"/>
      <c r="K493" s="576"/>
      <c r="L493" s="585">
        <v>0.2</v>
      </c>
      <c r="M493" s="585">
        <v>27.28</v>
      </c>
      <c r="N493" s="576"/>
      <c r="O493" s="576">
        <v>136.4</v>
      </c>
      <c r="P493" s="585"/>
      <c r="Q493" s="585"/>
      <c r="R493" s="581"/>
      <c r="S493" s="586"/>
    </row>
    <row r="494" spans="1:19" ht="14.45" customHeight="1" x14ac:dyDescent="0.2">
      <c r="A494" s="575" t="s">
        <v>1319</v>
      </c>
      <c r="B494" s="576" t="s">
        <v>1320</v>
      </c>
      <c r="C494" s="576" t="s">
        <v>485</v>
      </c>
      <c r="D494" s="576" t="s">
        <v>1104</v>
      </c>
      <c r="E494" s="576" t="s">
        <v>1321</v>
      </c>
      <c r="F494" s="576" t="s">
        <v>1326</v>
      </c>
      <c r="G494" s="576" t="s">
        <v>1327</v>
      </c>
      <c r="H494" s="585">
        <v>1</v>
      </c>
      <c r="I494" s="585">
        <v>50.6</v>
      </c>
      <c r="J494" s="576"/>
      <c r="K494" s="576">
        <v>50.6</v>
      </c>
      <c r="L494" s="585">
        <v>3.1</v>
      </c>
      <c r="M494" s="585">
        <v>139.43</v>
      </c>
      <c r="N494" s="576"/>
      <c r="O494" s="576">
        <v>44.977419354838709</v>
      </c>
      <c r="P494" s="585"/>
      <c r="Q494" s="585"/>
      <c r="R494" s="581"/>
      <c r="S494" s="586"/>
    </row>
    <row r="495" spans="1:19" ht="14.45" customHeight="1" x14ac:dyDescent="0.2">
      <c r="A495" s="575" t="s">
        <v>1319</v>
      </c>
      <c r="B495" s="576" t="s">
        <v>1320</v>
      </c>
      <c r="C495" s="576" t="s">
        <v>485</v>
      </c>
      <c r="D495" s="576" t="s">
        <v>1104</v>
      </c>
      <c r="E495" s="576" t="s">
        <v>1321</v>
      </c>
      <c r="F495" s="576" t="s">
        <v>1328</v>
      </c>
      <c r="G495" s="576" t="s">
        <v>1329</v>
      </c>
      <c r="H495" s="585">
        <v>0.1</v>
      </c>
      <c r="I495" s="585">
        <v>17.7</v>
      </c>
      <c r="J495" s="576"/>
      <c r="K495" s="576">
        <v>176.99999999999997</v>
      </c>
      <c r="L495" s="585">
        <v>0.2</v>
      </c>
      <c r="M495" s="585">
        <v>35.4</v>
      </c>
      <c r="N495" s="576"/>
      <c r="O495" s="576">
        <v>176.99999999999997</v>
      </c>
      <c r="P495" s="585"/>
      <c r="Q495" s="585"/>
      <c r="R495" s="581"/>
      <c r="S495" s="586"/>
    </row>
    <row r="496" spans="1:19" ht="14.45" customHeight="1" x14ac:dyDescent="0.2">
      <c r="A496" s="575" t="s">
        <v>1319</v>
      </c>
      <c r="B496" s="576" t="s">
        <v>1320</v>
      </c>
      <c r="C496" s="576" t="s">
        <v>485</v>
      </c>
      <c r="D496" s="576" t="s">
        <v>1104</v>
      </c>
      <c r="E496" s="576" t="s">
        <v>1321</v>
      </c>
      <c r="F496" s="576" t="s">
        <v>1330</v>
      </c>
      <c r="G496" s="576" t="s">
        <v>587</v>
      </c>
      <c r="H496" s="585">
        <v>0.8</v>
      </c>
      <c r="I496" s="585">
        <v>3.84</v>
      </c>
      <c r="J496" s="576"/>
      <c r="K496" s="576">
        <v>4.8</v>
      </c>
      <c r="L496" s="585">
        <v>1</v>
      </c>
      <c r="M496" s="585">
        <v>4.8</v>
      </c>
      <c r="N496" s="576"/>
      <c r="O496" s="576">
        <v>4.8</v>
      </c>
      <c r="P496" s="585"/>
      <c r="Q496" s="585"/>
      <c r="R496" s="581"/>
      <c r="S496" s="586"/>
    </row>
    <row r="497" spans="1:19" ht="14.45" customHeight="1" x14ac:dyDescent="0.2">
      <c r="A497" s="575" t="s">
        <v>1319</v>
      </c>
      <c r="B497" s="576" t="s">
        <v>1320</v>
      </c>
      <c r="C497" s="576" t="s">
        <v>485</v>
      </c>
      <c r="D497" s="576" t="s">
        <v>1104</v>
      </c>
      <c r="E497" s="576" t="s">
        <v>1321</v>
      </c>
      <c r="F497" s="576" t="s">
        <v>1330</v>
      </c>
      <c r="G497" s="576" t="s">
        <v>1331</v>
      </c>
      <c r="H497" s="585">
        <v>3.1999999999999997</v>
      </c>
      <c r="I497" s="585">
        <v>15.430000000000001</v>
      </c>
      <c r="J497" s="576"/>
      <c r="K497" s="576">
        <v>4.8218750000000012</v>
      </c>
      <c r="L497" s="585">
        <v>1.85</v>
      </c>
      <c r="M497" s="585">
        <v>8.8800000000000008</v>
      </c>
      <c r="N497" s="576"/>
      <c r="O497" s="576">
        <v>4.8</v>
      </c>
      <c r="P497" s="585"/>
      <c r="Q497" s="585"/>
      <c r="R497" s="581"/>
      <c r="S497" s="586"/>
    </row>
    <row r="498" spans="1:19" ht="14.45" customHeight="1" x14ac:dyDescent="0.2">
      <c r="A498" s="575" t="s">
        <v>1319</v>
      </c>
      <c r="B498" s="576" t="s">
        <v>1320</v>
      </c>
      <c r="C498" s="576" t="s">
        <v>485</v>
      </c>
      <c r="D498" s="576" t="s">
        <v>1104</v>
      </c>
      <c r="E498" s="576" t="s">
        <v>1321</v>
      </c>
      <c r="F498" s="576" t="s">
        <v>1332</v>
      </c>
      <c r="G498" s="576" t="s">
        <v>1333</v>
      </c>
      <c r="H498" s="585"/>
      <c r="I498" s="585"/>
      <c r="J498" s="576"/>
      <c r="K498" s="576"/>
      <c r="L498" s="585">
        <v>0.8</v>
      </c>
      <c r="M498" s="585">
        <v>634.24</v>
      </c>
      <c r="N498" s="576"/>
      <c r="O498" s="576">
        <v>792.8</v>
      </c>
      <c r="P498" s="585"/>
      <c r="Q498" s="585"/>
      <c r="R498" s="581"/>
      <c r="S498" s="586"/>
    </row>
    <row r="499" spans="1:19" ht="14.45" customHeight="1" x14ac:dyDescent="0.2">
      <c r="A499" s="575" t="s">
        <v>1319</v>
      </c>
      <c r="B499" s="576" t="s">
        <v>1320</v>
      </c>
      <c r="C499" s="576" t="s">
        <v>485</v>
      </c>
      <c r="D499" s="576" t="s">
        <v>1104</v>
      </c>
      <c r="E499" s="576" t="s">
        <v>1321</v>
      </c>
      <c r="F499" s="576" t="s">
        <v>1336</v>
      </c>
      <c r="G499" s="576" t="s">
        <v>1335</v>
      </c>
      <c r="H499" s="585"/>
      <c r="I499" s="585"/>
      <c r="J499" s="576"/>
      <c r="K499" s="576"/>
      <c r="L499" s="585">
        <v>0.7</v>
      </c>
      <c r="M499" s="585">
        <v>79.28</v>
      </c>
      <c r="N499" s="576"/>
      <c r="O499" s="576">
        <v>113.25714285714287</v>
      </c>
      <c r="P499" s="585"/>
      <c r="Q499" s="585"/>
      <c r="R499" s="581"/>
      <c r="S499" s="586"/>
    </row>
    <row r="500" spans="1:19" ht="14.45" customHeight="1" x14ac:dyDescent="0.2">
      <c r="A500" s="575" t="s">
        <v>1319</v>
      </c>
      <c r="B500" s="576" t="s">
        <v>1320</v>
      </c>
      <c r="C500" s="576" t="s">
        <v>485</v>
      </c>
      <c r="D500" s="576" t="s">
        <v>1104</v>
      </c>
      <c r="E500" s="576" t="s">
        <v>1321</v>
      </c>
      <c r="F500" s="576" t="s">
        <v>1337</v>
      </c>
      <c r="G500" s="576" t="s">
        <v>1338</v>
      </c>
      <c r="H500" s="585"/>
      <c r="I500" s="585"/>
      <c r="J500" s="576"/>
      <c r="K500" s="576"/>
      <c r="L500" s="585">
        <v>12.200000000000001</v>
      </c>
      <c r="M500" s="585">
        <v>663.68000000000006</v>
      </c>
      <c r="N500" s="576"/>
      <c r="O500" s="576">
        <v>54.4</v>
      </c>
      <c r="P500" s="585"/>
      <c r="Q500" s="585"/>
      <c r="R500" s="581"/>
      <c r="S500" s="586"/>
    </row>
    <row r="501" spans="1:19" ht="14.45" customHeight="1" x14ac:dyDescent="0.2">
      <c r="A501" s="575" t="s">
        <v>1319</v>
      </c>
      <c r="B501" s="576" t="s">
        <v>1320</v>
      </c>
      <c r="C501" s="576" t="s">
        <v>485</v>
      </c>
      <c r="D501" s="576" t="s">
        <v>1104</v>
      </c>
      <c r="E501" s="576" t="s">
        <v>1321</v>
      </c>
      <c r="F501" s="576" t="s">
        <v>1339</v>
      </c>
      <c r="G501" s="576" t="s">
        <v>1340</v>
      </c>
      <c r="H501" s="585"/>
      <c r="I501" s="585"/>
      <c r="J501" s="576"/>
      <c r="K501" s="576"/>
      <c r="L501" s="585">
        <v>1.86</v>
      </c>
      <c r="M501" s="585">
        <v>180.03</v>
      </c>
      <c r="N501" s="576"/>
      <c r="O501" s="576">
        <v>96.790322580645153</v>
      </c>
      <c r="P501" s="585"/>
      <c r="Q501" s="585"/>
      <c r="R501" s="581"/>
      <c r="S501" s="586"/>
    </row>
    <row r="502" spans="1:19" ht="14.45" customHeight="1" x14ac:dyDescent="0.2">
      <c r="A502" s="575" t="s">
        <v>1319</v>
      </c>
      <c r="B502" s="576" t="s">
        <v>1320</v>
      </c>
      <c r="C502" s="576" t="s">
        <v>485</v>
      </c>
      <c r="D502" s="576" t="s">
        <v>1104</v>
      </c>
      <c r="E502" s="576" t="s">
        <v>1321</v>
      </c>
      <c r="F502" s="576" t="s">
        <v>1341</v>
      </c>
      <c r="G502" s="576" t="s">
        <v>1342</v>
      </c>
      <c r="H502" s="585"/>
      <c r="I502" s="585"/>
      <c r="J502" s="576"/>
      <c r="K502" s="576"/>
      <c r="L502" s="585">
        <v>7.6</v>
      </c>
      <c r="M502" s="585">
        <v>413.43999999999994</v>
      </c>
      <c r="N502" s="576"/>
      <c r="O502" s="576">
        <v>54.399999999999991</v>
      </c>
      <c r="P502" s="585"/>
      <c r="Q502" s="585"/>
      <c r="R502" s="581"/>
      <c r="S502" s="586"/>
    </row>
    <row r="503" spans="1:19" ht="14.45" customHeight="1" x14ac:dyDescent="0.2">
      <c r="A503" s="575" t="s">
        <v>1319</v>
      </c>
      <c r="B503" s="576" t="s">
        <v>1320</v>
      </c>
      <c r="C503" s="576" t="s">
        <v>485</v>
      </c>
      <c r="D503" s="576" t="s">
        <v>1104</v>
      </c>
      <c r="E503" s="576" t="s">
        <v>1321</v>
      </c>
      <c r="F503" s="576" t="s">
        <v>1345</v>
      </c>
      <c r="G503" s="576" t="s">
        <v>533</v>
      </c>
      <c r="H503" s="585"/>
      <c r="I503" s="585"/>
      <c r="J503" s="576"/>
      <c r="K503" s="576"/>
      <c r="L503" s="585"/>
      <c r="M503" s="585"/>
      <c r="N503" s="576"/>
      <c r="O503" s="576"/>
      <c r="P503" s="585">
        <v>4</v>
      </c>
      <c r="Q503" s="585">
        <v>916.68</v>
      </c>
      <c r="R503" s="581"/>
      <c r="S503" s="586">
        <v>229.17</v>
      </c>
    </row>
    <row r="504" spans="1:19" ht="14.45" customHeight="1" x14ac:dyDescent="0.2">
      <c r="A504" s="575" t="s">
        <v>1319</v>
      </c>
      <c r="B504" s="576" t="s">
        <v>1320</v>
      </c>
      <c r="C504" s="576" t="s">
        <v>485</v>
      </c>
      <c r="D504" s="576" t="s">
        <v>1104</v>
      </c>
      <c r="E504" s="576" t="s">
        <v>1321</v>
      </c>
      <c r="F504" s="576" t="s">
        <v>1346</v>
      </c>
      <c r="G504" s="576" t="s">
        <v>1347</v>
      </c>
      <c r="H504" s="585"/>
      <c r="I504" s="585"/>
      <c r="J504" s="576"/>
      <c r="K504" s="576"/>
      <c r="L504" s="585">
        <v>2</v>
      </c>
      <c r="M504" s="585">
        <v>595.48</v>
      </c>
      <c r="N504" s="576"/>
      <c r="O504" s="576">
        <v>297.74</v>
      </c>
      <c r="P504" s="585"/>
      <c r="Q504" s="585"/>
      <c r="R504" s="581"/>
      <c r="S504" s="586"/>
    </row>
    <row r="505" spans="1:19" ht="14.45" customHeight="1" x14ac:dyDescent="0.2">
      <c r="A505" s="575" t="s">
        <v>1319</v>
      </c>
      <c r="B505" s="576" t="s">
        <v>1320</v>
      </c>
      <c r="C505" s="576" t="s">
        <v>485</v>
      </c>
      <c r="D505" s="576" t="s">
        <v>1104</v>
      </c>
      <c r="E505" s="576" t="s">
        <v>1304</v>
      </c>
      <c r="F505" s="576" t="s">
        <v>1348</v>
      </c>
      <c r="G505" s="576" t="s">
        <v>1349</v>
      </c>
      <c r="H505" s="585">
        <v>75</v>
      </c>
      <c r="I505" s="585">
        <v>13875</v>
      </c>
      <c r="J505" s="576"/>
      <c r="K505" s="576">
        <v>185</v>
      </c>
      <c r="L505" s="585">
        <v>50</v>
      </c>
      <c r="M505" s="585">
        <v>9300</v>
      </c>
      <c r="N505" s="576"/>
      <c r="O505" s="576">
        <v>186</v>
      </c>
      <c r="P505" s="585">
        <v>43</v>
      </c>
      <c r="Q505" s="585">
        <v>8600</v>
      </c>
      <c r="R505" s="581"/>
      <c r="S505" s="586">
        <v>200</v>
      </c>
    </row>
    <row r="506" spans="1:19" ht="14.45" customHeight="1" x14ac:dyDescent="0.2">
      <c r="A506" s="575" t="s">
        <v>1319</v>
      </c>
      <c r="B506" s="576" t="s">
        <v>1320</v>
      </c>
      <c r="C506" s="576" t="s">
        <v>485</v>
      </c>
      <c r="D506" s="576" t="s">
        <v>1104</v>
      </c>
      <c r="E506" s="576" t="s">
        <v>1304</v>
      </c>
      <c r="F506" s="576" t="s">
        <v>1350</v>
      </c>
      <c r="G506" s="576" t="s">
        <v>1351</v>
      </c>
      <c r="H506" s="585">
        <v>17</v>
      </c>
      <c r="I506" s="585">
        <v>2074</v>
      </c>
      <c r="J506" s="576"/>
      <c r="K506" s="576">
        <v>122</v>
      </c>
      <c r="L506" s="585">
        <v>219</v>
      </c>
      <c r="M506" s="585">
        <v>26937</v>
      </c>
      <c r="N506" s="576"/>
      <c r="O506" s="576">
        <v>123</v>
      </c>
      <c r="P506" s="585">
        <v>16</v>
      </c>
      <c r="Q506" s="585">
        <v>2128</v>
      </c>
      <c r="R506" s="581"/>
      <c r="S506" s="586">
        <v>133</v>
      </c>
    </row>
    <row r="507" spans="1:19" ht="14.45" customHeight="1" x14ac:dyDescent="0.2">
      <c r="A507" s="575" t="s">
        <v>1319</v>
      </c>
      <c r="B507" s="576" t="s">
        <v>1320</v>
      </c>
      <c r="C507" s="576" t="s">
        <v>485</v>
      </c>
      <c r="D507" s="576" t="s">
        <v>1104</v>
      </c>
      <c r="E507" s="576" t="s">
        <v>1304</v>
      </c>
      <c r="F507" s="576" t="s">
        <v>1352</v>
      </c>
      <c r="G507" s="576" t="s">
        <v>1353</v>
      </c>
      <c r="H507" s="585">
        <v>611</v>
      </c>
      <c r="I507" s="585">
        <v>23218</v>
      </c>
      <c r="J507" s="576"/>
      <c r="K507" s="576">
        <v>38</v>
      </c>
      <c r="L507" s="585">
        <v>420</v>
      </c>
      <c r="M507" s="585">
        <v>15960</v>
      </c>
      <c r="N507" s="576"/>
      <c r="O507" s="576">
        <v>38</v>
      </c>
      <c r="P507" s="585">
        <v>397</v>
      </c>
      <c r="Q507" s="585">
        <v>15880</v>
      </c>
      <c r="R507" s="581"/>
      <c r="S507" s="586">
        <v>40</v>
      </c>
    </row>
    <row r="508" spans="1:19" ht="14.45" customHeight="1" x14ac:dyDescent="0.2">
      <c r="A508" s="575" t="s">
        <v>1319</v>
      </c>
      <c r="B508" s="576" t="s">
        <v>1320</v>
      </c>
      <c r="C508" s="576" t="s">
        <v>485</v>
      </c>
      <c r="D508" s="576" t="s">
        <v>1104</v>
      </c>
      <c r="E508" s="576" t="s">
        <v>1304</v>
      </c>
      <c r="F508" s="576" t="s">
        <v>1354</v>
      </c>
      <c r="G508" s="576" t="s">
        <v>1355</v>
      </c>
      <c r="H508" s="585">
        <v>1</v>
      </c>
      <c r="I508" s="585">
        <v>10</v>
      </c>
      <c r="J508" s="576"/>
      <c r="K508" s="576">
        <v>10</v>
      </c>
      <c r="L508" s="585">
        <v>3</v>
      </c>
      <c r="M508" s="585">
        <v>30</v>
      </c>
      <c r="N508" s="576"/>
      <c r="O508" s="576">
        <v>10</v>
      </c>
      <c r="P508" s="585"/>
      <c r="Q508" s="585"/>
      <c r="R508" s="581"/>
      <c r="S508" s="586"/>
    </row>
    <row r="509" spans="1:19" ht="14.45" customHeight="1" x14ac:dyDescent="0.2">
      <c r="A509" s="575" t="s">
        <v>1319</v>
      </c>
      <c r="B509" s="576" t="s">
        <v>1320</v>
      </c>
      <c r="C509" s="576" t="s">
        <v>485</v>
      </c>
      <c r="D509" s="576" t="s">
        <v>1104</v>
      </c>
      <c r="E509" s="576" t="s">
        <v>1304</v>
      </c>
      <c r="F509" s="576" t="s">
        <v>1356</v>
      </c>
      <c r="G509" s="576" t="s">
        <v>1357</v>
      </c>
      <c r="H509" s="585">
        <v>65</v>
      </c>
      <c r="I509" s="585">
        <v>325</v>
      </c>
      <c r="J509" s="576"/>
      <c r="K509" s="576">
        <v>5</v>
      </c>
      <c r="L509" s="585">
        <v>48</v>
      </c>
      <c r="M509" s="585">
        <v>240</v>
      </c>
      <c r="N509" s="576"/>
      <c r="O509" s="576">
        <v>5</v>
      </c>
      <c r="P509" s="585"/>
      <c r="Q509" s="585"/>
      <c r="R509" s="581"/>
      <c r="S509" s="586"/>
    </row>
    <row r="510" spans="1:19" ht="14.45" customHeight="1" x14ac:dyDescent="0.2">
      <c r="A510" s="575" t="s">
        <v>1319</v>
      </c>
      <c r="B510" s="576" t="s">
        <v>1320</v>
      </c>
      <c r="C510" s="576" t="s">
        <v>485</v>
      </c>
      <c r="D510" s="576" t="s">
        <v>1104</v>
      </c>
      <c r="E510" s="576" t="s">
        <v>1304</v>
      </c>
      <c r="F510" s="576" t="s">
        <v>1358</v>
      </c>
      <c r="G510" s="576" t="s">
        <v>1359</v>
      </c>
      <c r="H510" s="585">
        <v>11</v>
      </c>
      <c r="I510" s="585">
        <v>55</v>
      </c>
      <c r="J510" s="576"/>
      <c r="K510" s="576">
        <v>5</v>
      </c>
      <c r="L510" s="585">
        <v>29</v>
      </c>
      <c r="M510" s="585">
        <v>145</v>
      </c>
      <c r="N510" s="576"/>
      <c r="O510" s="576">
        <v>5</v>
      </c>
      <c r="P510" s="585"/>
      <c r="Q510" s="585"/>
      <c r="R510" s="581"/>
      <c r="S510" s="586"/>
    </row>
    <row r="511" spans="1:19" ht="14.45" customHeight="1" x14ac:dyDescent="0.2">
      <c r="A511" s="575" t="s">
        <v>1319</v>
      </c>
      <c r="B511" s="576" t="s">
        <v>1320</v>
      </c>
      <c r="C511" s="576" t="s">
        <v>485</v>
      </c>
      <c r="D511" s="576" t="s">
        <v>1104</v>
      </c>
      <c r="E511" s="576" t="s">
        <v>1304</v>
      </c>
      <c r="F511" s="576" t="s">
        <v>1360</v>
      </c>
      <c r="G511" s="576" t="s">
        <v>1361</v>
      </c>
      <c r="H511" s="585">
        <v>3</v>
      </c>
      <c r="I511" s="585">
        <v>225</v>
      </c>
      <c r="J511" s="576"/>
      <c r="K511" s="576">
        <v>75</v>
      </c>
      <c r="L511" s="585">
        <v>3</v>
      </c>
      <c r="M511" s="585">
        <v>228</v>
      </c>
      <c r="N511" s="576"/>
      <c r="O511" s="576">
        <v>76</v>
      </c>
      <c r="P511" s="585"/>
      <c r="Q511" s="585"/>
      <c r="R511" s="581"/>
      <c r="S511" s="586"/>
    </row>
    <row r="512" spans="1:19" ht="14.45" customHeight="1" x14ac:dyDescent="0.2">
      <c r="A512" s="575" t="s">
        <v>1319</v>
      </c>
      <c r="B512" s="576" t="s">
        <v>1320</v>
      </c>
      <c r="C512" s="576" t="s">
        <v>485</v>
      </c>
      <c r="D512" s="576" t="s">
        <v>1104</v>
      </c>
      <c r="E512" s="576" t="s">
        <v>1304</v>
      </c>
      <c r="F512" s="576" t="s">
        <v>1364</v>
      </c>
      <c r="G512" s="576" t="s">
        <v>1365</v>
      </c>
      <c r="H512" s="585">
        <v>2</v>
      </c>
      <c r="I512" s="585">
        <v>358</v>
      </c>
      <c r="J512" s="576"/>
      <c r="K512" s="576">
        <v>179</v>
      </c>
      <c r="L512" s="585">
        <v>1</v>
      </c>
      <c r="M512" s="585">
        <v>180</v>
      </c>
      <c r="N512" s="576"/>
      <c r="O512" s="576">
        <v>180</v>
      </c>
      <c r="P512" s="585"/>
      <c r="Q512" s="585"/>
      <c r="R512" s="581"/>
      <c r="S512" s="586"/>
    </row>
    <row r="513" spans="1:19" ht="14.45" customHeight="1" x14ac:dyDescent="0.2">
      <c r="A513" s="575" t="s">
        <v>1319</v>
      </c>
      <c r="B513" s="576" t="s">
        <v>1320</v>
      </c>
      <c r="C513" s="576" t="s">
        <v>485</v>
      </c>
      <c r="D513" s="576" t="s">
        <v>1104</v>
      </c>
      <c r="E513" s="576" t="s">
        <v>1304</v>
      </c>
      <c r="F513" s="576" t="s">
        <v>1366</v>
      </c>
      <c r="G513" s="576" t="s">
        <v>1367</v>
      </c>
      <c r="H513" s="585">
        <v>449</v>
      </c>
      <c r="I513" s="585">
        <v>123026</v>
      </c>
      <c r="J513" s="576"/>
      <c r="K513" s="576">
        <v>274</v>
      </c>
      <c r="L513" s="585">
        <v>307</v>
      </c>
      <c r="M513" s="585">
        <v>84732</v>
      </c>
      <c r="N513" s="576"/>
      <c r="O513" s="576">
        <v>276</v>
      </c>
      <c r="P513" s="585">
        <v>296</v>
      </c>
      <c r="Q513" s="585">
        <v>84952</v>
      </c>
      <c r="R513" s="581"/>
      <c r="S513" s="586">
        <v>287</v>
      </c>
    </row>
    <row r="514" spans="1:19" ht="14.45" customHeight="1" x14ac:dyDescent="0.2">
      <c r="A514" s="575" t="s">
        <v>1319</v>
      </c>
      <c r="B514" s="576" t="s">
        <v>1320</v>
      </c>
      <c r="C514" s="576" t="s">
        <v>485</v>
      </c>
      <c r="D514" s="576" t="s">
        <v>1104</v>
      </c>
      <c r="E514" s="576" t="s">
        <v>1304</v>
      </c>
      <c r="F514" s="576" t="s">
        <v>1368</v>
      </c>
      <c r="G514" s="576" t="s">
        <v>1369</v>
      </c>
      <c r="H514" s="585">
        <v>7</v>
      </c>
      <c r="I514" s="585">
        <v>233.32</v>
      </c>
      <c r="J514" s="576"/>
      <c r="K514" s="576">
        <v>33.331428571428567</v>
      </c>
      <c r="L514" s="585">
        <v>133</v>
      </c>
      <c r="M514" s="585">
        <v>4482.2299999999996</v>
      </c>
      <c r="N514" s="576"/>
      <c r="O514" s="576">
        <v>33.70097744360902</v>
      </c>
      <c r="P514" s="585">
        <v>3</v>
      </c>
      <c r="Q514" s="585">
        <v>136.68</v>
      </c>
      <c r="R514" s="581"/>
      <c r="S514" s="586">
        <v>45.56</v>
      </c>
    </row>
    <row r="515" spans="1:19" ht="14.45" customHeight="1" x14ac:dyDescent="0.2">
      <c r="A515" s="575" t="s">
        <v>1319</v>
      </c>
      <c r="B515" s="576" t="s">
        <v>1320</v>
      </c>
      <c r="C515" s="576" t="s">
        <v>485</v>
      </c>
      <c r="D515" s="576" t="s">
        <v>1104</v>
      </c>
      <c r="E515" s="576" t="s">
        <v>1304</v>
      </c>
      <c r="F515" s="576" t="s">
        <v>1370</v>
      </c>
      <c r="G515" s="576" t="s">
        <v>1371</v>
      </c>
      <c r="H515" s="585">
        <v>519</v>
      </c>
      <c r="I515" s="585">
        <v>19722</v>
      </c>
      <c r="J515" s="576"/>
      <c r="K515" s="576">
        <v>38</v>
      </c>
      <c r="L515" s="585">
        <v>367</v>
      </c>
      <c r="M515" s="585">
        <v>13946</v>
      </c>
      <c r="N515" s="576"/>
      <c r="O515" s="576">
        <v>38</v>
      </c>
      <c r="P515" s="585">
        <v>840</v>
      </c>
      <c r="Q515" s="585">
        <v>32760</v>
      </c>
      <c r="R515" s="581"/>
      <c r="S515" s="586">
        <v>39</v>
      </c>
    </row>
    <row r="516" spans="1:19" ht="14.45" customHeight="1" x14ac:dyDescent="0.2">
      <c r="A516" s="575" t="s">
        <v>1319</v>
      </c>
      <c r="B516" s="576" t="s">
        <v>1320</v>
      </c>
      <c r="C516" s="576" t="s">
        <v>485</v>
      </c>
      <c r="D516" s="576" t="s">
        <v>1104</v>
      </c>
      <c r="E516" s="576" t="s">
        <v>1304</v>
      </c>
      <c r="F516" s="576" t="s">
        <v>1372</v>
      </c>
      <c r="G516" s="576" t="s">
        <v>1373</v>
      </c>
      <c r="H516" s="585">
        <v>37</v>
      </c>
      <c r="I516" s="585">
        <v>4995</v>
      </c>
      <c r="J516" s="576"/>
      <c r="K516" s="576">
        <v>135</v>
      </c>
      <c r="L516" s="585">
        <v>110</v>
      </c>
      <c r="M516" s="585">
        <v>15070</v>
      </c>
      <c r="N516" s="576"/>
      <c r="O516" s="576">
        <v>137</v>
      </c>
      <c r="P516" s="585"/>
      <c r="Q516" s="585"/>
      <c r="R516" s="581"/>
      <c r="S516" s="586"/>
    </row>
    <row r="517" spans="1:19" ht="14.45" customHeight="1" x14ac:dyDescent="0.2">
      <c r="A517" s="575" t="s">
        <v>1319</v>
      </c>
      <c r="B517" s="576" t="s">
        <v>1320</v>
      </c>
      <c r="C517" s="576" t="s">
        <v>485</v>
      </c>
      <c r="D517" s="576" t="s">
        <v>1104</v>
      </c>
      <c r="E517" s="576" t="s">
        <v>1304</v>
      </c>
      <c r="F517" s="576" t="s">
        <v>1374</v>
      </c>
      <c r="G517" s="576" t="s">
        <v>1375</v>
      </c>
      <c r="H517" s="585">
        <v>1423</v>
      </c>
      <c r="I517" s="585">
        <v>106725</v>
      </c>
      <c r="J517" s="576"/>
      <c r="K517" s="576">
        <v>75</v>
      </c>
      <c r="L517" s="585">
        <v>1294</v>
      </c>
      <c r="M517" s="585">
        <v>98344</v>
      </c>
      <c r="N517" s="576"/>
      <c r="O517" s="576">
        <v>76</v>
      </c>
      <c r="P517" s="585">
        <v>1018</v>
      </c>
      <c r="Q517" s="585">
        <v>82458</v>
      </c>
      <c r="R517" s="581"/>
      <c r="S517" s="586">
        <v>81</v>
      </c>
    </row>
    <row r="518" spans="1:19" ht="14.45" customHeight="1" x14ac:dyDescent="0.2">
      <c r="A518" s="575" t="s">
        <v>1319</v>
      </c>
      <c r="B518" s="576" t="s">
        <v>1320</v>
      </c>
      <c r="C518" s="576" t="s">
        <v>485</v>
      </c>
      <c r="D518" s="576" t="s">
        <v>1104</v>
      </c>
      <c r="E518" s="576" t="s">
        <v>1304</v>
      </c>
      <c r="F518" s="576" t="s">
        <v>1376</v>
      </c>
      <c r="G518" s="576" t="s">
        <v>1377</v>
      </c>
      <c r="H518" s="585"/>
      <c r="I518" s="585"/>
      <c r="J518" s="576"/>
      <c r="K518" s="576"/>
      <c r="L518" s="585">
        <v>127</v>
      </c>
      <c r="M518" s="585">
        <v>45720</v>
      </c>
      <c r="N518" s="576"/>
      <c r="O518" s="576">
        <v>360</v>
      </c>
      <c r="P518" s="585">
        <v>2</v>
      </c>
      <c r="Q518" s="585">
        <v>776</v>
      </c>
      <c r="R518" s="581"/>
      <c r="S518" s="586">
        <v>388</v>
      </c>
    </row>
    <row r="519" spans="1:19" ht="14.45" customHeight="1" x14ac:dyDescent="0.2">
      <c r="A519" s="575" t="s">
        <v>1319</v>
      </c>
      <c r="B519" s="576" t="s">
        <v>1320</v>
      </c>
      <c r="C519" s="576" t="s">
        <v>485</v>
      </c>
      <c r="D519" s="576" t="s">
        <v>1104</v>
      </c>
      <c r="E519" s="576" t="s">
        <v>1304</v>
      </c>
      <c r="F519" s="576" t="s">
        <v>1378</v>
      </c>
      <c r="G519" s="576" t="s">
        <v>1379</v>
      </c>
      <c r="H519" s="585">
        <v>10</v>
      </c>
      <c r="I519" s="585">
        <v>2260</v>
      </c>
      <c r="J519" s="576"/>
      <c r="K519" s="576">
        <v>226</v>
      </c>
      <c r="L519" s="585">
        <v>9</v>
      </c>
      <c r="M519" s="585">
        <v>2052</v>
      </c>
      <c r="N519" s="576"/>
      <c r="O519" s="576">
        <v>228</v>
      </c>
      <c r="P519" s="585">
        <v>2</v>
      </c>
      <c r="Q519" s="585">
        <v>486</v>
      </c>
      <c r="R519" s="581"/>
      <c r="S519" s="586">
        <v>243</v>
      </c>
    </row>
    <row r="520" spans="1:19" ht="14.45" customHeight="1" x14ac:dyDescent="0.2">
      <c r="A520" s="575" t="s">
        <v>1319</v>
      </c>
      <c r="B520" s="576" t="s">
        <v>1320</v>
      </c>
      <c r="C520" s="576" t="s">
        <v>485</v>
      </c>
      <c r="D520" s="576" t="s">
        <v>1104</v>
      </c>
      <c r="E520" s="576" t="s">
        <v>1304</v>
      </c>
      <c r="F520" s="576" t="s">
        <v>1380</v>
      </c>
      <c r="G520" s="576" t="s">
        <v>1381</v>
      </c>
      <c r="H520" s="585">
        <v>563</v>
      </c>
      <c r="I520" s="585">
        <v>43914</v>
      </c>
      <c r="J520" s="576"/>
      <c r="K520" s="576">
        <v>78</v>
      </c>
      <c r="L520" s="585">
        <v>484</v>
      </c>
      <c r="M520" s="585">
        <v>38236</v>
      </c>
      <c r="N520" s="576"/>
      <c r="O520" s="576">
        <v>79</v>
      </c>
      <c r="P520" s="585">
        <v>354</v>
      </c>
      <c r="Q520" s="585">
        <v>29382</v>
      </c>
      <c r="R520" s="581"/>
      <c r="S520" s="586">
        <v>83</v>
      </c>
    </row>
    <row r="521" spans="1:19" ht="14.45" customHeight="1" x14ac:dyDescent="0.2">
      <c r="A521" s="575" t="s">
        <v>1319</v>
      </c>
      <c r="B521" s="576" t="s">
        <v>1320</v>
      </c>
      <c r="C521" s="576" t="s">
        <v>485</v>
      </c>
      <c r="D521" s="576" t="s">
        <v>1104</v>
      </c>
      <c r="E521" s="576" t="s">
        <v>1304</v>
      </c>
      <c r="F521" s="576" t="s">
        <v>1382</v>
      </c>
      <c r="G521" s="576" t="s">
        <v>1383</v>
      </c>
      <c r="H521" s="585">
        <v>95</v>
      </c>
      <c r="I521" s="585">
        <v>2755</v>
      </c>
      <c r="J521" s="576"/>
      <c r="K521" s="576">
        <v>29</v>
      </c>
      <c r="L521" s="585">
        <v>62</v>
      </c>
      <c r="M521" s="585">
        <v>1798</v>
      </c>
      <c r="N521" s="576"/>
      <c r="O521" s="576">
        <v>29</v>
      </c>
      <c r="P521" s="585">
        <v>627</v>
      </c>
      <c r="Q521" s="585">
        <v>18810</v>
      </c>
      <c r="R521" s="581"/>
      <c r="S521" s="586">
        <v>30</v>
      </c>
    </row>
    <row r="522" spans="1:19" ht="14.45" customHeight="1" x14ac:dyDescent="0.2">
      <c r="A522" s="575" t="s">
        <v>1319</v>
      </c>
      <c r="B522" s="576" t="s">
        <v>1320</v>
      </c>
      <c r="C522" s="576" t="s">
        <v>485</v>
      </c>
      <c r="D522" s="576" t="s">
        <v>1104</v>
      </c>
      <c r="E522" s="576" t="s">
        <v>1304</v>
      </c>
      <c r="F522" s="576" t="s">
        <v>1384</v>
      </c>
      <c r="G522" s="576" t="s">
        <v>1385</v>
      </c>
      <c r="H522" s="585">
        <v>118</v>
      </c>
      <c r="I522" s="585">
        <v>7198</v>
      </c>
      <c r="J522" s="576"/>
      <c r="K522" s="576">
        <v>61</v>
      </c>
      <c r="L522" s="585">
        <v>64</v>
      </c>
      <c r="M522" s="585">
        <v>3968</v>
      </c>
      <c r="N522" s="576"/>
      <c r="O522" s="576">
        <v>62</v>
      </c>
      <c r="P522" s="585">
        <v>41</v>
      </c>
      <c r="Q522" s="585">
        <v>2706</v>
      </c>
      <c r="R522" s="581"/>
      <c r="S522" s="586">
        <v>66</v>
      </c>
    </row>
    <row r="523" spans="1:19" ht="14.45" customHeight="1" x14ac:dyDescent="0.2">
      <c r="A523" s="575" t="s">
        <v>1319</v>
      </c>
      <c r="B523" s="576" t="s">
        <v>1320</v>
      </c>
      <c r="C523" s="576" t="s">
        <v>485</v>
      </c>
      <c r="D523" s="576" t="s">
        <v>1104</v>
      </c>
      <c r="E523" s="576" t="s">
        <v>1304</v>
      </c>
      <c r="F523" s="576" t="s">
        <v>1386</v>
      </c>
      <c r="G523" s="576" t="s">
        <v>1387</v>
      </c>
      <c r="H523" s="585">
        <v>5</v>
      </c>
      <c r="I523" s="585">
        <v>3535</v>
      </c>
      <c r="J523" s="576"/>
      <c r="K523" s="576">
        <v>707</v>
      </c>
      <c r="L523" s="585">
        <v>5</v>
      </c>
      <c r="M523" s="585">
        <v>3555</v>
      </c>
      <c r="N523" s="576"/>
      <c r="O523" s="576">
        <v>711</v>
      </c>
      <c r="P523" s="585">
        <v>1</v>
      </c>
      <c r="Q523" s="585">
        <v>768</v>
      </c>
      <c r="R523" s="581"/>
      <c r="S523" s="586">
        <v>768</v>
      </c>
    </row>
    <row r="524" spans="1:19" ht="14.45" customHeight="1" x14ac:dyDescent="0.2">
      <c r="A524" s="575" t="s">
        <v>1319</v>
      </c>
      <c r="B524" s="576" t="s">
        <v>1320</v>
      </c>
      <c r="C524" s="576" t="s">
        <v>485</v>
      </c>
      <c r="D524" s="576" t="s">
        <v>1104</v>
      </c>
      <c r="E524" s="576" t="s">
        <v>1304</v>
      </c>
      <c r="F524" s="576" t="s">
        <v>1388</v>
      </c>
      <c r="G524" s="576" t="s">
        <v>1389</v>
      </c>
      <c r="H524" s="585">
        <v>8</v>
      </c>
      <c r="I524" s="585">
        <v>1864</v>
      </c>
      <c r="J524" s="576"/>
      <c r="K524" s="576">
        <v>233</v>
      </c>
      <c r="L524" s="585">
        <v>6</v>
      </c>
      <c r="M524" s="585">
        <v>1410</v>
      </c>
      <c r="N524" s="576"/>
      <c r="O524" s="576">
        <v>235</v>
      </c>
      <c r="P524" s="585">
        <v>5</v>
      </c>
      <c r="Q524" s="585">
        <v>1270</v>
      </c>
      <c r="R524" s="581"/>
      <c r="S524" s="586">
        <v>254</v>
      </c>
    </row>
    <row r="525" spans="1:19" ht="14.45" customHeight="1" x14ac:dyDescent="0.2">
      <c r="A525" s="575" t="s">
        <v>1319</v>
      </c>
      <c r="B525" s="576" t="s">
        <v>1320</v>
      </c>
      <c r="C525" s="576" t="s">
        <v>485</v>
      </c>
      <c r="D525" s="576" t="s">
        <v>1104</v>
      </c>
      <c r="E525" s="576" t="s">
        <v>1304</v>
      </c>
      <c r="F525" s="576" t="s">
        <v>1392</v>
      </c>
      <c r="G525" s="576" t="s">
        <v>1393</v>
      </c>
      <c r="H525" s="585">
        <v>109</v>
      </c>
      <c r="I525" s="585">
        <v>52102</v>
      </c>
      <c r="J525" s="576"/>
      <c r="K525" s="576">
        <v>478</v>
      </c>
      <c r="L525" s="585">
        <v>60</v>
      </c>
      <c r="M525" s="585">
        <v>28920</v>
      </c>
      <c r="N525" s="576"/>
      <c r="O525" s="576">
        <v>482</v>
      </c>
      <c r="P525" s="585">
        <v>47</v>
      </c>
      <c r="Q525" s="585">
        <v>24064</v>
      </c>
      <c r="R525" s="581"/>
      <c r="S525" s="586">
        <v>512</v>
      </c>
    </row>
    <row r="526" spans="1:19" ht="14.45" customHeight="1" x14ac:dyDescent="0.2">
      <c r="A526" s="575" t="s">
        <v>1319</v>
      </c>
      <c r="B526" s="576" t="s">
        <v>1320</v>
      </c>
      <c r="C526" s="576" t="s">
        <v>485</v>
      </c>
      <c r="D526" s="576" t="s">
        <v>1104</v>
      </c>
      <c r="E526" s="576" t="s">
        <v>1304</v>
      </c>
      <c r="F526" s="576" t="s">
        <v>1394</v>
      </c>
      <c r="G526" s="576" t="s">
        <v>1395</v>
      </c>
      <c r="H526" s="585"/>
      <c r="I526" s="585"/>
      <c r="J526" s="576"/>
      <c r="K526" s="576"/>
      <c r="L526" s="585">
        <v>7</v>
      </c>
      <c r="M526" s="585">
        <v>1638</v>
      </c>
      <c r="N526" s="576"/>
      <c r="O526" s="576">
        <v>234</v>
      </c>
      <c r="P526" s="585"/>
      <c r="Q526" s="585"/>
      <c r="R526" s="581"/>
      <c r="S526" s="586"/>
    </row>
    <row r="527" spans="1:19" ht="14.45" customHeight="1" x14ac:dyDescent="0.2">
      <c r="A527" s="575" t="s">
        <v>1319</v>
      </c>
      <c r="B527" s="576" t="s">
        <v>1320</v>
      </c>
      <c r="C527" s="576" t="s">
        <v>485</v>
      </c>
      <c r="D527" s="576" t="s">
        <v>632</v>
      </c>
      <c r="E527" s="576" t="s">
        <v>1321</v>
      </c>
      <c r="F527" s="576" t="s">
        <v>1322</v>
      </c>
      <c r="G527" s="576" t="s">
        <v>1323</v>
      </c>
      <c r="H527" s="585">
        <v>424.6</v>
      </c>
      <c r="I527" s="585">
        <v>23077.48</v>
      </c>
      <c r="J527" s="576"/>
      <c r="K527" s="576">
        <v>54.351106924163915</v>
      </c>
      <c r="L527" s="585">
        <v>43</v>
      </c>
      <c r="M527" s="585">
        <v>2339.1999999999998</v>
      </c>
      <c r="N527" s="576"/>
      <c r="O527" s="576">
        <v>54.4</v>
      </c>
      <c r="P527" s="585"/>
      <c r="Q527" s="585"/>
      <c r="R527" s="581"/>
      <c r="S527" s="586"/>
    </row>
    <row r="528" spans="1:19" ht="14.45" customHeight="1" x14ac:dyDescent="0.2">
      <c r="A528" s="575" t="s">
        <v>1319</v>
      </c>
      <c r="B528" s="576" t="s">
        <v>1320</v>
      </c>
      <c r="C528" s="576" t="s">
        <v>485</v>
      </c>
      <c r="D528" s="576" t="s">
        <v>632</v>
      </c>
      <c r="E528" s="576" t="s">
        <v>1321</v>
      </c>
      <c r="F528" s="576" t="s">
        <v>1324</v>
      </c>
      <c r="G528" s="576" t="s">
        <v>1325</v>
      </c>
      <c r="H528" s="585"/>
      <c r="I528" s="585"/>
      <c r="J528" s="576"/>
      <c r="K528" s="576"/>
      <c r="L528" s="585">
        <v>1</v>
      </c>
      <c r="M528" s="585">
        <v>136.58000000000001</v>
      </c>
      <c r="N528" s="576"/>
      <c r="O528" s="576">
        <v>136.58000000000001</v>
      </c>
      <c r="P528" s="585"/>
      <c r="Q528" s="585"/>
      <c r="R528" s="581"/>
      <c r="S528" s="586"/>
    </row>
    <row r="529" spans="1:19" ht="14.45" customHeight="1" x14ac:dyDescent="0.2">
      <c r="A529" s="575" t="s">
        <v>1319</v>
      </c>
      <c r="B529" s="576" t="s">
        <v>1320</v>
      </c>
      <c r="C529" s="576" t="s">
        <v>485</v>
      </c>
      <c r="D529" s="576" t="s">
        <v>632</v>
      </c>
      <c r="E529" s="576" t="s">
        <v>1321</v>
      </c>
      <c r="F529" s="576" t="s">
        <v>1324</v>
      </c>
      <c r="G529" s="576"/>
      <c r="H529" s="585">
        <v>0.4</v>
      </c>
      <c r="I529" s="585">
        <v>54.6</v>
      </c>
      <c r="J529" s="576"/>
      <c r="K529" s="576">
        <v>136.5</v>
      </c>
      <c r="L529" s="585">
        <v>1.2</v>
      </c>
      <c r="M529" s="585">
        <v>163.68</v>
      </c>
      <c r="N529" s="576"/>
      <c r="O529" s="576">
        <v>136.4</v>
      </c>
      <c r="P529" s="585"/>
      <c r="Q529" s="585"/>
      <c r="R529" s="581"/>
      <c r="S529" s="586"/>
    </row>
    <row r="530" spans="1:19" ht="14.45" customHeight="1" x14ac:dyDescent="0.2">
      <c r="A530" s="575" t="s">
        <v>1319</v>
      </c>
      <c r="B530" s="576" t="s">
        <v>1320</v>
      </c>
      <c r="C530" s="576" t="s">
        <v>485</v>
      </c>
      <c r="D530" s="576" t="s">
        <v>632</v>
      </c>
      <c r="E530" s="576" t="s">
        <v>1321</v>
      </c>
      <c r="F530" s="576" t="s">
        <v>1326</v>
      </c>
      <c r="G530" s="576" t="s">
        <v>1327</v>
      </c>
      <c r="H530" s="585">
        <v>34.300000000000004</v>
      </c>
      <c r="I530" s="585">
        <v>1736.4299999999998</v>
      </c>
      <c r="J530" s="576"/>
      <c r="K530" s="576">
        <v>50.624781341107862</v>
      </c>
      <c r="L530" s="585">
        <v>24.200000000000003</v>
      </c>
      <c r="M530" s="585">
        <v>1095.74</v>
      </c>
      <c r="N530" s="576"/>
      <c r="O530" s="576">
        <v>45.278512396694211</v>
      </c>
      <c r="P530" s="585"/>
      <c r="Q530" s="585"/>
      <c r="R530" s="581"/>
      <c r="S530" s="586"/>
    </row>
    <row r="531" spans="1:19" ht="14.45" customHeight="1" x14ac:dyDescent="0.2">
      <c r="A531" s="575" t="s">
        <v>1319</v>
      </c>
      <c r="B531" s="576" t="s">
        <v>1320</v>
      </c>
      <c r="C531" s="576" t="s">
        <v>485</v>
      </c>
      <c r="D531" s="576" t="s">
        <v>632</v>
      </c>
      <c r="E531" s="576" t="s">
        <v>1321</v>
      </c>
      <c r="F531" s="576" t="s">
        <v>1328</v>
      </c>
      <c r="G531" s="576" t="s">
        <v>1329</v>
      </c>
      <c r="H531" s="585">
        <v>8.1999999999999993</v>
      </c>
      <c r="I531" s="585">
        <v>1451.4</v>
      </c>
      <c r="J531" s="576"/>
      <c r="K531" s="576">
        <v>177.00000000000003</v>
      </c>
      <c r="L531" s="585">
        <v>4.6000000000000005</v>
      </c>
      <c r="M531" s="585">
        <v>814.2</v>
      </c>
      <c r="N531" s="576"/>
      <c r="O531" s="576">
        <v>177</v>
      </c>
      <c r="P531" s="585"/>
      <c r="Q531" s="585"/>
      <c r="R531" s="581"/>
      <c r="S531" s="586"/>
    </row>
    <row r="532" spans="1:19" ht="14.45" customHeight="1" x14ac:dyDescent="0.2">
      <c r="A532" s="575" t="s">
        <v>1319</v>
      </c>
      <c r="B532" s="576" t="s">
        <v>1320</v>
      </c>
      <c r="C532" s="576" t="s">
        <v>485</v>
      </c>
      <c r="D532" s="576" t="s">
        <v>632</v>
      </c>
      <c r="E532" s="576" t="s">
        <v>1321</v>
      </c>
      <c r="F532" s="576" t="s">
        <v>1330</v>
      </c>
      <c r="G532" s="576" t="s">
        <v>587</v>
      </c>
      <c r="H532" s="585">
        <v>32.700000000000003</v>
      </c>
      <c r="I532" s="585">
        <v>156.96</v>
      </c>
      <c r="J532" s="576"/>
      <c r="K532" s="576">
        <v>4.8</v>
      </c>
      <c r="L532" s="585">
        <v>22.450000000000003</v>
      </c>
      <c r="M532" s="585">
        <v>107.76</v>
      </c>
      <c r="N532" s="576"/>
      <c r="O532" s="576">
        <v>4.8</v>
      </c>
      <c r="P532" s="585"/>
      <c r="Q532" s="585"/>
      <c r="R532" s="581"/>
      <c r="S532" s="586"/>
    </row>
    <row r="533" spans="1:19" ht="14.45" customHeight="1" x14ac:dyDescent="0.2">
      <c r="A533" s="575" t="s">
        <v>1319</v>
      </c>
      <c r="B533" s="576" t="s">
        <v>1320</v>
      </c>
      <c r="C533" s="576" t="s">
        <v>485</v>
      </c>
      <c r="D533" s="576" t="s">
        <v>632</v>
      </c>
      <c r="E533" s="576" t="s">
        <v>1321</v>
      </c>
      <c r="F533" s="576" t="s">
        <v>1330</v>
      </c>
      <c r="G533" s="576" t="s">
        <v>1331</v>
      </c>
      <c r="H533" s="585">
        <v>77.400000000000006</v>
      </c>
      <c r="I533" s="585">
        <v>371.59</v>
      </c>
      <c r="J533" s="576"/>
      <c r="K533" s="576">
        <v>4.8009043927648571</v>
      </c>
      <c r="L533" s="585">
        <v>21.8</v>
      </c>
      <c r="M533" s="585">
        <v>104.64000000000001</v>
      </c>
      <c r="N533" s="576"/>
      <c r="O533" s="576">
        <v>4.8000000000000007</v>
      </c>
      <c r="P533" s="585"/>
      <c r="Q533" s="585"/>
      <c r="R533" s="581"/>
      <c r="S533" s="586"/>
    </row>
    <row r="534" spans="1:19" ht="14.45" customHeight="1" x14ac:dyDescent="0.2">
      <c r="A534" s="575" t="s">
        <v>1319</v>
      </c>
      <c r="B534" s="576" t="s">
        <v>1320</v>
      </c>
      <c r="C534" s="576" t="s">
        <v>485</v>
      </c>
      <c r="D534" s="576" t="s">
        <v>632</v>
      </c>
      <c r="E534" s="576" t="s">
        <v>1321</v>
      </c>
      <c r="F534" s="576" t="s">
        <v>1332</v>
      </c>
      <c r="G534" s="576" t="s">
        <v>1333</v>
      </c>
      <c r="H534" s="585">
        <v>4.2</v>
      </c>
      <c r="I534" s="585">
        <v>3329.7599999999998</v>
      </c>
      <c r="J534" s="576"/>
      <c r="K534" s="576">
        <v>792.8</v>
      </c>
      <c r="L534" s="585">
        <v>8.6999999999999993</v>
      </c>
      <c r="M534" s="585">
        <v>6897.3600000000006</v>
      </c>
      <c r="N534" s="576"/>
      <c r="O534" s="576">
        <v>792.80000000000018</v>
      </c>
      <c r="P534" s="585"/>
      <c r="Q534" s="585"/>
      <c r="R534" s="581"/>
      <c r="S534" s="586"/>
    </row>
    <row r="535" spans="1:19" ht="14.45" customHeight="1" x14ac:dyDescent="0.2">
      <c r="A535" s="575" t="s">
        <v>1319</v>
      </c>
      <c r="B535" s="576" t="s">
        <v>1320</v>
      </c>
      <c r="C535" s="576" t="s">
        <v>485</v>
      </c>
      <c r="D535" s="576" t="s">
        <v>632</v>
      </c>
      <c r="E535" s="576" t="s">
        <v>1321</v>
      </c>
      <c r="F535" s="576" t="s">
        <v>1334</v>
      </c>
      <c r="G535" s="576" t="s">
        <v>1335</v>
      </c>
      <c r="H535" s="585"/>
      <c r="I535" s="585"/>
      <c r="J535" s="576"/>
      <c r="K535" s="576"/>
      <c r="L535" s="585">
        <v>2.9800000000000004</v>
      </c>
      <c r="M535" s="585">
        <v>289.16999999999996</v>
      </c>
      <c r="N535" s="576"/>
      <c r="O535" s="576">
        <v>97.036912751677818</v>
      </c>
      <c r="P535" s="585"/>
      <c r="Q535" s="585"/>
      <c r="R535" s="581"/>
      <c r="S535" s="586"/>
    </row>
    <row r="536" spans="1:19" ht="14.45" customHeight="1" x14ac:dyDescent="0.2">
      <c r="A536" s="575" t="s">
        <v>1319</v>
      </c>
      <c r="B536" s="576" t="s">
        <v>1320</v>
      </c>
      <c r="C536" s="576" t="s">
        <v>485</v>
      </c>
      <c r="D536" s="576" t="s">
        <v>632</v>
      </c>
      <c r="E536" s="576" t="s">
        <v>1321</v>
      </c>
      <c r="F536" s="576" t="s">
        <v>1336</v>
      </c>
      <c r="G536" s="576" t="s">
        <v>1335</v>
      </c>
      <c r="H536" s="585"/>
      <c r="I536" s="585"/>
      <c r="J536" s="576"/>
      <c r="K536" s="576"/>
      <c r="L536" s="585">
        <v>5.55</v>
      </c>
      <c r="M536" s="585">
        <v>674.88</v>
      </c>
      <c r="N536" s="576"/>
      <c r="O536" s="576">
        <v>121.60000000000001</v>
      </c>
      <c r="P536" s="585"/>
      <c r="Q536" s="585"/>
      <c r="R536" s="581"/>
      <c r="S536" s="586"/>
    </row>
    <row r="537" spans="1:19" ht="14.45" customHeight="1" x14ac:dyDescent="0.2">
      <c r="A537" s="575" t="s">
        <v>1319</v>
      </c>
      <c r="B537" s="576" t="s">
        <v>1320</v>
      </c>
      <c r="C537" s="576" t="s">
        <v>485</v>
      </c>
      <c r="D537" s="576" t="s">
        <v>632</v>
      </c>
      <c r="E537" s="576" t="s">
        <v>1321</v>
      </c>
      <c r="F537" s="576" t="s">
        <v>1337</v>
      </c>
      <c r="G537" s="576" t="s">
        <v>1338</v>
      </c>
      <c r="H537" s="585"/>
      <c r="I537" s="585"/>
      <c r="J537" s="576"/>
      <c r="K537" s="576"/>
      <c r="L537" s="585">
        <v>166.4</v>
      </c>
      <c r="M537" s="585">
        <v>9052.1899999999987</v>
      </c>
      <c r="N537" s="576"/>
      <c r="O537" s="576">
        <v>54.400180288461527</v>
      </c>
      <c r="P537" s="585"/>
      <c r="Q537" s="585"/>
      <c r="R537" s="581"/>
      <c r="S537" s="586"/>
    </row>
    <row r="538" spans="1:19" ht="14.45" customHeight="1" x14ac:dyDescent="0.2">
      <c r="A538" s="575" t="s">
        <v>1319</v>
      </c>
      <c r="B538" s="576" t="s">
        <v>1320</v>
      </c>
      <c r="C538" s="576" t="s">
        <v>485</v>
      </c>
      <c r="D538" s="576" t="s">
        <v>632</v>
      </c>
      <c r="E538" s="576" t="s">
        <v>1321</v>
      </c>
      <c r="F538" s="576" t="s">
        <v>1339</v>
      </c>
      <c r="G538" s="576" t="s">
        <v>1340</v>
      </c>
      <c r="H538" s="585"/>
      <c r="I538" s="585"/>
      <c r="J538" s="576"/>
      <c r="K538" s="576"/>
      <c r="L538" s="585">
        <v>11.700000000000001</v>
      </c>
      <c r="M538" s="585">
        <v>1137.24</v>
      </c>
      <c r="N538" s="576"/>
      <c r="O538" s="576">
        <v>97.199999999999989</v>
      </c>
      <c r="P538" s="585"/>
      <c r="Q538" s="585"/>
      <c r="R538" s="581"/>
      <c r="S538" s="586"/>
    </row>
    <row r="539" spans="1:19" ht="14.45" customHeight="1" x14ac:dyDescent="0.2">
      <c r="A539" s="575" t="s">
        <v>1319</v>
      </c>
      <c r="B539" s="576" t="s">
        <v>1320</v>
      </c>
      <c r="C539" s="576" t="s">
        <v>485</v>
      </c>
      <c r="D539" s="576" t="s">
        <v>632</v>
      </c>
      <c r="E539" s="576" t="s">
        <v>1321</v>
      </c>
      <c r="F539" s="576" t="s">
        <v>1341</v>
      </c>
      <c r="G539" s="576" t="s">
        <v>1342</v>
      </c>
      <c r="H539" s="585"/>
      <c r="I539" s="585"/>
      <c r="J539" s="576"/>
      <c r="K539" s="576"/>
      <c r="L539" s="585">
        <v>107</v>
      </c>
      <c r="M539" s="585">
        <v>5820.8</v>
      </c>
      <c r="N539" s="576"/>
      <c r="O539" s="576">
        <v>54.4</v>
      </c>
      <c r="P539" s="585"/>
      <c r="Q539" s="585"/>
      <c r="R539" s="581"/>
      <c r="S539" s="586"/>
    </row>
    <row r="540" spans="1:19" ht="14.45" customHeight="1" x14ac:dyDescent="0.2">
      <c r="A540" s="575" t="s">
        <v>1319</v>
      </c>
      <c r="B540" s="576" t="s">
        <v>1320</v>
      </c>
      <c r="C540" s="576" t="s">
        <v>485</v>
      </c>
      <c r="D540" s="576" t="s">
        <v>632</v>
      </c>
      <c r="E540" s="576" t="s">
        <v>1321</v>
      </c>
      <c r="F540" s="576" t="s">
        <v>1343</v>
      </c>
      <c r="G540" s="576" t="s">
        <v>1344</v>
      </c>
      <c r="H540" s="585"/>
      <c r="I540" s="585"/>
      <c r="J540" s="576"/>
      <c r="K540" s="576"/>
      <c r="L540" s="585">
        <v>0.5</v>
      </c>
      <c r="M540" s="585">
        <v>68.8</v>
      </c>
      <c r="N540" s="576"/>
      <c r="O540" s="576">
        <v>137.6</v>
      </c>
      <c r="P540" s="585"/>
      <c r="Q540" s="585"/>
      <c r="R540" s="581"/>
      <c r="S540" s="586"/>
    </row>
    <row r="541" spans="1:19" ht="14.45" customHeight="1" x14ac:dyDescent="0.2">
      <c r="A541" s="575" t="s">
        <v>1319</v>
      </c>
      <c r="B541" s="576" t="s">
        <v>1320</v>
      </c>
      <c r="C541" s="576" t="s">
        <v>485</v>
      </c>
      <c r="D541" s="576" t="s">
        <v>632</v>
      </c>
      <c r="E541" s="576" t="s">
        <v>1321</v>
      </c>
      <c r="F541" s="576" t="s">
        <v>1345</v>
      </c>
      <c r="G541" s="576" t="s">
        <v>533</v>
      </c>
      <c r="H541" s="585"/>
      <c r="I541" s="585"/>
      <c r="J541" s="576"/>
      <c r="K541" s="576"/>
      <c r="L541" s="585"/>
      <c r="M541" s="585"/>
      <c r="N541" s="576"/>
      <c r="O541" s="576"/>
      <c r="P541" s="585">
        <v>2</v>
      </c>
      <c r="Q541" s="585">
        <v>457.22</v>
      </c>
      <c r="R541" s="581"/>
      <c r="S541" s="586">
        <v>228.61</v>
      </c>
    </row>
    <row r="542" spans="1:19" ht="14.45" customHeight="1" x14ac:dyDescent="0.2">
      <c r="A542" s="575" t="s">
        <v>1319</v>
      </c>
      <c r="B542" s="576" t="s">
        <v>1320</v>
      </c>
      <c r="C542" s="576" t="s">
        <v>485</v>
      </c>
      <c r="D542" s="576" t="s">
        <v>632</v>
      </c>
      <c r="E542" s="576" t="s">
        <v>1304</v>
      </c>
      <c r="F542" s="576" t="s">
        <v>1350</v>
      </c>
      <c r="G542" s="576" t="s">
        <v>1351</v>
      </c>
      <c r="H542" s="585">
        <v>2</v>
      </c>
      <c r="I542" s="585">
        <v>244</v>
      </c>
      <c r="J542" s="576"/>
      <c r="K542" s="576">
        <v>122</v>
      </c>
      <c r="L542" s="585">
        <v>47</v>
      </c>
      <c r="M542" s="585">
        <v>5781</v>
      </c>
      <c r="N542" s="576"/>
      <c r="O542" s="576">
        <v>123</v>
      </c>
      <c r="P542" s="585"/>
      <c r="Q542" s="585"/>
      <c r="R542" s="581"/>
      <c r="S542" s="586"/>
    </row>
    <row r="543" spans="1:19" ht="14.45" customHeight="1" x14ac:dyDescent="0.2">
      <c r="A543" s="575" t="s">
        <v>1319</v>
      </c>
      <c r="B543" s="576" t="s">
        <v>1320</v>
      </c>
      <c r="C543" s="576" t="s">
        <v>485</v>
      </c>
      <c r="D543" s="576" t="s">
        <v>632</v>
      </c>
      <c r="E543" s="576" t="s">
        <v>1304</v>
      </c>
      <c r="F543" s="576" t="s">
        <v>1352</v>
      </c>
      <c r="G543" s="576" t="s">
        <v>1353</v>
      </c>
      <c r="H543" s="585">
        <v>2048</v>
      </c>
      <c r="I543" s="585">
        <v>77824</v>
      </c>
      <c r="J543" s="576"/>
      <c r="K543" s="576">
        <v>38</v>
      </c>
      <c r="L543" s="585">
        <v>1538</v>
      </c>
      <c r="M543" s="585">
        <v>58444</v>
      </c>
      <c r="N543" s="576"/>
      <c r="O543" s="576">
        <v>38</v>
      </c>
      <c r="P543" s="585">
        <v>212</v>
      </c>
      <c r="Q543" s="585">
        <v>8480</v>
      </c>
      <c r="R543" s="581"/>
      <c r="S543" s="586">
        <v>40</v>
      </c>
    </row>
    <row r="544" spans="1:19" ht="14.45" customHeight="1" x14ac:dyDescent="0.2">
      <c r="A544" s="575" t="s">
        <v>1319</v>
      </c>
      <c r="B544" s="576" t="s">
        <v>1320</v>
      </c>
      <c r="C544" s="576" t="s">
        <v>485</v>
      </c>
      <c r="D544" s="576" t="s">
        <v>632</v>
      </c>
      <c r="E544" s="576" t="s">
        <v>1304</v>
      </c>
      <c r="F544" s="576" t="s">
        <v>1354</v>
      </c>
      <c r="G544" s="576" t="s">
        <v>1355</v>
      </c>
      <c r="H544" s="585">
        <v>265</v>
      </c>
      <c r="I544" s="585">
        <v>2650</v>
      </c>
      <c r="J544" s="576"/>
      <c r="K544" s="576">
        <v>10</v>
      </c>
      <c r="L544" s="585">
        <v>437</v>
      </c>
      <c r="M544" s="585">
        <v>4370</v>
      </c>
      <c r="N544" s="576"/>
      <c r="O544" s="576">
        <v>10</v>
      </c>
      <c r="P544" s="585">
        <v>673</v>
      </c>
      <c r="Q544" s="585">
        <v>6730</v>
      </c>
      <c r="R544" s="581"/>
      <c r="S544" s="586">
        <v>10</v>
      </c>
    </row>
    <row r="545" spans="1:19" ht="14.45" customHeight="1" x14ac:dyDescent="0.2">
      <c r="A545" s="575" t="s">
        <v>1319</v>
      </c>
      <c r="B545" s="576" t="s">
        <v>1320</v>
      </c>
      <c r="C545" s="576" t="s">
        <v>485</v>
      </c>
      <c r="D545" s="576" t="s">
        <v>632</v>
      </c>
      <c r="E545" s="576" t="s">
        <v>1304</v>
      </c>
      <c r="F545" s="576" t="s">
        <v>1356</v>
      </c>
      <c r="G545" s="576" t="s">
        <v>1357</v>
      </c>
      <c r="H545" s="585">
        <v>24</v>
      </c>
      <c r="I545" s="585">
        <v>120</v>
      </c>
      <c r="J545" s="576"/>
      <c r="K545" s="576">
        <v>5</v>
      </c>
      <c r="L545" s="585">
        <v>16</v>
      </c>
      <c r="M545" s="585">
        <v>80</v>
      </c>
      <c r="N545" s="576"/>
      <c r="O545" s="576">
        <v>5</v>
      </c>
      <c r="P545" s="585"/>
      <c r="Q545" s="585"/>
      <c r="R545" s="581"/>
      <c r="S545" s="586"/>
    </row>
    <row r="546" spans="1:19" ht="14.45" customHeight="1" x14ac:dyDescent="0.2">
      <c r="A546" s="575" t="s">
        <v>1319</v>
      </c>
      <c r="B546" s="576" t="s">
        <v>1320</v>
      </c>
      <c r="C546" s="576" t="s">
        <v>485</v>
      </c>
      <c r="D546" s="576" t="s">
        <v>632</v>
      </c>
      <c r="E546" s="576" t="s">
        <v>1304</v>
      </c>
      <c r="F546" s="576" t="s">
        <v>1358</v>
      </c>
      <c r="G546" s="576" t="s">
        <v>1359</v>
      </c>
      <c r="H546" s="585">
        <v>31</v>
      </c>
      <c r="I546" s="585">
        <v>155</v>
      </c>
      <c r="J546" s="576"/>
      <c r="K546" s="576">
        <v>5</v>
      </c>
      <c r="L546" s="585">
        <v>55</v>
      </c>
      <c r="M546" s="585">
        <v>275</v>
      </c>
      <c r="N546" s="576"/>
      <c r="O546" s="576">
        <v>5</v>
      </c>
      <c r="P546" s="585"/>
      <c r="Q546" s="585"/>
      <c r="R546" s="581"/>
      <c r="S546" s="586"/>
    </row>
    <row r="547" spans="1:19" ht="14.45" customHeight="1" x14ac:dyDescent="0.2">
      <c r="A547" s="575" t="s">
        <v>1319</v>
      </c>
      <c r="B547" s="576" t="s">
        <v>1320</v>
      </c>
      <c r="C547" s="576" t="s">
        <v>485</v>
      </c>
      <c r="D547" s="576" t="s">
        <v>632</v>
      </c>
      <c r="E547" s="576" t="s">
        <v>1304</v>
      </c>
      <c r="F547" s="576" t="s">
        <v>1360</v>
      </c>
      <c r="G547" s="576" t="s">
        <v>1361</v>
      </c>
      <c r="H547" s="585">
        <v>460</v>
      </c>
      <c r="I547" s="585">
        <v>34500</v>
      </c>
      <c r="J547" s="576"/>
      <c r="K547" s="576">
        <v>75</v>
      </c>
      <c r="L547" s="585">
        <v>583</v>
      </c>
      <c r="M547" s="585">
        <v>44308</v>
      </c>
      <c r="N547" s="576"/>
      <c r="O547" s="576">
        <v>76</v>
      </c>
      <c r="P547" s="585">
        <v>728</v>
      </c>
      <c r="Q547" s="585">
        <v>58968</v>
      </c>
      <c r="R547" s="581"/>
      <c r="S547" s="586">
        <v>81</v>
      </c>
    </row>
    <row r="548" spans="1:19" ht="14.45" customHeight="1" x14ac:dyDescent="0.2">
      <c r="A548" s="575" t="s">
        <v>1319</v>
      </c>
      <c r="B548" s="576" t="s">
        <v>1320</v>
      </c>
      <c r="C548" s="576" t="s">
        <v>485</v>
      </c>
      <c r="D548" s="576" t="s">
        <v>632</v>
      </c>
      <c r="E548" s="576" t="s">
        <v>1304</v>
      </c>
      <c r="F548" s="576" t="s">
        <v>1362</v>
      </c>
      <c r="G548" s="576" t="s">
        <v>1363</v>
      </c>
      <c r="H548" s="585"/>
      <c r="I548" s="585"/>
      <c r="J548" s="576"/>
      <c r="K548" s="576"/>
      <c r="L548" s="585">
        <v>0</v>
      </c>
      <c r="M548" s="585">
        <v>0</v>
      </c>
      <c r="N548" s="576"/>
      <c r="O548" s="576"/>
      <c r="P548" s="585"/>
      <c r="Q548" s="585"/>
      <c r="R548" s="581"/>
      <c r="S548" s="586"/>
    </row>
    <row r="549" spans="1:19" ht="14.45" customHeight="1" x14ac:dyDescent="0.2">
      <c r="A549" s="575" t="s">
        <v>1319</v>
      </c>
      <c r="B549" s="576" t="s">
        <v>1320</v>
      </c>
      <c r="C549" s="576" t="s">
        <v>485</v>
      </c>
      <c r="D549" s="576" t="s">
        <v>632</v>
      </c>
      <c r="E549" s="576" t="s">
        <v>1304</v>
      </c>
      <c r="F549" s="576" t="s">
        <v>1364</v>
      </c>
      <c r="G549" s="576" t="s">
        <v>1365</v>
      </c>
      <c r="H549" s="585">
        <v>353</v>
      </c>
      <c r="I549" s="585">
        <v>63187</v>
      </c>
      <c r="J549" s="576"/>
      <c r="K549" s="576">
        <v>179</v>
      </c>
      <c r="L549" s="585">
        <v>300</v>
      </c>
      <c r="M549" s="585">
        <v>54000</v>
      </c>
      <c r="N549" s="576"/>
      <c r="O549" s="576">
        <v>180</v>
      </c>
      <c r="P549" s="585">
        <v>252</v>
      </c>
      <c r="Q549" s="585">
        <v>48888</v>
      </c>
      <c r="R549" s="581"/>
      <c r="S549" s="586">
        <v>194</v>
      </c>
    </row>
    <row r="550" spans="1:19" ht="14.45" customHeight="1" x14ac:dyDescent="0.2">
      <c r="A550" s="575" t="s">
        <v>1319</v>
      </c>
      <c r="B550" s="576" t="s">
        <v>1320</v>
      </c>
      <c r="C550" s="576" t="s">
        <v>485</v>
      </c>
      <c r="D550" s="576" t="s">
        <v>632</v>
      </c>
      <c r="E550" s="576" t="s">
        <v>1304</v>
      </c>
      <c r="F550" s="576" t="s">
        <v>1366</v>
      </c>
      <c r="G550" s="576" t="s">
        <v>1367</v>
      </c>
      <c r="H550" s="585"/>
      <c r="I550" s="585"/>
      <c r="J550" s="576"/>
      <c r="K550" s="576"/>
      <c r="L550" s="585">
        <v>6</v>
      </c>
      <c r="M550" s="585">
        <v>1656</v>
      </c>
      <c r="N550" s="576"/>
      <c r="O550" s="576">
        <v>276</v>
      </c>
      <c r="P550" s="585"/>
      <c r="Q550" s="585"/>
      <c r="R550" s="581"/>
      <c r="S550" s="586"/>
    </row>
    <row r="551" spans="1:19" ht="14.45" customHeight="1" x14ac:dyDescent="0.2">
      <c r="A551" s="575" t="s">
        <v>1319</v>
      </c>
      <c r="B551" s="576" t="s">
        <v>1320</v>
      </c>
      <c r="C551" s="576" t="s">
        <v>485</v>
      </c>
      <c r="D551" s="576" t="s">
        <v>632</v>
      </c>
      <c r="E551" s="576" t="s">
        <v>1304</v>
      </c>
      <c r="F551" s="576" t="s">
        <v>1368</v>
      </c>
      <c r="G551" s="576" t="s">
        <v>1369</v>
      </c>
      <c r="H551" s="585">
        <v>652</v>
      </c>
      <c r="I551" s="585">
        <v>21733.33</v>
      </c>
      <c r="J551" s="576"/>
      <c r="K551" s="576">
        <v>33.333328220858895</v>
      </c>
      <c r="L551" s="585">
        <v>765</v>
      </c>
      <c r="M551" s="585">
        <v>30112.22</v>
      </c>
      <c r="N551" s="576"/>
      <c r="O551" s="576">
        <v>39.362379084967323</v>
      </c>
      <c r="P551" s="585">
        <v>1262</v>
      </c>
      <c r="Q551" s="585">
        <v>50931.1</v>
      </c>
      <c r="R551" s="581"/>
      <c r="S551" s="586">
        <v>40.357448494453244</v>
      </c>
    </row>
    <row r="552" spans="1:19" ht="14.45" customHeight="1" x14ac:dyDescent="0.2">
      <c r="A552" s="575" t="s">
        <v>1319</v>
      </c>
      <c r="B552" s="576" t="s">
        <v>1320</v>
      </c>
      <c r="C552" s="576" t="s">
        <v>485</v>
      </c>
      <c r="D552" s="576" t="s">
        <v>632</v>
      </c>
      <c r="E552" s="576" t="s">
        <v>1304</v>
      </c>
      <c r="F552" s="576" t="s">
        <v>1370</v>
      </c>
      <c r="G552" s="576" t="s">
        <v>1371</v>
      </c>
      <c r="H552" s="585"/>
      <c r="I552" s="585"/>
      <c r="J552" s="576"/>
      <c r="K552" s="576"/>
      <c r="L552" s="585"/>
      <c r="M552" s="585"/>
      <c r="N552" s="576"/>
      <c r="O552" s="576"/>
      <c r="P552" s="585">
        <v>1</v>
      </c>
      <c r="Q552" s="585">
        <v>39</v>
      </c>
      <c r="R552" s="581"/>
      <c r="S552" s="586">
        <v>39</v>
      </c>
    </row>
    <row r="553" spans="1:19" ht="14.45" customHeight="1" x14ac:dyDescent="0.2">
      <c r="A553" s="575" t="s">
        <v>1319</v>
      </c>
      <c r="B553" s="576" t="s">
        <v>1320</v>
      </c>
      <c r="C553" s="576" t="s">
        <v>485</v>
      </c>
      <c r="D553" s="576" t="s">
        <v>632</v>
      </c>
      <c r="E553" s="576" t="s">
        <v>1304</v>
      </c>
      <c r="F553" s="576" t="s">
        <v>1372</v>
      </c>
      <c r="G553" s="576" t="s">
        <v>1373</v>
      </c>
      <c r="H553" s="585">
        <v>2283</v>
      </c>
      <c r="I553" s="585">
        <v>308205</v>
      </c>
      <c r="J553" s="576"/>
      <c r="K553" s="576">
        <v>135</v>
      </c>
      <c r="L553" s="585">
        <v>1675</v>
      </c>
      <c r="M553" s="585">
        <v>229475</v>
      </c>
      <c r="N553" s="576"/>
      <c r="O553" s="576">
        <v>137</v>
      </c>
      <c r="P553" s="585"/>
      <c r="Q553" s="585"/>
      <c r="R553" s="581"/>
      <c r="S553" s="586"/>
    </row>
    <row r="554" spans="1:19" ht="14.45" customHeight="1" x14ac:dyDescent="0.2">
      <c r="A554" s="575" t="s">
        <v>1319</v>
      </c>
      <c r="B554" s="576" t="s">
        <v>1320</v>
      </c>
      <c r="C554" s="576" t="s">
        <v>485</v>
      </c>
      <c r="D554" s="576" t="s">
        <v>632</v>
      </c>
      <c r="E554" s="576" t="s">
        <v>1304</v>
      </c>
      <c r="F554" s="576" t="s">
        <v>1374</v>
      </c>
      <c r="G554" s="576" t="s">
        <v>1375</v>
      </c>
      <c r="H554" s="585">
        <v>51</v>
      </c>
      <c r="I554" s="585">
        <v>3825</v>
      </c>
      <c r="J554" s="576"/>
      <c r="K554" s="576">
        <v>75</v>
      </c>
      <c r="L554" s="585">
        <v>100</v>
      </c>
      <c r="M554" s="585">
        <v>7600</v>
      </c>
      <c r="N554" s="576"/>
      <c r="O554" s="576">
        <v>76</v>
      </c>
      <c r="P554" s="585">
        <v>197</v>
      </c>
      <c r="Q554" s="585">
        <v>15957</v>
      </c>
      <c r="R554" s="581"/>
      <c r="S554" s="586">
        <v>81</v>
      </c>
    </row>
    <row r="555" spans="1:19" ht="14.45" customHeight="1" x14ac:dyDescent="0.2">
      <c r="A555" s="575" t="s">
        <v>1319</v>
      </c>
      <c r="B555" s="576" t="s">
        <v>1320</v>
      </c>
      <c r="C555" s="576" t="s">
        <v>485</v>
      </c>
      <c r="D555" s="576" t="s">
        <v>632</v>
      </c>
      <c r="E555" s="576" t="s">
        <v>1304</v>
      </c>
      <c r="F555" s="576" t="s">
        <v>1376</v>
      </c>
      <c r="G555" s="576" t="s">
        <v>1377</v>
      </c>
      <c r="H555" s="585">
        <v>222</v>
      </c>
      <c r="I555" s="585">
        <v>79476</v>
      </c>
      <c r="J555" s="576"/>
      <c r="K555" s="576">
        <v>358</v>
      </c>
      <c r="L555" s="585">
        <v>357</v>
      </c>
      <c r="M555" s="585">
        <v>128520</v>
      </c>
      <c r="N555" s="576"/>
      <c r="O555" s="576">
        <v>360</v>
      </c>
      <c r="P555" s="585">
        <v>437</v>
      </c>
      <c r="Q555" s="585">
        <v>169556</v>
      </c>
      <c r="R555" s="581"/>
      <c r="S555" s="586">
        <v>388</v>
      </c>
    </row>
    <row r="556" spans="1:19" ht="14.45" customHeight="1" x14ac:dyDescent="0.2">
      <c r="A556" s="575" t="s">
        <v>1319</v>
      </c>
      <c r="B556" s="576" t="s">
        <v>1320</v>
      </c>
      <c r="C556" s="576" t="s">
        <v>485</v>
      </c>
      <c r="D556" s="576" t="s">
        <v>632</v>
      </c>
      <c r="E556" s="576" t="s">
        <v>1304</v>
      </c>
      <c r="F556" s="576" t="s">
        <v>1378</v>
      </c>
      <c r="G556" s="576" t="s">
        <v>1379</v>
      </c>
      <c r="H556" s="585">
        <v>712</v>
      </c>
      <c r="I556" s="585">
        <v>160912</v>
      </c>
      <c r="J556" s="576"/>
      <c r="K556" s="576">
        <v>226</v>
      </c>
      <c r="L556" s="585">
        <v>594</v>
      </c>
      <c r="M556" s="585">
        <v>135432</v>
      </c>
      <c r="N556" s="576"/>
      <c r="O556" s="576">
        <v>228</v>
      </c>
      <c r="P556" s="585">
        <v>1447</v>
      </c>
      <c r="Q556" s="585">
        <v>351621</v>
      </c>
      <c r="R556" s="581"/>
      <c r="S556" s="586">
        <v>243</v>
      </c>
    </row>
    <row r="557" spans="1:19" ht="14.45" customHeight="1" x14ac:dyDescent="0.2">
      <c r="A557" s="575" t="s">
        <v>1319</v>
      </c>
      <c r="B557" s="576" t="s">
        <v>1320</v>
      </c>
      <c r="C557" s="576" t="s">
        <v>485</v>
      </c>
      <c r="D557" s="576" t="s">
        <v>632</v>
      </c>
      <c r="E557" s="576" t="s">
        <v>1304</v>
      </c>
      <c r="F557" s="576" t="s">
        <v>1380</v>
      </c>
      <c r="G557" s="576" t="s">
        <v>1381</v>
      </c>
      <c r="H557" s="585">
        <v>2</v>
      </c>
      <c r="I557" s="585">
        <v>156</v>
      </c>
      <c r="J557" s="576"/>
      <c r="K557" s="576">
        <v>78</v>
      </c>
      <c r="L557" s="585">
        <v>48</v>
      </c>
      <c r="M557" s="585">
        <v>3792</v>
      </c>
      <c r="N557" s="576"/>
      <c r="O557" s="576">
        <v>79</v>
      </c>
      <c r="P557" s="585"/>
      <c r="Q557" s="585"/>
      <c r="R557" s="581"/>
      <c r="S557" s="586"/>
    </row>
    <row r="558" spans="1:19" ht="14.45" customHeight="1" x14ac:dyDescent="0.2">
      <c r="A558" s="575" t="s">
        <v>1319</v>
      </c>
      <c r="B558" s="576" t="s">
        <v>1320</v>
      </c>
      <c r="C558" s="576" t="s">
        <v>485</v>
      </c>
      <c r="D558" s="576" t="s">
        <v>632</v>
      </c>
      <c r="E558" s="576" t="s">
        <v>1304</v>
      </c>
      <c r="F558" s="576" t="s">
        <v>1386</v>
      </c>
      <c r="G558" s="576" t="s">
        <v>1387</v>
      </c>
      <c r="H558" s="585">
        <v>83</v>
      </c>
      <c r="I558" s="585">
        <v>58681</v>
      </c>
      <c r="J558" s="576"/>
      <c r="K558" s="576">
        <v>707</v>
      </c>
      <c r="L558" s="585">
        <v>111</v>
      </c>
      <c r="M558" s="585">
        <v>78921</v>
      </c>
      <c r="N558" s="576"/>
      <c r="O558" s="576">
        <v>711</v>
      </c>
      <c r="P558" s="585">
        <v>599</v>
      </c>
      <c r="Q558" s="585">
        <v>460032</v>
      </c>
      <c r="R558" s="581"/>
      <c r="S558" s="586">
        <v>768</v>
      </c>
    </row>
    <row r="559" spans="1:19" ht="14.45" customHeight="1" x14ac:dyDescent="0.2">
      <c r="A559" s="575" t="s">
        <v>1319</v>
      </c>
      <c r="B559" s="576" t="s">
        <v>1320</v>
      </c>
      <c r="C559" s="576" t="s">
        <v>485</v>
      </c>
      <c r="D559" s="576" t="s">
        <v>632</v>
      </c>
      <c r="E559" s="576" t="s">
        <v>1304</v>
      </c>
      <c r="F559" s="576" t="s">
        <v>1388</v>
      </c>
      <c r="G559" s="576" t="s">
        <v>1389</v>
      </c>
      <c r="H559" s="585">
        <v>291</v>
      </c>
      <c r="I559" s="585">
        <v>67803</v>
      </c>
      <c r="J559" s="576"/>
      <c r="K559" s="576">
        <v>233</v>
      </c>
      <c r="L559" s="585">
        <v>405</v>
      </c>
      <c r="M559" s="585">
        <v>95175</v>
      </c>
      <c r="N559" s="576"/>
      <c r="O559" s="576">
        <v>235</v>
      </c>
      <c r="P559" s="585">
        <v>2088</v>
      </c>
      <c r="Q559" s="585">
        <v>530352</v>
      </c>
      <c r="R559" s="581"/>
      <c r="S559" s="586">
        <v>254</v>
      </c>
    </row>
    <row r="560" spans="1:19" ht="14.45" customHeight="1" x14ac:dyDescent="0.2">
      <c r="A560" s="575" t="s">
        <v>1319</v>
      </c>
      <c r="B560" s="576" t="s">
        <v>1320</v>
      </c>
      <c r="C560" s="576" t="s">
        <v>485</v>
      </c>
      <c r="D560" s="576" t="s">
        <v>632</v>
      </c>
      <c r="E560" s="576" t="s">
        <v>1304</v>
      </c>
      <c r="F560" s="576" t="s">
        <v>1390</v>
      </c>
      <c r="G560" s="576" t="s">
        <v>1391</v>
      </c>
      <c r="H560" s="585"/>
      <c r="I560" s="585"/>
      <c r="J560" s="576"/>
      <c r="K560" s="576"/>
      <c r="L560" s="585">
        <v>2</v>
      </c>
      <c r="M560" s="585">
        <v>372</v>
      </c>
      <c r="N560" s="576"/>
      <c r="O560" s="576">
        <v>186</v>
      </c>
      <c r="P560" s="585">
        <v>2</v>
      </c>
      <c r="Q560" s="585">
        <v>400</v>
      </c>
      <c r="R560" s="581"/>
      <c r="S560" s="586">
        <v>200</v>
      </c>
    </row>
    <row r="561" spans="1:19" ht="14.45" customHeight="1" x14ac:dyDescent="0.2">
      <c r="A561" s="575" t="s">
        <v>1319</v>
      </c>
      <c r="B561" s="576" t="s">
        <v>1320</v>
      </c>
      <c r="C561" s="576" t="s">
        <v>485</v>
      </c>
      <c r="D561" s="576" t="s">
        <v>632</v>
      </c>
      <c r="E561" s="576" t="s">
        <v>1304</v>
      </c>
      <c r="F561" s="576" t="s">
        <v>1394</v>
      </c>
      <c r="G561" s="576" t="s">
        <v>1395</v>
      </c>
      <c r="H561" s="585"/>
      <c r="I561" s="585"/>
      <c r="J561" s="576"/>
      <c r="K561" s="576"/>
      <c r="L561" s="585">
        <v>0</v>
      </c>
      <c r="M561" s="585">
        <v>0</v>
      </c>
      <c r="N561" s="576"/>
      <c r="O561" s="576"/>
      <c r="P561" s="585"/>
      <c r="Q561" s="585"/>
      <c r="R561" s="581"/>
      <c r="S561" s="586"/>
    </row>
    <row r="562" spans="1:19" ht="14.45" customHeight="1" x14ac:dyDescent="0.2">
      <c r="A562" s="575" t="s">
        <v>1319</v>
      </c>
      <c r="B562" s="576" t="s">
        <v>1320</v>
      </c>
      <c r="C562" s="576" t="s">
        <v>485</v>
      </c>
      <c r="D562" s="576" t="s">
        <v>632</v>
      </c>
      <c r="E562" s="576" t="s">
        <v>1304</v>
      </c>
      <c r="F562" s="576" t="s">
        <v>1396</v>
      </c>
      <c r="G562" s="576" t="s">
        <v>1397</v>
      </c>
      <c r="H562" s="585"/>
      <c r="I562" s="585"/>
      <c r="J562" s="576"/>
      <c r="K562" s="576"/>
      <c r="L562" s="585">
        <v>1</v>
      </c>
      <c r="M562" s="585">
        <v>1436</v>
      </c>
      <c r="N562" s="576"/>
      <c r="O562" s="576">
        <v>1436</v>
      </c>
      <c r="P562" s="585"/>
      <c r="Q562" s="585"/>
      <c r="R562" s="581"/>
      <c r="S562" s="586"/>
    </row>
    <row r="563" spans="1:19" ht="14.45" customHeight="1" x14ac:dyDescent="0.2">
      <c r="A563" s="575" t="s">
        <v>1319</v>
      </c>
      <c r="B563" s="576" t="s">
        <v>1320</v>
      </c>
      <c r="C563" s="576" t="s">
        <v>485</v>
      </c>
      <c r="D563" s="576" t="s">
        <v>632</v>
      </c>
      <c r="E563" s="576" t="s">
        <v>1304</v>
      </c>
      <c r="F563" s="576" t="s">
        <v>1398</v>
      </c>
      <c r="G563" s="576" t="s">
        <v>1395</v>
      </c>
      <c r="H563" s="585"/>
      <c r="I563" s="585"/>
      <c r="J563" s="576"/>
      <c r="K563" s="576"/>
      <c r="L563" s="585">
        <v>9</v>
      </c>
      <c r="M563" s="585">
        <v>1053</v>
      </c>
      <c r="N563" s="576"/>
      <c r="O563" s="576">
        <v>117</v>
      </c>
      <c r="P563" s="585">
        <v>1</v>
      </c>
      <c r="Q563" s="585">
        <v>117</v>
      </c>
      <c r="R563" s="581"/>
      <c r="S563" s="586">
        <v>117</v>
      </c>
    </row>
    <row r="564" spans="1:19" ht="14.45" customHeight="1" x14ac:dyDescent="0.2">
      <c r="A564" s="575" t="s">
        <v>1319</v>
      </c>
      <c r="B564" s="576" t="s">
        <v>1320</v>
      </c>
      <c r="C564" s="576" t="s">
        <v>485</v>
      </c>
      <c r="D564" s="576" t="s">
        <v>1124</v>
      </c>
      <c r="E564" s="576" t="s">
        <v>1304</v>
      </c>
      <c r="F564" s="576" t="s">
        <v>1352</v>
      </c>
      <c r="G564" s="576" t="s">
        <v>1353</v>
      </c>
      <c r="H564" s="585"/>
      <c r="I564" s="585"/>
      <c r="J564" s="576"/>
      <c r="K564" s="576"/>
      <c r="L564" s="585"/>
      <c r="M564" s="585"/>
      <c r="N564" s="576"/>
      <c r="O564" s="576"/>
      <c r="P564" s="585">
        <v>2</v>
      </c>
      <c r="Q564" s="585">
        <v>80</v>
      </c>
      <c r="R564" s="581"/>
      <c r="S564" s="586">
        <v>40</v>
      </c>
    </row>
    <row r="565" spans="1:19" ht="14.45" customHeight="1" x14ac:dyDescent="0.2">
      <c r="A565" s="575" t="s">
        <v>1319</v>
      </c>
      <c r="B565" s="576" t="s">
        <v>1320</v>
      </c>
      <c r="C565" s="576" t="s">
        <v>485</v>
      </c>
      <c r="D565" s="576" t="s">
        <v>1160</v>
      </c>
      <c r="E565" s="576" t="s">
        <v>1321</v>
      </c>
      <c r="F565" s="576" t="s">
        <v>1322</v>
      </c>
      <c r="G565" s="576" t="s">
        <v>1323</v>
      </c>
      <c r="H565" s="585">
        <v>18.999999999999996</v>
      </c>
      <c r="I565" s="585">
        <v>1032.6400000000001</v>
      </c>
      <c r="J565" s="576"/>
      <c r="K565" s="576">
        <v>54.349473684210544</v>
      </c>
      <c r="L565" s="585">
        <v>2</v>
      </c>
      <c r="M565" s="585">
        <v>108.8</v>
      </c>
      <c r="N565" s="576"/>
      <c r="O565" s="576">
        <v>54.4</v>
      </c>
      <c r="P565" s="585"/>
      <c r="Q565" s="585"/>
      <c r="R565" s="581"/>
      <c r="S565" s="586"/>
    </row>
    <row r="566" spans="1:19" ht="14.45" customHeight="1" x14ac:dyDescent="0.2">
      <c r="A566" s="575" t="s">
        <v>1319</v>
      </c>
      <c r="B566" s="576" t="s">
        <v>1320</v>
      </c>
      <c r="C566" s="576" t="s">
        <v>485</v>
      </c>
      <c r="D566" s="576" t="s">
        <v>1160</v>
      </c>
      <c r="E566" s="576" t="s">
        <v>1321</v>
      </c>
      <c r="F566" s="576" t="s">
        <v>1326</v>
      </c>
      <c r="G566" s="576" t="s">
        <v>1327</v>
      </c>
      <c r="H566" s="585">
        <v>1.5</v>
      </c>
      <c r="I566" s="585">
        <v>75.930000000000007</v>
      </c>
      <c r="J566" s="576"/>
      <c r="K566" s="576">
        <v>50.620000000000005</v>
      </c>
      <c r="L566" s="585">
        <v>0.1</v>
      </c>
      <c r="M566" s="585">
        <v>5.07</v>
      </c>
      <c r="N566" s="576"/>
      <c r="O566" s="576">
        <v>50.7</v>
      </c>
      <c r="P566" s="585"/>
      <c r="Q566" s="585"/>
      <c r="R566" s="581"/>
      <c r="S566" s="586"/>
    </row>
    <row r="567" spans="1:19" ht="14.45" customHeight="1" x14ac:dyDescent="0.2">
      <c r="A567" s="575" t="s">
        <v>1319</v>
      </c>
      <c r="B567" s="576" t="s">
        <v>1320</v>
      </c>
      <c r="C567" s="576" t="s">
        <v>485</v>
      </c>
      <c r="D567" s="576" t="s">
        <v>1160</v>
      </c>
      <c r="E567" s="576" t="s">
        <v>1321</v>
      </c>
      <c r="F567" s="576" t="s">
        <v>1328</v>
      </c>
      <c r="G567" s="576" t="s">
        <v>1329</v>
      </c>
      <c r="H567" s="585">
        <v>0.2</v>
      </c>
      <c r="I567" s="585">
        <v>35.4</v>
      </c>
      <c r="J567" s="576"/>
      <c r="K567" s="576">
        <v>176.99999999999997</v>
      </c>
      <c r="L567" s="585"/>
      <c r="M567" s="585"/>
      <c r="N567" s="576"/>
      <c r="O567" s="576"/>
      <c r="P567" s="585"/>
      <c r="Q567" s="585"/>
      <c r="R567" s="581"/>
      <c r="S567" s="586"/>
    </row>
    <row r="568" spans="1:19" ht="14.45" customHeight="1" x14ac:dyDescent="0.2">
      <c r="A568" s="575" t="s">
        <v>1319</v>
      </c>
      <c r="B568" s="576" t="s">
        <v>1320</v>
      </c>
      <c r="C568" s="576" t="s">
        <v>485</v>
      </c>
      <c r="D568" s="576" t="s">
        <v>1160</v>
      </c>
      <c r="E568" s="576" t="s">
        <v>1321</v>
      </c>
      <c r="F568" s="576" t="s">
        <v>1330</v>
      </c>
      <c r="G568" s="576" t="s">
        <v>587</v>
      </c>
      <c r="H568" s="585">
        <v>1.35</v>
      </c>
      <c r="I568" s="585">
        <v>6.48</v>
      </c>
      <c r="J568" s="576"/>
      <c r="K568" s="576">
        <v>4.8</v>
      </c>
      <c r="L568" s="585">
        <v>1.7000000000000002</v>
      </c>
      <c r="M568" s="585">
        <v>8.2299999999999986</v>
      </c>
      <c r="N568" s="576"/>
      <c r="O568" s="576">
        <v>4.8411764705882341</v>
      </c>
      <c r="P568" s="585"/>
      <c r="Q568" s="585"/>
      <c r="R568" s="581"/>
      <c r="S568" s="586"/>
    </row>
    <row r="569" spans="1:19" ht="14.45" customHeight="1" x14ac:dyDescent="0.2">
      <c r="A569" s="575" t="s">
        <v>1319</v>
      </c>
      <c r="B569" s="576" t="s">
        <v>1320</v>
      </c>
      <c r="C569" s="576" t="s">
        <v>485</v>
      </c>
      <c r="D569" s="576" t="s">
        <v>1160</v>
      </c>
      <c r="E569" s="576" t="s">
        <v>1321</v>
      </c>
      <c r="F569" s="576" t="s">
        <v>1330</v>
      </c>
      <c r="G569" s="576" t="s">
        <v>1331</v>
      </c>
      <c r="H569" s="585">
        <v>3.45</v>
      </c>
      <c r="I569" s="585">
        <v>16.559999999999999</v>
      </c>
      <c r="J569" s="576"/>
      <c r="K569" s="576">
        <v>4.8</v>
      </c>
      <c r="L569" s="585">
        <v>0.25</v>
      </c>
      <c r="M569" s="585">
        <v>1.2</v>
      </c>
      <c r="N569" s="576"/>
      <c r="O569" s="576">
        <v>4.8</v>
      </c>
      <c r="P569" s="585"/>
      <c r="Q569" s="585"/>
      <c r="R569" s="581"/>
      <c r="S569" s="586"/>
    </row>
    <row r="570" spans="1:19" ht="14.45" customHeight="1" x14ac:dyDescent="0.2">
      <c r="A570" s="575" t="s">
        <v>1319</v>
      </c>
      <c r="B570" s="576" t="s">
        <v>1320</v>
      </c>
      <c r="C570" s="576" t="s">
        <v>485</v>
      </c>
      <c r="D570" s="576" t="s">
        <v>1160</v>
      </c>
      <c r="E570" s="576" t="s">
        <v>1321</v>
      </c>
      <c r="F570" s="576" t="s">
        <v>1332</v>
      </c>
      <c r="G570" s="576" t="s">
        <v>1333</v>
      </c>
      <c r="H570" s="585">
        <v>0.30000000000000004</v>
      </c>
      <c r="I570" s="585">
        <v>237.84</v>
      </c>
      <c r="J570" s="576"/>
      <c r="K570" s="576">
        <v>792.79999999999984</v>
      </c>
      <c r="L570" s="585">
        <v>0.2</v>
      </c>
      <c r="M570" s="585">
        <v>158.56</v>
      </c>
      <c r="N570" s="576"/>
      <c r="O570" s="576">
        <v>792.8</v>
      </c>
      <c r="P570" s="585"/>
      <c r="Q570" s="585"/>
      <c r="R570" s="581"/>
      <c r="S570" s="586"/>
    </row>
    <row r="571" spans="1:19" ht="14.45" customHeight="1" x14ac:dyDescent="0.2">
      <c r="A571" s="575" t="s">
        <v>1319</v>
      </c>
      <c r="B571" s="576" t="s">
        <v>1320</v>
      </c>
      <c r="C571" s="576" t="s">
        <v>485</v>
      </c>
      <c r="D571" s="576" t="s">
        <v>1160</v>
      </c>
      <c r="E571" s="576" t="s">
        <v>1321</v>
      </c>
      <c r="F571" s="576" t="s">
        <v>1336</v>
      </c>
      <c r="G571" s="576" t="s">
        <v>1335</v>
      </c>
      <c r="H571" s="585"/>
      <c r="I571" s="585"/>
      <c r="J571" s="576"/>
      <c r="K571" s="576"/>
      <c r="L571" s="585">
        <v>0.1</v>
      </c>
      <c r="M571" s="585">
        <v>12.16</v>
      </c>
      <c r="N571" s="576"/>
      <c r="O571" s="576">
        <v>121.6</v>
      </c>
      <c r="P571" s="585"/>
      <c r="Q571" s="585"/>
      <c r="R571" s="581"/>
      <c r="S571" s="586"/>
    </row>
    <row r="572" spans="1:19" ht="14.45" customHeight="1" x14ac:dyDescent="0.2">
      <c r="A572" s="575" t="s">
        <v>1319</v>
      </c>
      <c r="B572" s="576" t="s">
        <v>1320</v>
      </c>
      <c r="C572" s="576" t="s">
        <v>485</v>
      </c>
      <c r="D572" s="576" t="s">
        <v>1160</v>
      </c>
      <c r="E572" s="576" t="s">
        <v>1321</v>
      </c>
      <c r="F572" s="576" t="s">
        <v>1337</v>
      </c>
      <c r="G572" s="576" t="s">
        <v>1338</v>
      </c>
      <c r="H572" s="585"/>
      <c r="I572" s="585"/>
      <c r="J572" s="576"/>
      <c r="K572" s="576"/>
      <c r="L572" s="585">
        <v>2.0000000000000004</v>
      </c>
      <c r="M572" s="585">
        <v>108.8</v>
      </c>
      <c r="N572" s="576"/>
      <c r="O572" s="576">
        <v>54.399999999999984</v>
      </c>
      <c r="P572" s="585"/>
      <c r="Q572" s="585"/>
      <c r="R572" s="581"/>
      <c r="S572" s="586"/>
    </row>
    <row r="573" spans="1:19" ht="14.45" customHeight="1" x14ac:dyDescent="0.2">
      <c r="A573" s="575" t="s">
        <v>1319</v>
      </c>
      <c r="B573" s="576" t="s">
        <v>1320</v>
      </c>
      <c r="C573" s="576" t="s">
        <v>485</v>
      </c>
      <c r="D573" s="576" t="s">
        <v>1160</v>
      </c>
      <c r="E573" s="576" t="s">
        <v>1304</v>
      </c>
      <c r="F573" s="576" t="s">
        <v>1350</v>
      </c>
      <c r="G573" s="576" t="s">
        <v>1351</v>
      </c>
      <c r="H573" s="585"/>
      <c r="I573" s="585"/>
      <c r="J573" s="576"/>
      <c r="K573" s="576"/>
      <c r="L573" s="585">
        <v>3</v>
      </c>
      <c r="M573" s="585">
        <v>369</v>
      </c>
      <c r="N573" s="576"/>
      <c r="O573" s="576">
        <v>123</v>
      </c>
      <c r="P573" s="585"/>
      <c r="Q573" s="585"/>
      <c r="R573" s="581"/>
      <c r="S573" s="586"/>
    </row>
    <row r="574" spans="1:19" ht="14.45" customHeight="1" x14ac:dyDescent="0.2">
      <c r="A574" s="575" t="s">
        <v>1319</v>
      </c>
      <c r="B574" s="576" t="s">
        <v>1320</v>
      </c>
      <c r="C574" s="576" t="s">
        <v>485</v>
      </c>
      <c r="D574" s="576" t="s">
        <v>1160</v>
      </c>
      <c r="E574" s="576" t="s">
        <v>1304</v>
      </c>
      <c r="F574" s="576" t="s">
        <v>1352</v>
      </c>
      <c r="G574" s="576" t="s">
        <v>1353</v>
      </c>
      <c r="H574" s="585">
        <v>143</v>
      </c>
      <c r="I574" s="585">
        <v>5434</v>
      </c>
      <c r="J574" s="576"/>
      <c r="K574" s="576">
        <v>38</v>
      </c>
      <c r="L574" s="585">
        <v>12</v>
      </c>
      <c r="M574" s="585">
        <v>456</v>
      </c>
      <c r="N574" s="576"/>
      <c r="O574" s="576">
        <v>38</v>
      </c>
      <c r="P574" s="585"/>
      <c r="Q574" s="585"/>
      <c r="R574" s="581"/>
      <c r="S574" s="586"/>
    </row>
    <row r="575" spans="1:19" ht="14.45" customHeight="1" x14ac:dyDescent="0.2">
      <c r="A575" s="575" t="s">
        <v>1319</v>
      </c>
      <c r="B575" s="576" t="s">
        <v>1320</v>
      </c>
      <c r="C575" s="576" t="s">
        <v>485</v>
      </c>
      <c r="D575" s="576" t="s">
        <v>1160</v>
      </c>
      <c r="E575" s="576" t="s">
        <v>1304</v>
      </c>
      <c r="F575" s="576" t="s">
        <v>1354</v>
      </c>
      <c r="G575" s="576" t="s">
        <v>1355</v>
      </c>
      <c r="H575" s="585">
        <v>406</v>
      </c>
      <c r="I575" s="585">
        <v>4060</v>
      </c>
      <c r="J575" s="576"/>
      <c r="K575" s="576">
        <v>10</v>
      </c>
      <c r="L575" s="585">
        <v>117</v>
      </c>
      <c r="M575" s="585">
        <v>1170</v>
      </c>
      <c r="N575" s="576"/>
      <c r="O575" s="576">
        <v>10</v>
      </c>
      <c r="P575" s="585"/>
      <c r="Q575" s="585"/>
      <c r="R575" s="581"/>
      <c r="S575" s="586"/>
    </row>
    <row r="576" spans="1:19" ht="14.45" customHeight="1" x14ac:dyDescent="0.2">
      <c r="A576" s="575" t="s">
        <v>1319</v>
      </c>
      <c r="B576" s="576" t="s">
        <v>1320</v>
      </c>
      <c r="C576" s="576" t="s">
        <v>485</v>
      </c>
      <c r="D576" s="576" t="s">
        <v>1160</v>
      </c>
      <c r="E576" s="576" t="s">
        <v>1304</v>
      </c>
      <c r="F576" s="576" t="s">
        <v>1356</v>
      </c>
      <c r="G576" s="576" t="s">
        <v>1357</v>
      </c>
      <c r="H576" s="585">
        <v>17</v>
      </c>
      <c r="I576" s="585">
        <v>85</v>
      </c>
      <c r="J576" s="576"/>
      <c r="K576" s="576">
        <v>5</v>
      </c>
      <c r="L576" s="585">
        <v>5</v>
      </c>
      <c r="M576" s="585">
        <v>25</v>
      </c>
      <c r="N576" s="576"/>
      <c r="O576" s="576">
        <v>5</v>
      </c>
      <c r="P576" s="585"/>
      <c r="Q576" s="585"/>
      <c r="R576" s="581"/>
      <c r="S576" s="586"/>
    </row>
    <row r="577" spans="1:19" ht="14.45" customHeight="1" x14ac:dyDescent="0.2">
      <c r="A577" s="575" t="s">
        <v>1319</v>
      </c>
      <c r="B577" s="576" t="s">
        <v>1320</v>
      </c>
      <c r="C577" s="576" t="s">
        <v>485</v>
      </c>
      <c r="D577" s="576" t="s">
        <v>1160</v>
      </c>
      <c r="E577" s="576" t="s">
        <v>1304</v>
      </c>
      <c r="F577" s="576" t="s">
        <v>1360</v>
      </c>
      <c r="G577" s="576" t="s">
        <v>1361</v>
      </c>
      <c r="H577" s="585">
        <v>9</v>
      </c>
      <c r="I577" s="585">
        <v>675</v>
      </c>
      <c r="J577" s="576"/>
      <c r="K577" s="576">
        <v>75</v>
      </c>
      <c r="L577" s="585">
        <v>3</v>
      </c>
      <c r="M577" s="585">
        <v>228</v>
      </c>
      <c r="N577" s="576"/>
      <c r="O577" s="576">
        <v>76</v>
      </c>
      <c r="P577" s="585"/>
      <c r="Q577" s="585"/>
      <c r="R577" s="581"/>
      <c r="S577" s="586"/>
    </row>
    <row r="578" spans="1:19" ht="14.45" customHeight="1" x14ac:dyDescent="0.2">
      <c r="A578" s="575" t="s">
        <v>1319</v>
      </c>
      <c r="B578" s="576" t="s">
        <v>1320</v>
      </c>
      <c r="C578" s="576" t="s">
        <v>485</v>
      </c>
      <c r="D578" s="576" t="s">
        <v>1160</v>
      </c>
      <c r="E578" s="576" t="s">
        <v>1304</v>
      </c>
      <c r="F578" s="576" t="s">
        <v>1364</v>
      </c>
      <c r="G578" s="576" t="s">
        <v>1365</v>
      </c>
      <c r="H578" s="585">
        <v>247</v>
      </c>
      <c r="I578" s="585">
        <v>44213</v>
      </c>
      <c r="J578" s="576"/>
      <c r="K578" s="576">
        <v>179</v>
      </c>
      <c r="L578" s="585">
        <v>53</v>
      </c>
      <c r="M578" s="585">
        <v>9540</v>
      </c>
      <c r="N578" s="576"/>
      <c r="O578" s="576">
        <v>180</v>
      </c>
      <c r="P578" s="585"/>
      <c r="Q578" s="585"/>
      <c r="R578" s="581"/>
      <c r="S578" s="586"/>
    </row>
    <row r="579" spans="1:19" ht="14.45" customHeight="1" x14ac:dyDescent="0.2">
      <c r="A579" s="575" t="s">
        <v>1319</v>
      </c>
      <c r="B579" s="576" t="s">
        <v>1320</v>
      </c>
      <c r="C579" s="576" t="s">
        <v>485</v>
      </c>
      <c r="D579" s="576" t="s">
        <v>1160</v>
      </c>
      <c r="E579" s="576" t="s">
        <v>1304</v>
      </c>
      <c r="F579" s="576" t="s">
        <v>1366</v>
      </c>
      <c r="G579" s="576" t="s">
        <v>1367</v>
      </c>
      <c r="H579" s="585"/>
      <c r="I579" s="585"/>
      <c r="J579" s="576"/>
      <c r="K579" s="576"/>
      <c r="L579" s="585">
        <v>2</v>
      </c>
      <c r="M579" s="585">
        <v>552</v>
      </c>
      <c r="N579" s="576"/>
      <c r="O579" s="576">
        <v>276</v>
      </c>
      <c r="P579" s="585"/>
      <c r="Q579" s="585"/>
      <c r="R579" s="581"/>
      <c r="S579" s="586"/>
    </row>
    <row r="580" spans="1:19" ht="14.45" customHeight="1" x14ac:dyDescent="0.2">
      <c r="A580" s="575" t="s">
        <v>1319</v>
      </c>
      <c r="B580" s="576" t="s">
        <v>1320</v>
      </c>
      <c r="C580" s="576" t="s">
        <v>485</v>
      </c>
      <c r="D580" s="576" t="s">
        <v>1160</v>
      </c>
      <c r="E580" s="576" t="s">
        <v>1304</v>
      </c>
      <c r="F580" s="576" t="s">
        <v>1368</v>
      </c>
      <c r="G580" s="576" t="s">
        <v>1369</v>
      </c>
      <c r="H580" s="585">
        <v>728</v>
      </c>
      <c r="I580" s="585">
        <v>24266.67</v>
      </c>
      <c r="J580" s="576"/>
      <c r="K580" s="576">
        <v>33.333337912087913</v>
      </c>
      <c r="L580" s="585">
        <v>187</v>
      </c>
      <c r="M580" s="585">
        <v>6233.33</v>
      </c>
      <c r="N580" s="576"/>
      <c r="O580" s="576">
        <v>33.333315508021393</v>
      </c>
      <c r="P580" s="585"/>
      <c r="Q580" s="585"/>
      <c r="R580" s="581"/>
      <c r="S580" s="586"/>
    </row>
    <row r="581" spans="1:19" ht="14.45" customHeight="1" x14ac:dyDescent="0.2">
      <c r="A581" s="575" t="s">
        <v>1319</v>
      </c>
      <c r="B581" s="576" t="s">
        <v>1320</v>
      </c>
      <c r="C581" s="576" t="s">
        <v>485</v>
      </c>
      <c r="D581" s="576" t="s">
        <v>1160</v>
      </c>
      <c r="E581" s="576" t="s">
        <v>1304</v>
      </c>
      <c r="F581" s="576" t="s">
        <v>1370</v>
      </c>
      <c r="G581" s="576" t="s">
        <v>1371</v>
      </c>
      <c r="H581" s="585">
        <v>1</v>
      </c>
      <c r="I581" s="585">
        <v>38</v>
      </c>
      <c r="J581" s="576"/>
      <c r="K581" s="576">
        <v>38</v>
      </c>
      <c r="L581" s="585">
        <v>1</v>
      </c>
      <c r="M581" s="585">
        <v>38</v>
      </c>
      <c r="N581" s="576"/>
      <c r="O581" s="576">
        <v>38</v>
      </c>
      <c r="P581" s="585"/>
      <c r="Q581" s="585"/>
      <c r="R581" s="581"/>
      <c r="S581" s="586"/>
    </row>
    <row r="582" spans="1:19" ht="14.45" customHeight="1" x14ac:dyDescent="0.2">
      <c r="A582" s="575" t="s">
        <v>1319</v>
      </c>
      <c r="B582" s="576" t="s">
        <v>1320</v>
      </c>
      <c r="C582" s="576" t="s">
        <v>485</v>
      </c>
      <c r="D582" s="576" t="s">
        <v>1160</v>
      </c>
      <c r="E582" s="576" t="s">
        <v>1304</v>
      </c>
      <c r="F582" s="576" t="s">
        <v>1372</v>
      </c>
      <c r="G582" s="576" t="s">
        <v>1373</v>
      </c>
      <c r="H582" s="585">
        <v>100</v>
      </c>
      <c r="I582" s="585">
        <v>13500</v>
      </c>
      <c r="J582" s="576"/>
      <c r="K582" s="576">
        <v>135</v>
      </c>
      <c r="L582" s="585">
        <v>22</v>
      </c>
      <c r="M582" s="585">
        <v>3014</v>
      </c>
      <c r="N582" s="576"/>
      <c r="O582" s="576">
        <v>137</v>
      </c>
      <c r="P582" s="585"/>
      <c r="Q582" s="585"/>
      <c r="R582" s="581"/>
      <c r="S582" s="586"/>
    </row>
    <row r="583" spans="1:19" ht="14.45" customHeight="1" x14ac:dyDescent="0.2">
      <c r="A583" s="575" t="s">
        <v>1319</v>
      </c>
      <c r="B583" s="576" t="s">
        <v>1320</v>
      </c>
      <c r="C583" s="576" t="s">
        <v>485</v>
      </c>
      <c r="D583" s="576" t="s">
        <v>1160</v>
      </c>
      <c r="E583" s="576" t="s">
        <v>1304</v>
      </c>
      <c r="F583" s="576" t="s">
        <v>1374</v>
      </c>
      <c r="G583" s="576" t="s">
        <v>1375</v>
      </c>
      <c r="H583" s="585">
        <v>34</v>
      </c>
      <c r="I583" s="585">
        <v>2550</v>
      </c>
      <c r="J583" s="576"/>
      <c r="K583" s="576">
        <v>75</v>
      </c>
      <c r="L583" s="585">
        <v>11</v>
      </c>
      <c r="M583" s="585">
        <v>836</v>
      </c>
      <c r="N583" s="576"/>
      <c r="O583" s="576">
        <v>76</v>
      </c>
      <c r="P583" s="585"/>
      <c r="Q583" s="585"/>
      <c r="R583" s="581"/>
      <c r="S583" s="586"/>
    </row>
    <row r="584" spans="1:19" ht="14.45" customHeight="1" x14ac:dyDescent="0.2">
      <c r="A584" s="575" t="s">
        <v>1319</v>
      </c>
      <c r="B584" s="576" t="s">
        <v>1320</v>
      </c>
      <c r="C584" s="576" t="s">
        <v>485</v>
      </c>
      <c r="D584" s="576" t="s">
        <v>1160</v>
      </c>
      <c r="E584" s="576" t="s">
        <v>1304</v>
      </c>
      <c r="F584" s="576" t="s">
        <v>1376</v>
      </c>
      <c r="G584" s="576" t="s">
        <v>1377</v>
      </c>
      <c r="H584" s="585">
        <v>419</v>
      </c>
      <c r="I584" s="585">
        <v>150002</v>
      </c>
      <c r="J584" s="576"/>
      <c r="K584" s="576">
        <v>358</v>
      </c>
      <c r="L584" s="585">
        <v>131</v>
      </c>
      <c r="M584" s="585">
        <v>47160</v>
      </c>
      <c r="N584" s="576"/>
      <c r="O584" s="576">
        <v>360</v>
      </c>
      <c r="P584" s="585"/>
      <c r="Q584" s="585"/>
      <c r="R584" s="581"/>
      <c r="S584" s="586"/>
    </row>
    <row r="585" spans="1:19" ht="14.45" customHeight="1" x14ac:dyDescent="0.2">
      <c r="A585" s="575" t="s">
        <v>1319</v>
      </c>
      <c r="B585" s="576" t="s">
        <v>1320</v>
      </c>
      <c r="C585" s="576" t="s">
        <v>485</v>
      </c>
      <c r="D585" s="576" t="s">
        <v>1160</v>
      </c>
      <c r="E585" s="576" t="s">
        <v>1304</v>
      </c>
      <c r="F585" s="576" t="s">
        <v>1378</v>
      </c>
      <c r="G585" s="576" t="s">
        <v>1379</v>
      </c>
      <c r="H585" s="585">
        <v>132</v>
      </c>
      <c r="I585" s="585">
        <v>29832</v>
      </c>
      <c r="J585" s="576"/>
      <c r="K585" s="576">
        <v>226</v>
      </c>
      <c r="L585" s="585">
        <v>74</v>
      </c>
      <c r="M585" s="585">
        <v>16872</v>
      </c>
      <c r="N585" s="576"/>
      <c r="O585" s="576">
        <v>228</v>
      </c>
      <c r="P585" s="585"/>
      <c r="Q585" s="585"/>
      <c r="R585" s="581"/>
      <c r="S585" s="586"/>
    </row>
    <row r="586" spans="1:19" ht="14.45" customHeight="1" x14ac:dyDescent="0.2">
      <c r="A586" s="575" t="s">
        <v>1319</v>
      </c>
      <c r="B586" s="576" t="s">
        <v>1320</v>
      </c>
      <c r="C586" s="576" t="s">
        <v>485</v>
      </c>
      <c r="D586" s="576" t="s">
        <v>1160</v>
      </c>
      <c r="E586" s="576" t="s">
        <v>1304</v>
      </c>
      <c r="F586" s="576" t="s">
        <v>1380</v>
      </c>
      <c r="G586" s="576" t="s">
        <v>1381</v>
      </c>
      <c r="H586" s="585"/>
      <c r="I586" s="585"/>
      <c r="J586" s="576"/>
      <c r="K586" s="576"/>
      <c r="L586" s="585">
        <v>3</v>
      </c>
      <c r="M586" s="585">
        <v>237</v>
      </c>
      <c r="N586" s="576"/>
      <c r="O586" s="576">
        <v>79</v>
      </c>
      <c r="P586" s="585"/>
      <c r="Q586" s="585"/>
      <c r="R586" s="581"/>
      <c r="S586" s="586"/>
    </row>
    <row r="587" spans="1:19" ht="14.45" customHeight="1" x14ac:dyDescent="0.2">
      <c r="A587" s="575" t="s">
        <v>1319</v>
      </c>
      <c r="B587" s="576" t="s">
        <v>1320</v>
      </c>
      <c r="C587" s="576" t="s">
        <v>485</v>
      </c>
      <c r="D587" s="576" t="s">
        <v>1160</v>
      </c>
      <c r="E587" s="576" t="s">
        <v>1304</v>
      </c>
      <c r="F587" s="576" t="s">
        <v>1384</v>
      </c>
      <c r="G587" s="576" t="s">
        <v>1385</v>
      </c>
      <c r="H587" s="585">
        <v>1</v>
      </c>
      <c r="I587" s="585">
        <v>61</v>
      </c>
      <c r="J587" s="576"/>
      <c r="K587" s="576">
        <v>61</v>
      </c>
      <c r="L587" s="585"/>
      <c r="M587" s="585"/>
      <c r="N587" s="576"/>
      <c r="O587" s="576"/>
      <c r="P587" s="585"/>
      <c r="Q587" s="585"/>
      <c r="R587" s="581"/>
      <c r="S587" s="586"/>
    </row>
    <row r="588" spans="1:19" ht="14.45" customHeight="1" x14ac:dyDescent="0.2">
      <c r="A588" s="575" t="s">
        <v>1319</v>
      </c>
      <c r="B588" s="576" t="s">
        <v>1320</v>
      </c>
      <c r="C588" s="576" t="s">
        <v>485</v>
      </c>
      <c r="D588" s="576" t="s">
        <v>1160</v>
      </c>
      <c r="E588" s="576" t="s">
        <v>1304</v>
      </c>
      <c r="F588" s="576" t="s">
        <v>1386</v>
      </c>
      <c r="G588" s="576" t="s">
        <v>1387</v>
      </c>
      <c r="H588" s="585">
        <v>70</v>
      </c>
      <c r="I588" s="585">
        <v>49490</v>
      </c>
      <c r="J588" s="576"/>
      <c r="K588" s="576">
        <v>707</v>
      </c>
      <c r="L588" s="585">
        <v>3</v>
      </c>
      <c r="M588" s="585">
        <v>2133</v>
      </c>
      <c r="N588" s="576"/>
      <c r="O588" s="576">
        <v>711</v>
      </c>
      <c r="P588" s="585"/>
      <c r="Q588" s="585"/>
      <c r="R588" s="581"/>
      <c r="S588" s="586"/>
    </row>
    <row r="589" spans="1:19" ht="14.45" customHeight="1" x14ac:dyDescent="0.2">
      <c r="A589" s="575" t="s">
        <v>1319</v>
      </c>
      <c r="B589" s="576" t="s">
        <v>1320</v>
      </c>
      <c r="C589" s="576" t="s">
        <v>485</v>
      </c>
      <c r="D589" s="576" t="s">
        <v>1160</v>
      </c>
      <c r="E589" s="576" t="s">
        <v>1304</v>
      </c>
      <c r="F589" s="576" t="s">
        <v>1388</v>
      </c>
      <c r="G589" s="576" t="s">
        <v>1389</v>
      </c>
      <c r="H589" s="585">
        <v>490</v>
      </c>
      <c r="I589" s="585">
        <v>114170</v>
      </c>
      <c r="J589" s="576"/>
      <c r="K589" s="576">
        <v>233</v>
      </c>
      <c r="L589" s="585">
        <v>75</v>
      </c>
      <c r="M589" s="585">
        <v>17625</v>
      </c>
      <c r="N589" s="576"/>
      <c r="O589" s="576">
        <v>235</v>
      </c>
      <c r="P589" s="585"/>
      <c r="Q589" s="585"/>
      <c r="R589" s="581"/>
      <c r="S589" s="586"/>
    </row>
    <row r="590" spans="1:19" ht="14.45" customHeight="1" x14ac:dyDescent="0.2">
      <c r="A590" s="575" t="s">
        <v>1319</v>
      </c>
      <c r="B590" s="576" t="s">
        <v>1320</v>
      </c>
      <c r="C590" s="576" t="s">
        <v>485</v>
      </c>
      <c r="D590" s="576" t="s">
        <v>1160</v>
      </c>
      <c r="E590" s="576" t="s">
        <v>1304</v>
      </c>
      <c r="F590" s="576" t="s">
        <v>1392</v>
      </c>
      <c r="G590" s="576" t="s">
        <v>1393</v>
      </c>
      <c r="H590" s="585"/>
      <c r="I590" s="585"/>
      <c r="J590" s="576"/>
      <c r="K590" s="576"/>
      <c r="L590" s="585">
        <v>1</v>
      </c>
      <c r="M590" s="585">
        <v>482</v>
      </c>
      <c r="N590" s="576"/>
      <c r="O590" s="576">
        <v>482</v>
      </c>
      <c r="P590" s="585"/>
      <c r="Q590" s="585"/>
      <c r="R590" s="581"/>
      <c r="S590" s="586"/>
    </row>
    <row r="591" spans="1:19" ht="14.45" customHeight="1" x14ac:dyDescent="0.2">
      <c r="A591" s="575" t="s">
        <v>1319</v>
      </c>
      <c r="B591" s="576" t="s">
        <v>1320</v>
      </c>
      <c r="C591" s="576" t="s">
        <v>485</v>
      </c>
      <c r="D591" s="576" t="s">
        <v>637</v>
      </c>
      <c r="E591" s="576" t="s">
        <v>1321</v>
      </c>
      <c r="F591" s="576" t="s">
        <v>1332</v>
      </c>
      <c r="G591" s="576" t="s">
        <v>1333</v>
      </c>
      <c r="H591" s="585"/>
      <c r="I591" s="585"/>
      <c r="J591" s="576"/>
      <c r="K591" s="576"/>
      <c r="L591" s="585">
        <v>0.2</v>
      </c>
      <c r="M591" s="585">
        <v>158.56</v>
      </c>
      <c r="N591" s="576"/>
      <c r="O591" s="576">
        <v>792.8</v>
      </c>
      <c r="P591" s="585"/>
      <c r="Q591" s="585"/>
      <c r="R591" s="581"/>
      <c r="S591" s="586"/>
    </row>
    <row r="592" spans="1:19" ht="14.45" customHeight="1" x14ac:dyDescent="0.2">
      <c r="A592" s="575" t="s">
        <v>1319</v>
      </c>
      <c r="B592" s="576" t="s">
        <v>1320</v>
      </c>
      <c r="C592" s="576" t="s">
        <v>485</v>
      </c>
      <c r="D592" s="576" t="s">
        <v>637</v>
      </c>
      <c r="E592" s="576" t="s">
        <v>1321</v>
      </c>
      <c r="F592" s="576" t="s">
        <v>1337</v>
      </c>
      <c r="G592" s="576" t="s">
        <v>1338</v>
      </c>
      <c r="H592" s="585"/>
      <c r="I592" s="585"/>
      <c r="J592" s="576"/>
      <c r="K592" s="576"/>
      <c r="L592" s="585">
        <v>0.6</v>
      </c>
      <c r="M592" s="585">
        <v>32.64</v>
      </c>
      <c r="N592" s="576"/>
      <c r="O592" s="576">
        <v>54.400000000000006</v>
      </c>
      <c r="P592" s="585"/>
      <c r="Q592" s="585"/>
      <c r="R592" s="581"/>
      <c r="S592" s="586"/>
    </row>
    <row r="593" spans="1:19" ht="14.45" customHeight="1" x14ac:dyDescent="0.2">
      <c r="A593" s="575" t="s">
        <v>1319</v>
      </c>
      <c r="B593" s="576" t="s">
        <v>1320</v>
      </c>
      <c r="C593" s="576" t="s">
        <v>485</v>
      </c>
      <c r="D593" s="576" t="s">
        <v>637</v>
      </c>
      <c r="E593" s="576" t="s">
        <v>1321</v>
      </c>
      <c r="F593" s="576" t="s">
        <v>1339</v>
      </c>
      <c r="G593" s="576" t="s">
        <v>1340</v>
      </c>
      <c r="H593" s="585"/>
      <c r="I593" s="585"/>
      <c r="J593" s="576"/>
      <c r="K593" s="576"/>
      <c r="L593" s="585">
        <v>0.03</v>
      </c>
      <c r="M593" s="585">
        <v>2.4300000000000002</v>
      </c>
      <c r="N593" s="576"/>
      <c r="O593" s="576">
        <v>81.000000000000014</v>
      </c>
      <c r="P593" s="585"/>
      <c r="Q593" s="585"/>
      <c r="R593" s="581"/>
      <c r="S593" s="586"/>
    </row>
    <row r="594" spans="1:19" ht="14.45" customHeight="1" x14ac:dyDescent="0.2">
      <c r="A594" s="575" t="s">
        <v>1319</v>
      </c>
      <c r="B594" s="576" t="s">
        <v>1320</v>
      </c>
      <c r="C594" s="576" t="s">
        <v>485</v>
      </c>
      <c r="D594" s="576" t="s">
        <v>637</v>
      </c>
      <c r="E594" s="576" t="s">
        <v>1321</v>
      </c>
      <c r="F594" s="576" t="s">
        <v>1341</v>
      </c>
      <c r="G594" s="576" t="s">
        <v>1342</v>
      </c>
      <c r="H594" s="585"/>
      <c r="I594" s="585"/>
      <c r="J594" s="576"/>
      <c r="K594" s="576"/>
      <c r="L594" s="585">
        <v>0.4</v>
      </c>
      <c r="M594" s="585">
        <v>21.76</v>
      </c>
      <c r="N594" s="576"/>
      <c r="O594" s="576">
        <v>54.4</v>
      </c>
      <c r="P594" s="585"/>
      <c r="Q594" s="585"/>
      <c r="R594" s="581"/>
      <c r="S594" s="586"/>
    </row>
    <row r="595" spans="1:19" ht="14.45" customHeight="1" x14ac:dyDescent="0.2">
      <c r="A595" s="575" t="s">
        <v>1319</v>
      </c>
      <c r="B595" s="576" t="s">
        <v>1320</v>
      </c>
      <c r="C595" s="576" t="s">
        <v>485</v>
      </c>
      <c r="D595" s="576" t="s">
        <v>637</v>
      </c>
      <c r="E595" s="576" t="s">
        <v>1321</v>
      </c>
      <c r="F595" s="576" t="s">
        <v>1346</v>
      </c>
      <c r="G595" s="576" t="s">
        <v>1347</v>
      </c>
      <c r="H595" s="585"/>
      <c r="I595" s="585"/>
      <c r="J595" s="576"/>
      <c r="K595" s="576"/>
      <c r="L595" s="585">
        <v>1</v>
      </c>
      <c r="M595" s="585">
        <v>223.07</v>
      </c>
      <c r="N595" s="576"/>
      <c r="O595" s="576">
        <v>223.07</v>
      </c>
      <c r="P595" s="585"/>
      <c r="Q595" s="585"/>
      <c r="R595" s="581"/>
      <c r="S595" s="586"/>
    </row>
    <row r="596" spans="1:19" ht="14.45" customHeight="1" x14ac:dyDescent="0.2">
      <c r="A596" s="575" t="s">
        <v>1319</v>
      </c>
      <c r="B596" s="576" t="s">
        <v>1320</v>
      </c>
      <c r="C596" s="576" t="s">
        <v>485</v>
      </c>
      <c r="D596" s="576" t="s">
        <v>637</v>
      </c>
      <c r="E596" s="576" t="s">
        <v>1304</v>
      </c>
      <c r="F596" s="576" t="s">
        <v>1352</v>
      </c>
      <c r="G596" s="576" t="s">
        <v>1353</v>
      </c>
      <c r="H596" s="585">
        <v>18</v>
      </c>
      <c r="I596" s="585">
        <v>684</v>
      </c>
      <c r="J596" s="576"/>
      <c r="K596" s="576">
        <v>38</v>
      </c>
      <c r="L596" s="585">
        <v>31</v>
      </c>
      <c r="M596" s="585">
        <v>1178</v>
      </c>
      <c r="N596" s="576"/>
      <c r="O596" s="576">
        <v>38</v>
      </c>
      <c r="P596" s="585">
        <v>68</v>
      </c>
      <c r="Q596" s="585">
        <v>2720</v>
      </c>
      <c r="R596" s="581"/>
      <c r="S596" s="586">
        <v>40</v>
      </c>
    </row>
    <row r="597" spans="1:19" ht="14.45" customHeight="1" x14ac:dyDescent="0.2">
      <c r="A597" s="575" t="s">
        <v>1319</v>
      </c>
      <c r="B597" s="576" t="s">
        <v>1320</v>
      </c>
      <c r="C597" s="576" t="s">
        <v>485</v>
      </c>
      <c r="D597" s="576" t="s">
        <v>637</v>
      </c>
      <c r="E597" s="576" t="s">
        <v>1304</v>
      </c>
      <c r="F597" s="576" t="s">
        <v>1354</v>
      </c>
      <c r="G597" s="576" t="s">
        <v>1355</v>
      </c>
      <c r="H597" s="585">
        <v>7</v>
      </c>
      <c r="I597" s="585">
        <v>70</v>
      </c>
      <c r="J597" s="576"/>
      <c r="K597" s="576">
        <v>10</v>
      </c>
      <c r="L597" s="585">
        <v>27</v>
      </c>
      <c r="M597" s="585">
        <v>270</v>
      </c>
      <c r="N597" s="576"/>
      <c r="O597" s="576">
        <v>10</v>
      </c>
      <c r="P597" s="585">
        <v>7</v>
      </c>
      <c r="Q597" s="585">
        <v>70</v>
      </c>
      <c r="R597" s="581"/>
      <c r="S597" s="586">
        <v>10</v>
      </c>
    </row>
    <row r="598" spans="1:19" ht="14.45" customHeight="1" x14ac:dyDescent="0.2">
      <c r="A598" s="575" t="s">
        <v>1319</v>
      </c>
      <c r="B598" s="576" t="s">
        <v>1320</v>
      </c>
      <c r="C598" s="576" t="s">
        <v>485</v>
      </c>
      <c r="D598" s="576" t="s">
        <v>637</v>
      </c>
      <c r="E598" s="576" t="s">
        <v>1304</v>
      </c>
      <c r="F598" s="576" t="s">
        <v>1360</v>
      </c>
      <c r="G598" s="576" t="s">
        <v>1361</v>
      </c>
      <c r="H598" s="585">
        <v>6</v>
      </c>
      <c r="I598" s="585">
        <v>450</v>
      </c>
      <c r="J598" s="576"/>
      <c r="K598" s="576">
        <v>75</v>
      </c>
      <c r="L598" s="585">
        <v>18</v>
      </c>
      <c r="M598" s="585">
        <v>1368</v>
      </c>
      <c r="N598" s="576"/>
      <c r="O598" s="576">
        <v>76</v>
      </c>
      <c r="P598" s="585">
        <v>3</v>
      </c>
      <c r="Q598" s="585">
        <v>243</v>
      </c>
      <c r="R598" s="581"/>
      <c r="S598" s="586">
        <v>81</v>
      </c>
    </row>
    <row r="599" spans="1:19" ht="14.45" customHeight="1" x14ac:dyDescent="0.2">
      <c r="A599" s="575" t="s">
        <v>1319</v>
      </c>
      <c r="B599" s="576" t="s">
        <v>1320</v>
      </c>
      <c r="C599" s="576" t="s">
        <v>485</v>
      </c>
      <c r="D599" s="576" t="s">
        <v>637</v>
      </c>
      <c r="E599" s="576" t="s">
        <v>1304</v>
      </c>
      <c r="F599" s="576" t="s">
        <v>1364</v>
      </c>
      <c r="G599" s="576" t="s">
        <v>1365</v>
      </c>
      <c r="H599" s="585">
        <v>5</v>
      </c>
      <c r="I599" s="585">
        <v>895</v>
      </c>
      <c r="J599" s="576"/>
      <c r="K599" s="576">
        <v>179</v>
      </c>
      <c r="L599" s="585">
        <v>14</v>
      </c>
      <c r="M599" s="585">
        <v>2520</v>
      </c>
      <c r="N599" s="576"/>
      <c r="O599" s="576">
        <v>180</v>
      </c>
      <c r="P599" s="585">
        <v>3</v>
      </c>
      <c r="Q599" s="585">
        <v>582</v>
      </c>
      <c r="R599" s="581"/>
      <c r="S599" s="586">
        <v>194</v>
      </c>
    </row>
    <row r="600" spans="1:19" ht="14.45" customHeight="1" x14ac:dyDescent="0.2">
      <c r="A600" s="575" t="s">
        <v>1319</v>
      </c>
      <c r="B600" s="576" t="s">
        <v>1320</v>
      </c>
      <c r="C600" s="576" t="s">
        <v>485</v>
      </c>
      <c r="D600" s="576" t="s">
        <v>637</v>
      </c>
      <c r="E600" s="576" t="s">
        <v>1304</v>
      </c>
      <c r="F600" s="576" t="s">
        <v>1368</v>
      </c>
      <c r="G600" s="576" t="s">
        <v>1369</v>
      </c>
      <c r="H600" s="585">
        <v>13</v>
      </c>
      <c r="I600" s="585">
        <v>433.33000000000004</v>
      </c>
      <c r="J600" s="576"/>
      <c r="K600" s="576">
        <v>33.333076923076923</v>
      </c>
      <c r="L600" s="585">
        <v>49</v>
      </c>
      <c r="M600" s="585">
        <v>1926.66</v>
      </c>
      <c r="N600" s="576"/>
      <c r="O600" s="576">
        <v>39.319591836734695</v>
      </c>
      <c r="P600" s="585">
        <v>16</v>
      </c>
      <c r="Q600" s="585">
        <v>683.33</v>
      </c>
      <c r="R600" s="581"/>
      <c r="S600" s="586">
        <v>42.708125000000003</v>
      </c>
    </row>
    <row r="601" spans="1:19" ht="14.45" customHeight="1" x14ac:dyDescent="0.2">
      <c r="A601" s="575" t="s">
        <v>1319</v>
      </c>
      <c r="B601" s="576" t="s">
        <v>1320</v>
      </c>
      <c r="C601" s="576" t="s">
        <v>485</v>
      </c>
      <c r="D601" s="576" t="s">
        <v>637</v>
      </c>
      <c r="E601" s="576" t="s">
        <v>1304</v>
      </c>
      <c r="F601" s="576" t="s">
        <v>1370</v>
      </c>
      <c r="G601" s="576" t="s">
        <v>1371</v>
      </c>
      <c r="H601" s="585"/>
      <c r="I601" s="585"/>
      <c r="J601" s="576"/>
      <c r="K601" s="576"/>
      <c r="L601" s="585">
        <v>1</v>
      </c>
      <c r="M601" s="585">
        <v>38</v>
      </c>
      <c r="N601" s="576"/>
      <c r="O601" s="576">
        <v>38</v>
      </c>
      <c r="P601" s="585"/>
      <c r="Q601" s="585"/>
      <c r="R601" s="581"/>
      <c r="S601" s="586"/>
    </row>
    <row r="602" spans="1:19" ht="14.45" customHeight="1" x14ac:dyDescent="0.2">
      <c r="A602" s="575" t="s">
        <v>1319</v>
      </c>
      <c r="B602" s="576" t="s">
        <v>1320</v>
      </c>
      <c r="C602" s="576" t="s">
        <v>485</v>
      </c>
      <c r="D602" s="576" t="s">
        <v>637</v>
      </c>
      <c r="E602" s="576" t="s">
        <v>1304</v>
      </c>
      <c r="F602" s="576" t="s">
        <v>1372</v>
      </c>
      <c r="G602" s="576" t="s">
        <v>1373</v>
      </c>
      <c r="H602" s="585"/>
      <c r="I602" s="585"/>
      <c r="J602" s="576"/>
      <c r="K602" s="576"/>
      <c r="L602" s="585">
        <v>2</v>
      </c>
      <c r="M602" s="585">
        <v>274</v>
      </c>
      <c r="N602" s="576"/>
      <c r="O602" s="576">
        <v>137</v>
      </c>
      <c r="P602" s="585"/>
      <c r="Q602" s="585"/>
      <c r="R602" s="581"/>
      <c r="S602" s="586"/>
    </row>
    <row r="603" spans="1:19" ht="14.45" customHeight="1" x14ac:dyDescent="0.2">
      <c r="A603" s="575" t="s">
        <v>1319</v>
      </c>
      <c r="B603" s="576" t="s">
        <v>1320</v>
      </c>
      <c r="C603" s="576" t="s">
        <v>485</v>
      </c>
      <c r="D603" s="576" t="s">
        <v>637</v>
      </c>
      <c r="E603" s="576" t="s">
        <v>1304</v>
      </c>
      <c r="F603" s="576" t="s">
        <v>1374</v>
      </c>
      <c r="G603" s="576" t="s">
        <v>1375</v>
      </c>
      <c r="H603" s="585">
        <v>57</v>
      </c>
      <c r="I603" s="585">
        <v>4275</v>
      </c>
      <c r="J603" s="576"/>
      <c r="K603" s="576">
        <v>75</v>
      </c>
      <c r="L603" s="585">
        <v>62</v>
      </c>
      <c r="M603" s="585">
        <v>4712</v>
      </c>
      <c r="N603" s="576"/>
      <c r="O603" s="576">
        <v>76</v>
      </c>
      <c r="P603" s="585">
        <v>58</v>
      </c>
      <c r="Q603" s="585">
        <v>4698</v>
      </c>
      <c r="R603" s="581"/>
      <c r="S603" s="586">
        <v>81</v>
      </c>
    </row>
    <row r="604" spans="1:19" ht="14.45" customHeight="1" x14ac:dyDescent="0.2">
      <c r="A604" s="575" t="s">
        <v>1319</v>
      </c>
      <c r="B604" s="576" t="s">
        <v>1320</v>
      </c>
      <c r="C604" s="576" t="s">
        <v>485</v>
      </c>
      <c r="D604" s="576" t="s">
        <v>637</v>
      </c>
      <c r="E604" s="576" t="s">
        <v>1304</v>
      </c>
      <c r="F604" s="576" t="s">
        <v>1376</v>
      </c>
      <c r="G604" s="576" t="s">
        <v>1377</v>
      </c>
      <c r="H604" s="585">
        <v>5</v>
      </c>
      <c r="I604" s="585">
        <v>1790</v>
      </c>
      <c r="J604" s="576"/>
      <c r="K604" s="576">
        <v>358</v>
      </c>
      <c r="L604" s="585">
        <v>25</v>
      </c>
      <c r="M604" s="585">
        <v>9000</v>
      </c>
      <c r="N604" s="576"/>
      <c r="O604" s="576">
        <v>360</v>
      </c>
      <c r="P604" s="585">
        <v>5</v>
      </c>
      <c r="Q604" s="585">
        <v>1940</v>
      </c>
      <c r="R604" s="581"/>
      <c r="S604" s="586">
        <v>388</v>
      </c>
    </row>
    <row r="605" spans="1:19" ht="14.45" customHeight="1" x14ac:dyDescent="0.2">
      <c r="A605" s="575" t="s">
        <v>1319</v>
      </c>
      <c r="B605" s="576" t="s">
        <v>1320</v>
      </c>
      <c r="C605" s="576" t="s">
        <v>485</v>
      </c>
      <c r="D605" s="576" t="s">
        <v>637</v>
      </c>
      <c r="E605" s="576" t="s">
        <v>1304</v>
      </c>
      <c r="F605" s="576" t="s">
        <v>1378</v>
      </c>
      <c r="G605" s="576" t="s">
        <v>1379</v>
      </c>
      <c r="H605" s="585">
        <v>12</v>
      </c>
      <c r="I605" s="585">
        <v>2712</v>
      </c>
      <c r="J605" s="576"/>
      <c r="K605" s="576">
        <v>226</v>
      </c>
      <c r="L605" s="585">
        <v>32</v>
      </c>
      <c r="M605" s="585">
        <v>7296</v>
      </c>
      <c r="N605" s="576"/>
      <c r="O605" s="576">
        <v>228</v>
      </c>
      <c r="P605" s="585">
        <v>73</v>
      </c>
      <c r="Q605" s="585">
        <v>17739</v>
      </c>
      <c r="R605" s="581"/>
      <c r="S605" s="586">
        <v>243</v>
      </c>
    </row>
    <row r="606" spans="1:19" ht="14.45" customHeight="1" x14ac:dyDescent="0.2">
      <c r="A606" s="575" t="s">
        <v>1319</v>
      </c>
      <c r="B606" s="576" t="s">
        <v>1320</v>
      </c>
      <c r="C606" s="576" t="s">
        <v>485</v>
      </c>
      <c r="D606" s="576" t="s">
        <v>637</v>
      </c>
      <c r="E606" s="576" t="s">
        <v>1304</v>
      </c>
      <c r="F606" s="576" t="s">
        <v>1386</v>
      </c>
      <c r="G606" s="576" t="s">
        <v>1387</v>
      </c>
      <c r="H606" s="585">
        <v>3</v>
      </c>
      <c r="I606" s="585">
        <v>2121</v>
      </c>
      <c r="J606" s="576"/>
      <c r="K606" s="576">
        <v>707</v>
      </c>
      <c r="L606" s="585">
        <v>10</v>
      </c>
      <c r="M606" s="585">
        <v>7110</v>
      </c>
      <c r="N606" s="576"/>
      <c r="O606" s="576">
        <v>711</v>
      </c>
      <c r="P606" s="585">
        <v>8</v>
      </c>
      <c r="Q606" s="585">
        <v>6144</v>
      </c>
      <c r="R606" s="581"/>
      <c r="S606" s="586">
        <v>768</v>
      </c>
    </row>
    <row r="607" spans="1:19" ht="14.45" customHeight="1" x14ac:dyDescent="0.2">
      <c r="A607" s="575" t="s">
        <v>1319</v>
      </c>
      <c r="B607" s="576" t="s">
        <v>1320</v>
      </c>
      <c r="C607" s="576" t="s">
        <v>485</v>
      </c>
      <c r="D607" s="576" t="s">
        <v>637</v>
      </c>
      <c r="E607" s="576" t="s">
        <v>1304</v>
      </c>
      <c r="F607" s="576" t="s">
        <v>1388</v>
      </c>
      <c r="G607" s="576" t="s">
        <v>1389</v>
      </c>
      <c r="H607" s="585">
        <v>126</v>
      </c>
      <c r="I607" s="585">
        <v>29358</v>
      </c>
      <c r="J607" s="576"/>
      <c r="K607" s="576">
        <v>233</v>
      </c>
      <c r="L607" s="585">
        <v>158</v>
      </c>
      <c r="M607" s="585">
        <v>37130</v>
      </c>
      <c r="N607" s="576"/>
      <c r="O607" s="576">
        <v>235</v>
      </c>
      <c r="P607" s="585">
        <v>539</v>
      </c>
      <c r="Q607" s="585">
        <v>136906</v>
      </c>
      <c r="R607" s="581"/>
      <c r="S607" s="586">
        <v>254</v>
      </c>
    </row>
    <row r="608" spans="1:19" ht="14.45" customHeight="1" x14ac:dyDescent="0.2">
      <c r="A608" s="575" t="s">
        <v>1319</v>
      </c>
      <c r="B608" s="576" t="s">
        <v>1320</v>
      </c>
      <c r="C608" s="576" t="s">
        <v>485</v>
      </c>
      <c r="D608" s="576" t="s">
        <v>637</v>
      </c>
      <c r="E608" s="576" t="s">
        <v>1304</v>
      </c>
      <c r="F608" s="576" t="s">
        <v>1390</v>
      </c>
      <c r="G608" s="576" t="s">
        <v>1391</v>
      </c>
      <c r="H608" s="585"/>
      <c r="I608" s="585"/>
      <c r="J608" s="576"/>
      <c r="K608" s="576"/>
      <c r="L608" s="585">
        <v>2</v>
      </c>
      <c r="M608" s="585">
        <v>372</v>
      </c>
      <c r="N608" s="576"/>
      <c r="O608" s="576">
        <v>186</v>
      </c>
      <c r="P608" s="585">
        <v>2</v>
      </c>
      <c r="Q608" s="585">
        <v>400</v>
      </c>
      <c r="R608" s="581"/>
      <c r="S608" s="586">
        <v>200</v>
      </c>
    </row>
    <row r="609" spans="1:19" ht="14.45" customHeight="1" x14ac:dyDescent="0.2">
      <c r="A609" s="575" t="s">
        <v>1319</v>
      </c>
      <c r="B609" s="576" t="s">
        <v>1320</v>
      </c>
      <c r="C609" s="576" t="s">
        <v>485</v>
      </c>
      <c r="D609" s="576" t="s">
        <v>637</v>
      </c>
      <c r="E609" s="576" t="s">
        <v>1304</v>
      </c>
      <c r="F609" s="576" t="s">
        <v>1398</v>
      </c>
      <c r="G609" s="576" t="s">
        <v>1395</v>
      </c>
      <c r="H609" s="585"/>
      <c r="I609" s="585"/>
      <c r="J609" s="576"/>
      <c r="K609" s="576"/>
      <c r="L609" s="585">
        <v>1</v>
      </c>
      <c r="M609" s="585">
        <v>117</v>
      </c>
      <c r="N609" s="576"/>
      <c r="O609" s="576">
        <v>117</v>
      </c>
      <c r="P609" s="585">
        <v>2</v>
      </c>
      <c r="Q609" s="585">
        <v>234</v>
      </c>
      <c r="R609" s="581"/>
      <c r="S609" s="586">
        <v>117</v>
      </c>
    </row>
    <row r="610" spans="1:19" ht="14.45" customHeight="1" x14ac:dyDescent="0.2">
      <c r="A610" s="575" t="s">
        <v>1319</v>
      </c>
      <c r="B610" s="576" t="s">
        <v>1320</v>
      </c>
      <c r="C610" s="576" t="s">
        <v>485</v>
      </c>
      <c r="D610" s="576" t="s">
        <v>1243</v>
      </c>
      <c r="E610" s="576" t="s">
        <v>1321</v>
      </c>
      <c r="F610" s="576" t="s">
        <v>1322</v>
      </c>
      <c r="G610" s="576" t="s">
        <v>1323</v>
      </c>
      <c r="H610" s="585">
        <v>3.2</v>
      </c>
      <c r="I610" s="585">
        <v>173.96</v>
      </c>
      <c r="J610" s="576"/>
      <c r="K610" s="576">
        <v>54.362499999999997</v>
      </c>
      <c r="L610" s="585">
        <v>0.60000000000000009</v>
      </c>
      <c r="M610" s="585">
        <v>32.64</v>
      </c>
      <c r="N610" s="576"/>
      <c r="O610" s="576">
        <v>54.399999999999991</v>
      </c>
      <c r="P610" s="585"/>
      <c r="Q610" s="585"/>
      <c r="R610" s="581"/>
      <c r="S610" s="586"/>
    </row>
    <row r="611" spans="1:19" ht="14.45" customHeight="1" x14ac:dyDescent="0.2">
      <c r="A611" s="575" t="s">
        <v>1319</v>
      </c>
      <c r="B611" s="576" t="s">
        <v>1320</v>
      </c>
      <c r="C611" s="576" t="s">
        <v>485</v>
      </c>
      <c r="D611" s="576" t="s">
        <v>1243</v>
      </c>
      <c r="E611" s="576" t="s">
        <v>1321</v>
      </c>
      <c r="F611" s="576" t="s">
        <v>1326</v>
      </c>
      <c r="G611" s="576" t="s">
        <v>1327</v>
      </c>
      <c r="H611" s="585">
        <v>0.2</v>
      </c>
      <c r="I611" s="585">
        <v>10.119999999999999</v>
      </c>
      <c r="J611" s="576"/>
      <c r="K611" s="576">
        <v>50.599999999999994</v>
      </c>
      <c r="L611" s="585"/>
      <c r="M611" s="585"/>
      <c r="N611" s="576"/>
      <c r="O611" s="576"/>
      <c r="P611" s="585"/>
      <c r="Q611" s="585"/>
      <c r="R611" s="581"/>
      <c r="S611" s="586"/>
    </row>
    <row r="612" spans="1:19" ht="14.45" customHeight="1" x14ac:dyDescent="0.2">
      <c r="A612" s="575" t="s">
        <v>1319</v>
      </c>
      <c r="B612" s="576" t="s">
        <v>1320</v>
      </c>
      <c r="C612" s="576" t="s">
        <v>485</v>
      </c>
      <c r="D612" s="576" t="s">
        <v>1243</v>
      </c>
      <c r="E612" s="576" t="s">
        <v>1321</v>
      </c>
      <c r="F612" s="576" t="s">
        <v>1330</v>
      </c>
      <c r="G612" s="576" t="s">
        <v>587</v>
      </c>
      <c r="H612" s="585">
        <v>0.45</v>
      </c>
      <c r="I612" s="585">
        <v>2.16</v>
      </c>
      <c r="J612" s="576"/>
      <c r="K612" s="576">
        <v>4.8</v>
      </c>
      <c r="L612" s="585">
        <v>0.30000000000000004</v>
      </c>
      <c r="M612" s="585">
        <v>1.44</v>
      </c>
      <c r="N612" s="576"/>
      <c r="O612" s="576">
        <v>4.7999999999999989</v>
      </c>
      <c r="P612" s="585"/>
      <c r="Q612" s="585"/>
      <c r="R612" s="581"/>
      <c r="S612" s="586"/>
    </row>
    <row r="613" spans="1:19" ht="14.45" customHeight="1" x14ac:dyDescent="0.2">
      <c r="A613" s="575" t="s">
        <v>1319</v>
      </c>
      <c r="B613" s="576" t="s">
        <v>1320</v>
      </c>
      <c r="C613" s="576" t="s">
        <v>485</v>
      </c>
      <c r="D613" s="576" t="s">
        <v>1243</v>
      </c>
      <c r="E613" s="576" t="s">
        <v>1321</v>
      </c>
      <c r="F613" s="576" t="s">
        <v>1330</v>
      </c>
      <c r="G613" s="576" t="s">
        <v>1331</v>
      </c>
      <c r="H613" s="585">
        <v>0.6</v>
      </c>
      <c r="I613" s="585">
        <v>2.88</v>
      </c>
      <c r="J613" s="576"/>
      <c r="K613" s="576">
        <v>4.8</v>
      </c>
      <c r="L613" s="585">
        <v>0.05</v>
      </c>
      <c r="M613" s="585">
        <v>0.24</v>
      </c>
      <c r="N613" s="576"/>
      <c r="O613" s="576">
        <v>4.8</v>
      </c>
      <c r="P613" s="585"/>
      <c r="Q613" s="585"/>
      <c r="R613" s="581"/>
      <c r="S613" s="586"/>
    </row>
    <row r="614" spans="1:19" ht="14.45" customHeight="1" x14ac:dyDescent="0.2">
      <c r="A614" s="575" t="s">
        <v>1319</v>
      </c>
      <c r="B614" s="576" t="s">
        <v>1320</v>
      </c>
      <c r="C614" s="576" t="s">
        <v>485</v>
      </c>
      <c r="D614" s="576" t="s">
        <v>1243</v>
      </c>
      <c r="E614" s="576" t="s">
        <v>1321</v>
      </c>
      <c r="F614" s="576" t="s">
        <v>1337</v>
      </c>
      <c r="G614" s="576" t="s">
        <v>1338</v>
      </c>
      <c r="H614" s="585"/>
      <c r="I614" s="585"/>
      <c r="J614" s="576"/>
      <c r="K614" s="576"/>
      <c r="L614" s="585">
        <v>0.8</v>
      </c>
      <c r="M614" s="585">
        <v>43.52</v>
      </c>
      <c r="N614" s="576"/>
      <c r="O614" s="576">
        <v>54.4</v>
      </c>
      <c r="P614" s="585"/>
      <c r="Q614" s="585"/>
      <c r="R614" s="581"/>
      <c r="S614" s="586"/>
    </row>
    <row r="615" spans="1:19" ht="14.45" customHeight="1" x14ac:dyDescent="0.2">
      <c r="A615" s="575" t="s">
        <v>1319</v>
      </c>
      <c r="B615" s="576" t="s">
        <v>1320</v>
      </c>
      <c r="C615" s="576" t="s">
        <v>485</v>
      </c>
      <c r="D615" s="576" t="s">
        <v>1243</v>
      </c>
      <c r="E615" s="576" t="s">
        <v>1304</v>
      </c>
      <c r="F615" s="576" t="s">
        <v>1352</v>
      </c>
      <c r="G615" s="576" t="s">
        <v>1353</v>
      </c>
      <c r="H615" s="585">
        <v>168</v>
      </c>
      <c r="I615" s="585">
        <v>6384</v>
      </c>
      <c r="J615" s="576"/>
      <c r="K615" s="576">
        <v>38</v>
      </c>
      <c r="L615" s="585">
        <v>39</v>
      </c>
      <c r="M615" s="585">
        <v>1482</v>
      </c>
      <c r="N615" s="576"/>
      <c r="O615" s="576">
        <v>38</v>
      </c>
      <c r="P615" s="585"/>
      <c r="Q615" s="585"/>
      <c r="R615" s="581"/>
      <c r="S615" s="586"/>
    </row>
    <row r="616" spans="1:19" ht="14.45" customHeight="1" x14ac:dyDescent="0.2">
      <c r="A616" s="575" t="s">
        <v>1319</v>
      </c>
      <c r="B616" s="576" t="s">
        <v>1320</v>
      </c>
      <c r="C616" s="576" t="s">
        <v>485</v>
      </c>
      <c r="D616" s="576" t="s">
        <v>1243</v>
      </c>
      <c r="E616" s="576" t="s">
        <v>1304</v>
      </c>
      <c r="F616" s="576" t="s">
        <v>1354</v>
      </c>
      <c r="G616" s="576" t="s">
        <v>1355</v>
      </c>
      <c r="H616" s="585">
        <v>359</v>
      </c>
      <c r="I616" s="585">
        <v>3590</v>
      </c>
      <c r="J616" s="576"/>
      <c r="K616" s="576">
        <v>10</v>
      </c>
      <c r="L616" s="585">
        <v>129</v>
      </c>
      <c r="M616" s="585">
        <v>1290</v>
      </c>
      <c r="N616" s="576"/>
      <c r="O616" s="576">
        <v>10</v>
      </c>
      <c r="P616" s="585"/>
      <c r="Q616" s="585"/>
      <c r="R616" s="581"/>
      <c r="S616" s="586"/>
    </row>
    <row r="617" spans="1:19" ht="14.45" customHeight="1" x14ac:dyDescent="0.2">
      <c r="A617" s="575" t="s">
        <v>1319</v>
      </c>
      <c r="B617" s="576" t="s">
        <v>1320</v>
      </c>
      <c r="C617" s="576" t="s">
        <v>485</v>
      </c>
      <c r="D617" s="576" t="s">
        <v>1243</v>
      </c>
      <c r="E617" s="576" t="s">
        <v>1304</v>
      </c>
      <c r="F617" s="576" t="s">
        <v>1356</v>
      </c>
      <c r="G617" s="576" t="s">
        <v>1357</v>
      </c>
      <c r="H617" s="585">
        <v>10</v>
      </c>
      <c r="I617" s="585">
        <v>50</v>
      </c>
      <c r="J617" s="576"/>
      <c r="K617" s="576">
        <v>5</v>
      </c>
      <c r="L617" s="585">
        <v>2</v>
      </c>
      <c r="M617" s="585">
        <v>10</v>
      </c>
      <c r="N617" s="576"/>
      <c r="O617" s="576">
        <v>5</v>
      </c>
      <c r="P617" s="585"/>
      <c r="Q617" s="585"/>
      <c r="R617" s="581"/>
      <c r="S617" s="586"/>
    </row>
    <row r="618" spans="1:19" ht="14.45" customHeight="1" x14ac:dyDescent="0.2">
      <c r="A618" s="575" t="s">
        <v>1319</v>
      </c>
      <c r="B618" s="576" t="s">
        <v>1320</v>
      </c>
      <c r="C618" s="576" t="s">
        <v>485</v>
      </c>
      <c r="D618" s="576" t="s">
        <v>1243</v>
      </c>
      <c r="E618" s="576" t="s">
        <v>1304</v>
      </c>
      <c r="F618" s="576" t="s">
        <v>1360</v>
      </c>
      <c r="G618" s="576" t="s">
        <v>1361</v>
      </c>
      <c r="H618" s="585">
        <v>130</v>
      </c>
      <c r="I618" s="585">
        <v>9750</v>
      </c>
      <c r="J618" s="576"/>
      <c r="K618" s="576">
        <v>75</v>
      </c>
      <c r="L618" s="585">
        <v>28</v>
      </c>
      <c r="M618" s="585">
        <v>2128</v>
      </c>
      <c r="N618" s="576"/>
      <c r="O618" s="576">
        <v>76</v>
      </c>
      <c r="P618" s="585"/>
      <c r="Q618" s="585"/>
      <c r="R618" s="581"/>
      <c r="S618" s="586"/>
    </row>
    <row r="619" spans="1:19" ht="14.45" customHeight="1" x14ac:dyDescent="0.2">
      <c r="A619" s="575" t="s">
        <v>1319</v>
      </c>
      <c r="B619" s="576" t="s">
        <v>1320</v>
      </c>
      <c r="C619" s="576" t="s">
        <v>485</v>
      </c>
      <c r="D619" s="576" t="s">
        <v>1243</v>
      </c>
      <c r="E619" s="576" t="s">
        <v>1304</v>
      </c>
      <c r="F619" s="576" t="s">
        <v>1364</v>
      </c>
      <c r="G619" s="576" t="s">
        <v>1365</v>
      </c>
      <c r="H619" s="585">
        <v>1</v>
      </c>
      <c r="I619" s="585">
        <v>179</v>
      </c>
      <c r="J619" s="576"/>
      <c r="K619" s="576">
        <v>179</v>
      </c>
      <c r="L619" s="585"/>
      <c r="M619" s="585"/>
      <c r="N619" s="576"/>
      <c r="O619" s="576"/>
      <c r="P619" s="585"/>
      <c r="Q619" s="585"/>
      <c r="R619" s="581"/>
      <c r="S619" s="586"/>
    </row>
    <row r="620" spans="1:19" ht="14.45" customHeight="1" x14ac:dyDescent="0.2">
      <c r="A620" s="575" t="s">
        <v>1319</v>
      </c>
      <c r="B620" s="576" t="s">
        <v>1320</v>
      </c>
      <c r="C620" s="576" t="s">
        <v>485</v>
      </c>
      <c r="D620" s="576" t="s">
        <v>1243</v>
      </c>
      <c r="E620" s="576" t="s">
        <v>1304</v>
      </c>
      <c r="F620" s="576" t="s">
        <v>1366</v>
      </c>
      <c r="G620" s="576" t="s">
        <v>1367</v>
      </c>
      <c r="H620" s="585"/>
      <c r="I620" s="585"/>
      <c r="J620" s="576"/>
      <c r="K620" s="576"/>
      <c r="L620" s="585">
        <v>1</v>
      </c>
      <c r="M620" s="585">
        <v>276</v>
      </c>
      <c r="N620" s="576"/>
      <c r="O620" s="576">
        <v>276</v>
      </c>
      <c r="P620" s="585"/>
      <c r="Q620" s="585"/>
      <c r="R620" s="581"/>
      <c r="S620" s="586"/>
    </row>
    <row r="621" spans="1:19" ht="14.45" customHeight="1" x14ac:dyDescent="0.2">
      <c r="A621" s="575" t="s">
        <v>1319</v>
      </c>
      <c r="B621" s="576" t="s">
        <v>1320</v>
      </c>
      <c r="C621" s="576" t="s">
        <v>485</v>
      </c>
      <c r="D621" s="576" t="s">
        <v>1243</v>
      </c>
      <c r="E621" s="576" t="s">
        <v>1304</v>
      </c>
      <c r="F621" s="576" t="s">
        <v>1368</v>
      </c>
      <c r="G621" s="576" t="s">
        <v>1369</v>
      </c>
      <c r="H621" s="585">
        <v>442</v>
      </c>
      <c r="I621" s="585">
        <v>14733.34</v>
      </c>
      <c r="J621" s="576"/>
      <c r="K621" s="576">
        <v>33.333348416289596</v>
      </c>
      <c r="L621" s="585">
        <v>150</v>
      </c>
      <c r="M621" s="585">
        <v>5000</v>
      </c>
      <c r="N621" s="576"/>
      <c r="O621" s="576">
        <v>33.333333333333336</v>
      </c>
      <c r="P621" s="585"/>
      <c r="Q621" s="585"/>
      <c r="R621" s="581"/>
      <c r="S621" s="586"/>
    </row>
    <row r="622" spans="1:19" ht="14.45" customHeight="1" x14ac:dyDescent="0.2">
      <c r="A622" s="575" t="s">
        <v>1319</v>
      </c>
      <c r="B622" s="576" t="s">
        <v>1320</v>
      </c>
      <c r="C622" s="576" t="s">
        <v>485</v>
      </c>
      <c r="D622" s="576" t="s">
        <v>1243</v>
      </c>
      <c r="E622" s="576" t="s">
        <v>1304</v>
      </c>
      <c r="F622" s="576" t="s">
        <v>1372</v>
      </c>
      <c r="G622" s="576" t="s">
        <v>1373</v>
      </c>
      <c r="H622" s="585">
        <v>22</v>
      </c>
      <c r="I622" s="585">
        <v>2970</v>
      </c>
      <c r="J622" s="576"/>
      <c r="K622" s="576">
        <v>135</v>
      </c>
      <c r="L622" s="585">
        <v>7</v>
      </c>
      <c r="M622" s="585">
        <v>959</v>
      </c>
      <c r="N622" s="576"/>
      <c r="O622" s="576">
        <v>137</v>
      </c>
      <c r="P622" s="585"/>
      <c r="Q622" s="585"/>
      <c r="R622" s="581"/>
      <c r="S622" s="586"/>
    </row>
    <row r="623" spans="1:19" ht="14.45" customHeight="1" x14ac:dyDescent="0.2">
      <c r="A623" s="575" t="s">
        <v>1319</v>
      </c>
      <c r="B623" s="576" t="s">
        <v>1320</v>
      </c>
      <c r="C623" s="576" t="s">
        <v>485</v>
      </c>
      <c r="D623" s="576" t="s">
        <v>1243</v>
      </c>
      <c r="E623" s="576" t="s">
        <v>1304</v>
      </c>
      <c r="F623" s="576" t="s">
        <v>1374</v>
      </c>
      <c r="G623" s="576" t="s">
        <v>1375</v>
      </c>
      <c r="H623" s="585">
        <v>8</v>
      </c>
      <c r="I623" s="585">
        <v>600</v>
      </c>
      <c r="J623" s="576"/>
      <c r="K623" s="576">
        <v>75</v>
      </c>
      <c r="L623" s="585">
        <v>2</v>
      </c>
      <c r="M623" s="585">
        <v>152</v>
      </c>
      <c r="N623" s="576"/>
      <c r="O623" s="576">
        <v>76</v>
      </c>
      <c r="P623" s="585"/>
      <c r="Q623" s="585"/>
      <c r="R623" s="581"/>
      <c r="S623" s="586"/>
    </row>
    <row r="624" spans="1:19" ht="14.45" customHeight="1" x14ac:dyDescent="0.2">
      <c r="A624" s="575" t="s">
        <v>1319</v>
      </c>
      <c r="B624" s="576" t="s">
        <v>1320</v>
      </c>
      <c r="C624" s="576" t="s">
        <v>485</v>
      </c>
      <c r="D624" s="576" t="s">
        <v>1243</v>
      </c>
      <c r="E624" s="576" t="s">
        <v>1304</v>
      </c>
      <c r="F624" s="576" t="s">
        <v>1376</v>
      </c>
      <c r="G624" s="576" t="s">
        <v>1377</v>
      </c>
      <c r="H624" s="585">
        <v>349</v>
      </c>
      <c r="I624" s="585">
        <v>124942</v>
      </c>
      <c r="J624" s="576"/>
      <c r="K624" s="576">
        <v>358</v>
      </c>
      <c r="L624" s="585">
        <v>128</v>
      </c>
      <c r="M624" s="585">
        <v>46080</v>
      </c>
      <c r="N624" s="576"/>
      <c r="O624" s="576">
        <v>360</v>
      </c>
      <c r="P624" s="585"/>
      <c r="Q624" s="585"/>
      <c r="R624" s="581"/>
      <c r="S624" s="586"/>
    </row>
    <row r="625" spans="1:19" ht="14.45" customHeight="1" x14ac:dyDescent="0.2">
      <c r="A625" s="575" t="s">
        <v>1319</v>
      </c>
      <c r="B625" s="576" t="s">
        <v>1320</v>
      </c>
      <c r="C625" s="576" t="s">
        <v>485</v>
      </c>
      <c r="D625" s="576" t="s">
        <v>1243</v>
      </c>
      <c r="E625" s="576" t="s">
        <v>1304</v>
      </c>
      <c r="F625" s="576" t="s">
        <v>1378</v>
      </c>
      <c r="G625" s="576" t="s">
        <v>1379</v>
      </c>
      <c r="H625" s="585">
        <v>567</v>
      </c>
      <c r="I625" s="585">
        <v>128142</v>
      </c>
      <c r="J625" s="576"/>
      <c r="K625" s="576">
        <v>226</v>
      </c>
      <c r="L625" s="585">
        <v>169</v>
      </c>
      <c r="M625" s="585">
        <v>38532</v>
      </c>
      <c r="N625" s="576"/>
      <c r="O625" s="576">
        <v>228</v>
      </c>
      <c r="P625" s="585"/>
      <c r="Q625" s="585"/>
      <c r="R625" s="581"/>
      <c r="S625" s="586"/>
    </row>
    <row r="626" spans="1:19" ht="14.45" customHeight="1" x14ac:dyDescent="0.2">
      <c r="A626" s="575" t="s">
        <v>1319</v>
      </c>
      <c r="B626" s="576" t="s">
        <v>1320</v>
      </c>
      <c r="C626" s="576" t="s">
        <v>485</v>
      </c>
      <c r="D626" s="576" t="s">
        <v>1243</v>
      </c>
      <c r="E626" s="576" t="s">
        <v>1304</v>
      </c>
      <c r="F626" s="576" t="s">
        <v>1380</v>
      </c>
      <c r="G626" s="576" t="s">
        <v>1381</v>
      </c>
      <c r="H626" s="585"/>
      <c r="I626" s="585"/>
      <c r="J626" s="576"/>
      <c r="K626" s="576"/>
      <c r="L626" s="585">
        <v>1</v>
      </c>
      <c r="M626" s="585">
        <v>79</v>
      </c>
      <c r="N626" s="576"/>
      <c r="O626" s="576">
        <v>79</v>
      </c>
      <c r="P626" s="585"/>
      <c r="Q626" s="585"/>
      <c r="R626" s="581"/>
      <c r="S626" s="586"/>
    </row>
    <row r="627" spans="1:19" ht="14.45" customHeight="1" x14ac:dyDescent="0.2">
      <c r="A627" s="575" t="s">
        <v>1319</v>
      </c>
      <c r="B627" s="576" t="s">
        <v>1320</v>
      </c>
      <c r="C627" s="576" t="s">
        <v>485</v>
      </c>
      <c r="D627" s="576" t="s">
        <v>1243</v>
      </c>
      <c r="E627" s="576" t="s">
        <v>1304</v>
      </c>
      <c r="F627" s="576" t="s">
        <v>1386</v>
      </c>
      <c r="G627" s="576" t="s">
        <v>1387</v>
      </c>
      <c r="H627" s="585">
        <v>93</v>
      </c>
      <c r="I627" s="585">
        <v>65751</v>
      </c>
      <c r="J627" s="576"/>
      <c r="K627" s="576">
        <v>707</v>
      </c>
      <c r="L627" s="585">
        <v>22</v>
      </c>
      <c r="M627" s="585">
        <v>15642</v>
      </c>
      <c r="N627" s="576"/>
      <c r="O627" s="576">
        <v>711</v>
      </c>
      <c r="P627" s="585"/>
      <c r="Q627" s="585"/>
      <c r="R627" s="581"/>
      <c r="S627" s="586"/>
    </row>
    <row r="628" spans="1:19" ht="14.45" customHeight="1" x14ac:dyDescent="0.2">
      <c r="A628" s="575" t="s">
        <v>1319</v>
      </c>
      <c r="B628" s="576" t="s">
        <v>1320</v>
      </c>
      <c r="C628" s="576" t="s">
        <v>485</v>
      </c>
      <c r="D628" s="576" t="s">
        <v>1243</v>
      </c>
      <c r="E628" s="576" t="s">
        <v>1304</v>
      </c>
      <c r="F628" s="576" t="s">
        <v>1388</v>
      </c>
      <c r="G628" s="576" t="s">
        <v>1389</v>
      </c>
      <c r="H628" s="585">
        <v>418</v>
      </c>
      <c r="I628" s="585">
        <v>97394</v>
      </c>
      <c r="J628" s="576"/>
      <c r="K628" s="576">
        <v>233</v>
      </c>
      <c r="L628" s="585">
        <v>115</v>
      </c>
      <c r="M628" s="585">
        <v>27025</v>
      </c>
      <c r="N628" s="576"/>
      <c r="O628" s="576">
        <v>235</v>
      </c>
      <c r="P628" s="585"/>
      <c r="Q628" s="585"/>
      <c r="R628" s="581"/>
      <c r="S628" s="586"/>
    </row>
    <row r="629" spans="1:19" ht="14.45" customHeight="1" x14ac:dyDescent="0.2">
      <c r="A629" s="575" t="s">
        <v>1319</v>
      </c>
      <c r="B629" s="576" t="s">
        <v>1320</v>
      </c>
      <c r="C629" s="576" t="s">
        <v>485</v>
      </c>
      <c r="D629" s="576" t="s">
        <v>639</v>
      </c>
      <c r="E629" s="576" t="s">
        <v>1321</v>
      </c>
      <c r="F629" s="576" t="s">
        <v>1322</v>
      </c>
      <c r="G629" s="576" t="s">
        <v>1323</v>
      </c>
      <c r="H629" s="585">
        <v>35.400000000000006</v>
      </c>
      <c r="I629" s="585">
        <v>1923.12</v>
      </c>
      <c r="J629" s="576"/>
      <c r="K629" s="576">
        <v>54.325423728813547</v>
      </c>
      <c r="L629" s="585">
        <v>0.8</v>
      </c>
      <c r="M629" s="585">
        <v>43.52</v>
      </c>
      <c r="N629" s="576"/>
      <c r="O629" s="576">
        <v>54.4</v>
      </c>
      <c r="P629" s="585"/>
      <c r="Q629" s="585"/>
      <c r="R629" s="581"/>
      <c r="S629" s="586"/>
    </row>
    <row r="630" spans="1:19" ht="14.45" customHeight="1" x14ac:dyDescent="0.2">
      <c r="A630" s="575" t="s">
        <v>1319</v>
      </c>
      <c r="B630" s="576" t="s">
        <v>1320</v>
      </c>
      <c r="C630" s="576" t="s">
        <v>485</v>
      </c>
      <c r="D630" s="576" t="s">
        <v>639</v>
      </c>
      <c r="E630" s="576" t="s">
        <v>1321</v>
      </c>
      <c r="F630" s="576" t="s">
        <v>1324</v>
      </c>
      <c r="G630" s="576" t="s">
        <v>1325</v>
      </c>
      <c r="H630" s="585"/>
      <c r="I630" s="585"/>
      <c r="J630" s="576"/>
      <c r="K630" s="576"/>
      <c r="L630" s="585">
        <v>0.7</v>
      </c>
      <c r="M630" s="585">
        <v>95.48</v>
      </c>
      <c r="N630" s="576"/>
      <c r="O630" s="576">
        <v>136.4</v>
      </c>
      <c r="P630" s="585"/>
      <c r="Q630" s="585"/>
      <c r="R630" s="581"/>
      <c r="S630" s="586"/>
    </row>
    <row r="631" spans="1:19" ht="14.45" customHeight="1" x14ac:dyDescent="0.2">
      <c r="A631" s="575" t="s">
        <v>1319</v>
      </c>
      <c r="B631" s="576" t="s">
        <v>1320</v>
      </c>
      <c r="C631" s="576" t="s">
        <v>485</v>
      </c>
      <c r="D631" s="576" t="s">
        <v>639</v>
      </c>
      <c r="E631" s="576" t="s">
        <v>1321</v>
      </c>
      <c r="F631" s="576" t="s">
        <v>1326</v>
      </c>
      <c r="G631" s="576" t="s">
        <v>1327</v>
      </c>
      <c r="H631" s="585">
        <v>3.7000000000000006</v>
      </c>
      <c r="I631" s="585">
        <v>187.41000000000003</v>
      </c>
      <c r="J631" s="576"/>
      <c r="K631" s="576">
        <v>50.651351351351352</v>
      </c>
      <c r="L631" s="585">
        <v>2.6</v>
      </c>
      <c r="M631" s="585">
        <v>111.85</v>
      </c>
      <c r="N631" s="576"/>
      <c r="O631" s="576">
        <v>43.019230769230766</v>
      </c>
      <c r="P631" s="585"/>
      <c r="Q631" s="585"/>
      <c r="R631" s="581"/>
      <c r="S631" s="586"/>
    </row>
    <row r="632" spans="1:19" ht="14.45" customHeight="1" x14ac:dyDescent="0.2">
      <c r="A632" s="575" t="s">
        <v>1319</v>
      </c>
      <c r="B632" s="576" t="s">
        <v>1320</v>
      </c>
      <c r="C632" s="576" t="s">
        <v>485</v>
      </c>
      <c r="D632" s="576" t="s">
        <v>639</v>
      </c>
      <c r="E632" s="576" t="s">
        <v>1321</v>
      </c>
      <c r="F632" s="576" t="s">
        <v>1328</v>
      </c>
      <c r="G632" s="576" t="s">
        <v>1329</v>
      </c>
      <c r="H632" s="585">
        <v>0.2</v>
      </c>
      <c r="I632" s="585">
        <v>35.4</v>
      </c>
      <c r="J632" s="576"/>
      <c r="K632" s="576">
        <v>176.99999999999997</v>
      </c>
      <c r="L632" s="585">
        <v>0.6</v>
      </c>
      <c r="M632" s="585">
        <v>106.2</v>
      </c>
      <c r="N632" s="576"/>
      <c r="O632" s="576">
        <v>177</v>
      </c>
      <c r="P632" s="585"/>
      <c r="Q632" s="585"/>
      <c r="R632" s="581"/>
      <c r="S632" s="586"/>
    </row>
    <row r="633" spans="1:19" ht="14.45" customHeight="1" x14ac:dyDescent="0.2">
      <c r="A633" s="575" t="s">
        <v>1319</v>
      </c>
      <c r="B633" s="576" t="s">
        <v>1320</v>
      </c>
      <c r="C633" s="576" t="s">
        <v>485</v>
      </c>
      <c r="D633" s="576" t="s">
        <v>639</v>
      </c>
      <c r="E633" s="576" t="s">
        <v>1321</v>
      </c>
      <c r="F633" s="576" t="s">
        <v>1330</v>
      </c>
      <c r="G633" s="576" t="s">
        <v>587</v>
      </c>
      <c r="H633" s="585">
        <v>4.2</v>
      </c>
      <c r="I633" s="585">
        <v>20.16</v>
      </c>
      <c r="J633" s="576"/>
      <c r="K633" s="576">
        <v>4.8</v>
      </c>
      <c r="L633" s="585">
        <v>3.25</v>
      </c>
      <c r="M633" s="585">
        <v>15.67</v>
      </c>
      <c r="N633" s="576"/>
      <c r="O633" s="576">
        <v>4.8215384615384611</v>
      </c>
      <c r="P633" s="585"/>
      <c r="Q633" s="585"/>
      <c r="R633" s="581"/>
      <c r="S633" s="586"/>
    </row>
    <row r="634" spans="1:19" ht="14.45" customHeight="1" x14ac:dyDescent="0.2">
      <c r="A634" s="575" t="s">
        <v>1319</v>
      </c>
      <c r="B634" s="576" t="s">
        <v>1320</v>
      </c>
      <c r="C634" s="576" t="s">
        <v>485</v>
      </c>
      <c r="D634" s="576" t="s">
        <v>639</v>
      </c>
      <c r="E634" s="576" t="s">
        <v>1321</v>
      </c>
      <c r="F634" s="576" t="s">
        <v>1330</v>
      </c>
      <c r="G634" s="576" t="s">
        <v>1331</v>
      </c>
      <c r="H634" s="585">
        <v>4.8000000000000007</v>
      </c>
      <c r="I634" s="585">
        <v>23.04</v>
      </c>
      <c r="J634" s="576"/>
      <c r="K634" s="576">
        <v>4.7999999999999989</v>
      </c>
      <c r="L634" s="585">
        <v>0.45</v>
      </c>
      <c r="M634" s="585">
        <v>2.16</v>
      </c>
      <c r="N634" s="576"/>
      <c r="O634" s="576">
        <v>4.8</v>
      </c>
      <c r="P634" s="585"/>
      <c r="Q634" s="585"/>
      <c r="R634" s="581"/>
      <c r="S634" s="586"/>
    </row>
    <row r="635" spans="1:19" ht="14.45" customHeight="1" x14ac:dyDescent="0.2">
      <c r="A635" s="575" t="s">
        <v>1319</v>
      </c>
      <c r="B635" s="576" t="s">
        <v>1320</v>
      </c>
      <c r="C635" s="576" t="s">
        <v>485</v>
      </c>
      <c r="D635" s="576" t="s">
        <v>639</v>
      </c>
      <c r="E635" s="576" t="s">
        <v>1321</v>
      </c>
      <c r="F635" s="576" t="s">
        <v>1332</v>
      </c>
      <c r="G635" s="576" t="s">
        <v>1333</v>
      </c>
      <c r="H635" s="585">
        <v>0.1</v>
      </c>
      <c r="I635" s="585">
        <v>79.28</v>
      </c>
      <c r="J635" s="576"/>
      <c r="K635" s="576">
        <v>792.8</v>
      </c>
      <c r="L635" s="585">
        <v>1.2</v>
      </c>
      <c r="M635" s="585">
        <v>951.36</v>
      </c>
      <c r="N635" s="576"/>
      <c r="O635" s="576">
        <v>792.80000000000007</v>
      </c>
      <c r="P635" s="585"/>
      <c r="Q635" s="585"/>
      <c r="R635" s="581"/>
      <c r="S635" s="586"/>
    </row>
    <row r="636" spans="1:19" ht="14.45" customHeight="1" x14ac:dyDescent="0.2">
      <c r="A636" s="575" t="s">
        <v>1319</v>
      </c>
      <c r="B636" s="576" t="s">
        <v>1320</v>
      </c>
      <c r="C636" s="576" t="s">
        <v>485</v>
      </c>
      <c r="D636" s="576" t="s">
        <v>639</v>
      </c>
      <c r="E636" s="576" t="s">
        <v>1321</v>
      </c>
      <c r="F636" s="576" t="s">
        <v>1334</v>
      </c>
      <c r="G636" s="576" t="s">
        <v>1335</v>
      </c>
      <c r="H636" s="585"/>
      <c r="I636" s="585"/>
      <c r="J636" s="576"/>
      <c r="K636" s="576"/>
      <c r="L636" s="585">
        <v>1.31</v>
      </c>
      <c r="M636" s="585">
        <v>126.36000000000001</v>
      </c>
      <c r="N636" s="576"/>
      <c r="O636" s="576">
        <v>96.458015267175583</v>
      </c>
      <c r="P636" s="585"/>
      <c r="Q636" s="585"/>
      <c r="R636" s="581"/>
      <c r="S636" s="586"/>
    </row>
    <row r="637" spans="1:19" ht="14.45" customHeight="1" x14ac:dyDescent="0.2">
      <c r="A637" s="575" t="s">
        <v>1319</v>
      </c>
      <c r="B637" s="576" t="s">
        <v>1320</v>
      </c>
      <c r="C637" s="576" t="s">
        <v>485</v>
      </c>
      <c r="D637" s="576" t="s">
        <v>639</v>
      </c>
      <c r="E637" s="576" t="s">
        <v>1321</v>
      </c>
      <c r="F637" s="576" t="s">
        <v>1336</v>
      </c>
      <c r="G637" s="576" t="s">
        <v>1335</v>
      </c>
      <c r="H637" s="585"/>
      <c r="I637" s="585"/>
      <c r="J637" s="576"/>
      <c r="K637" s="576"/>
      <c r="L637" s="585">
        <v>0.05</v>
      </c>
      <c r="M637" s="585">
        <v>6.08</v>
      </c>
      <c r="N637" s="576"/>
      <c r="O637" s="576">
        <v>121.6</v>
      </c>
      <c r="P637" s="585"/>
      <c r="Q637" s="585"/>
      <c r="R637" s="581"/>
      <c r="S637" s="586"/>
    </row>
    <row r="638" spans="1:19" ht="14.45" customHeight="1" x14ac:dyDescent="0.2">
      <c r="A638" s="575" t="s">
        <v>1319</v>
      </c>
      <c r="B638" s="576" t="s">
        <v>1320</v>
      </c>
      <c r="C638" s="576" t="s">
        <v>485</v>
      </c>
      <c r="D638" s="576" t="s">
        <v>639</v>
      </c>
      <c r="E638" s="576" t="s">
        <v>1321</v>
      </c>
      <c r="F638" s="576" t="s">
        <v>1337</v>
      </c>
      <c r="G638" s="576" t="s">
        <v>1338</v>
      </c>
      <c r="H638" s="585"/>
      <c r="I638" s="585"/>
      <c r="J638" s="576"/>
      <c r="K638" s="576"/>
      <c r="L638" s="585">
        <v>10.8</v>
      </c>
      <c r="M638" s="585">
        <v>587.52</v>
      </c>
      <c r="N638" s="576"/>
      <c r="O638" s="576">
        <v>54.399999999999991</v>
      </c>
      <c r="P638" s="585"/>
      <c r="Q638" s="585"/>
      <c r="R638" s="581"/>
      <c r="S638" s="586"/>
    </row>
    <row r="639" spans="1:19" ht="14.45" customHeight="1" x14ac:dyDescent="0.2">
      <c r="A639" s="575" t="s">
        <v>1319</v>
      </c>
      <c r="B639" s="576" t="s">
        <v>1320</v>
      </c>
      <c r="C639" s="576" t="s">
        <v>485</v>
      </c>
      <c r="D639" s="576" t="s">
        <v>639</v>
      </c>
      <c r="E639" s="576" t="s">
        <v>1321</v>
      </c>
      <c r="F639" s="576" t="s">
        <v>1339</v>
      </c>
      <c r="G639" s="576" t="s">
        <v>1340</v>
      </c>
      <c r="H639" s="585"/>
      <c r="I639" s="585"/>
      <c r="J639" s="576"/>
      <c r="K639" s="576"/>
      <c r="L639" s="585">
        <v>0.53</v>
      </c>
      <c r="M639" s="585">
        <v>51.03</v>
      </c>
      <c r="N639" s="576"/>
      <c r="O639" s="576">
        <v>96.283018867924525</v>
      </c>
      <c r="P639" s="585"/>
      <c r="Q639" s="585"/>
      <c r="R639" s="581"/>
      <c r="S639" s="586"/>
    </row>
    <row r="640" spans="1:19" ht="14.45" customHeight="1" x14ac:dyDescent="0.2">
      <c r="A640" s="575" t="s">
        <v>1319</v>
      </c>
      <c r="B640" s="576" t="s">
        <v>1320</v>
      </c>
      <c r="C640" s="576" t="s">
        <v>485</v>
      </c>
      <c r="D640" s="576" t="s">
        <v>639</v>
      </c>
      <c r="E640" s="576" t="s">
        <v>1321</v>
      </c>
      <c r="F640" s="576" t="s">
        <v>1341</v>
      </c>
      <c r="G640" s="576" t="s">
        <v>1342</v>
      </c>
      <c r="H640" s="585"/>
      <c r="I640" s="585"/>
      <c r="J640" s="576"/>
      <c r="K640" s="576"/>
      <c r="L640" s="585">
        <v>17</v>
      </c>
      <c r="M640" s="585">
        <v>924.80000000000007</v>
      </c>
      <c r="N640" s="576"/>
      <c r="O640" s="576">
        <v>54.400000000000006</v>
      </c>
      <c r="P640" s="585"/>
      <c r="Q640" s="585"/>
      <c r="R640" s="581"/>
      <c r="S640" s="586"/>
    </row>
    <row r="641" spans="1:19" ht="14.45" customHeight="1" x14ac:dyDescent="0.2">
      <c r="A641" s="575" t="s">
        <v>1319</v>
      </c>
      <c r="B641" s="576" t="s">
        <v>1320</v>
      </c>
      <c r="C641" s="576" t="s">
        <v>485</v>
      </c>
      <c r="D641" s="576" t="s">
        <v>639</v>
      </c>
      <c r="E641" s="576" t="s">
        <v>1321</v>
      </c>
      <c r="F641" s="576" t="s">
        <v>1345</v>
      </c>
      <c r="G641" s="576" t="s">
        <v>533</v>
      </c>
      <c r="H641" s="585"/>
      <c r="I641" s="585"/>
      <c r="J641" s="576"/>
      <c r="K641" s="576"/>
      <c r="L641" s="585">
        <v>25</v>
      </c>
      <c r="M641" s="585">
        <v>7443.4999999999991</v>
      </c>
      <c r="N641" s="576"/>
      <c r="O641" s="576">
        <v>297.73999999999995</v>
      </c>
      <c r="P641" s="585"/>
      <c r="Q641" s="585"/>
      <c r="R641" s="581"/>
      <c r="S641" s="586"/>
    </row>
    <row r="642" spans="1:19" ht="14.45" customHeight="1" x14ac:dyDescent="0.2">
      <c r="A642" s="575" t="s">
        <v>1319</v>
      </c>
      <c r="B642" s="576" t="s">
        <v>1320</v>
      </c>
      <c r="C642" s="576" t="s">
        <v>485</v>
      </c>
      <c r="D642" s="576" t="s">
        <v>639</v>
      </c>
      <c r="E642" s="576" t="s">
        <v>1321</v>
      </c>
      <c r="F642" s="576" t="s">
        <v>1346</v>
      </c>
      <c r="G642" s="576" t="s">
        <v>1347</v>
      </c>
      <c r="H642" s="585"/>
      <c r="I642" s="585"/>
      <c r="J642" s="576"/>
      <c r="K642" s="576"/>
      <c r="L642" s="585">
        <v>2</v>
      </c>
      <c r="M642" s="585">
        <v>520.80999999999995</v>
      </c>
      <c r="N642" s="576"/>
      <c r="O642" s="576">
        <v>260.40499999999997</v>
      </c>
      <c r="P642" s="585"/>
      <c r="Q642" s="585"/>
      <c r="R642" s="581"/>
      <c r="S642" s="586"/>
    </row>
    <row r="643" spans="1:19" ht="14.45" customHeight="1" x14ac:dyDescent="0.2">
      <c r="A643" s="575" t="s">
        <v>1319</v>
      </c>
      <c r="B643" s="576" t="s">
        <v>1320</v>
      </c>
      <c r="C643" s="576" t="s">
        <v>485</v>
      </c>
      <c r="D643" s="576" t="s">
        <v>639</v>
      </c>
      <c r="E643" s="576" t="s">
        <v>1304</v>
      </c>
      <c r="F643" s="576" t="s">
        <v>1348</v>
      </c>
      <c r="G643" s="576" t="s">
        <v>1349</v>
      </c>
      <c r="H643" s="585"/>
      <c r="I643" s="585"/>
      <c r="J643" s="576"/>
      <c r="K643" s="576"/>
      <c r="L643" s="585">
        <v>1</v>
      </c>
      <c r="M643" s="585">
        <v>186</v>
      </c>
      <c r="N643" s="576"/>
      <c r="O643" s="576">
        <v>186</v>
      </c>
      <c r="P643" s="585"/>
      <c r="Q643" s="585"/>
      <c r="R643" s="581"/>
      <c r="S643" s="586"/>
    </row>
    <row r="644" spans="1:19" ht="14.45" customHeight="1" x14ac:dyDescent="0.2">
      <c r="A644" s="575" t="s">
        <v>1319</v>
      </c>
      <c r="B644" s="576" t="s">
        <v>1320</v>
      </c>
      <c r="C644" s="576" t="s">
        <v>485</v>
      </c>
      <c r="D644" s="576" t="s">
        <v>639</v>
      </c>
      <c r="E644" s="576" t="s">
        <v>1304</v>
      </c>
      <c r="F644" s="576" t="s">
        <v>1350</v>
      </c>
      <c r="G644" s="576" t="s">
        <v>1351</v>
      </c>
      <c r="H644" s="585"/>
      <c r="I644" s="585"/>
      <c r="J644" s="576"/>
      <c r="K644" s="576"/>
      <c r="L644" s="585">
        <v>2</v>
      </c>
      <c r="M644" s="585">
        <v>246</v>
      </c>
      <c r="N644" s="576"/>
      <c r="O644" s="576">
        <v>123</v>
      </c>
      <c r="P644" s="585"/>
      <c r="Q644" s="585"/>
      <c r="R644" s="581"/>
      <c r="S644" s="586"/>
    </row>
    <row r="645" spans="1:19" ht="14.45" customHeight="1" x14ac:dyDescent="0.2">
      <c r="A645" s="575" t="s">
        <v>1319</v>
      </c>
      <c r="B645" s="576" t="s">
        <v>1320</v>
      </c>
      <c r="C645" s="576" t="s">
        <v>485</v>
      </c>
      <c r="D645" s="576" t="s">
        <v>639</v>
      </c>
      <c r="E645" s="576" t="s">
        <v>1304</v>
      </c>
      <c r="F645" s="576" t="s">
        <v>1352</v>
      </c>
      <c r="G645" s="576" t="s">
        <v>1353</v>
      </c>
      <c r="H645" s="585">
        <v>180</v>
      </c>
      <c r="I645" s="585">
        <v>6840</v>
      </c>
      <c r="J645" s="576"/>
      <c r="K645" s="576">
        <v>38</v>
      </c>
      <c r="L645" s="585">
        <v>161</v>
      </c>
      <c r="M645" s="585">
        <v>6118</v>
      </c>
      <c r="N645" s="576"/>
      <c r="O645" s="576">
        <v>38</v>
      </c>
      <c r="P645" s="585">
        <v>164</v>
      </c>
      <c r="Q645" s="585">
        <v>6560</v>
      </c>
      <c r="R645" s="581"/>
      <c r="S645" s="586">
        <v>40</v>
      </c>
    </row>
    <row r="646" spans="1:19" ht="14.45" customHeight="1" x14ac:dyDescent="0.2">
      <c r="A646" s="575" t="s">
        <v>1319</v>
      </c>
      <c r="B646" s="576" t="s">
        <v>1320</v>
      </c>
      <c r="C646" s="576" t="s">
        <v>485</v>
      </c>
      <c r="D646" s="576" t="s">
        <v>639</v>
      </c>
      <c r="E646" s="576" t="s">
        <v>1304</v>
      </c>
      <c r="F646" s="576" t="s">
        <v>1354</v>
      </c>
      <c r="G646" s="576" t="s">
        <v>1355</v>
      </c>
      <c r="H646" s="585">
        <v>207</v>
      </c>
      <c r="I646" s="585">
        <v>2070</v>
      </c>
      <c r="J646" s="576"/>
      <c r="K646" s="576">
        <v>10</v>
      </c>
      <c r="L646" s="585">
        <v>326</v>
      </c>
      <c r="M646" s="585">
        <v>3260</v>
      </c>
      <c r="N646" s="576"/>
      <c r="O646" s="576">
        <v>10</v>
      </c>
      <c r="P646" s="585">
        <v>470</v>
      </c>
      <c r="Q646" s="585">
        <v>4700</v>
      </c>
      <c r="R646" s="581"/>
      <c r="S646" s="586">
        <v>10</v>
      </c>
    </row>
    <row r="647" spans="1:19" ht="14.45" customHeight="1" x14ac:dyDescent="0.2">
      <c r="A647" s="575" t="s">
        <v>1319</v>
      </c>
      <c r="B647" s="576" t="s">
        <v>1320</v>
      </c>
      <c r="C647" s="576" t="s">
        <v>485</v>
      </c>
      <c r="D647" s="576" t="s">
        <v>639</v>
      </c>
      <c r="E647" s="576" t="s">
        <v>1304</v>
      </c>
      <c r="F647" s="576" t="s">
        <v>1356</v>
      </c>
      <c r="G647" s="576" t="s">
        <v>1357</v>
      </c>
      <c r="H647" s="585">
        <v>17</v>
      </c>
      <c r="I647" s="585">
        <v>85</v>
      </c>
      <c r="J647" s="576"/>
      <c r="K647" s="576">
        <v>5</v>
      </c>
      <c r="L647" s="585">
        <v>28</v>
      </c>
      <c r="M647" s="585">
        <v>140</v>
      </c>
      <c r="N647" s="576"/>
      <c r="O647" s="576">
        <v>5</v>
      </c>
      <c r="P647" s="585"/>
      <c r="Q647" s="585"/>
      <c r="R647" s="581"/>
      <c r="S647" s="586"/>
    </row>
    <row r="648" spans="1:19" ht="14.45" customHeight="1" x14ac:dyDescent="0.2">
      <c r="A648" s="575" t="s">
        <v>1319</v>
      </c>
      <c r="B648" s="576" t="s">
        <v>1320</v>
      </c>
      <c r="C648" s="576" t="s">
        <v>485</v>
      </c>
      <c r="D648" s="576" t="s">
        <v>639</v>
      </c>
      <c r="E648" s="576" t="s">
        <v>1304</v>
      </c>
      <c r="F648" s="576" t="s">
        <v>1358</v>
      </c>
      <c r="G648" s="576" t="s">
        <v>1359</v>
      </c>
      <c r="H648" s="585"/>
      <c r="I648" s="585"/>
      <c r="J648" s="576"/>
      <c r="K648" s="576"/>
      <c r="L648" s="585">
        <v>4</v>
      </c>
      <c r="M648" s="585">
        <v>20</v>
      </c>
      <c r="N648" s="576"/>
      <c r="O648" s="576">
        <v>5</v>
      </c>
      <c r="P648" s="585"/>
      <c r="Q648" s="585"/>
      <c r="R648" s="581"/>
      <c r="S648" s="586"/>
    </row>
    <row r="649" spans="1:19" ht="14.45" customHeight="1" x14ac:dyDescent="0.2">
      <c r="A649" s="575" t="s">
        <v>1319</v>
      </c>
      <c r="B649" s="576" t="s">
        <v>1320</v>
      </c>
      <c r="C649" s="576" t="s">
        <v>485</v>
      </c>
      <c r="D649" s="576" t="s">
        <v>639</v>
      </c>
      <c r="E649" s="576" t="s">
        <v>1304</v>
      </c>
      <c r="F649" s="576" t="s">
        <v>1360</v>
      </c>
      <c r="G649" s="576" t="s">
        <v>1361</v>
      </c>
      <c r="H649" s="585">
        <v>171</v>
      </c>
      <c r="I649" s="585">
        <v>12825</v>
      </c>
      <c r="J649" s="576"/>
      <c r="K649" s="576">
        <v>75</v>
      </c>
      <c r="L649" s="585">
        <v>211</v>
      </c>
      <c r="M649" s="585">
        <v>16036</v>
      </c>
      <c r="N649" s="576"/>
      <c r="O649" s="576">
        <v>76</v>
      </c>
      <c r="P649" s="585">
        <v>176</v>
      </c>
      <c r="Q649" s="585">
        <v>14256</v>
      </c>
      <c r="R649" s="581"/>
      <c r="S649" s="586">
        <v>81</v>
      </c>
    </row>
    <row r="650" spans="1:19" ht="14.45" customHeight="1" x14ac:dyDescent="0.2">
      <c r="A650" s="575" t="s">
        <v>1319</v>
      </c>
      <c r="B650" s="576" t="s">
        <v>1320</v>
      </c>
      <c r="C650" s="576" t="s">
        <v>485</v>
      </c>
      <c r="D650" s="576" t="s">
        <v>639</v>
      </c>
      <c r="E650" s="576" t="s">
        <v>1304</v>
      </c>
      <c r="F650" s="576" t="s">
        <v>1364</v>
      </c>
      <c r="G650" s="576" t="s">
        <v>1365</v>
      </c>
      <c r="H650" s="585">
        <v>25</v>
      </c>
      <c r="I650" s="585">
        <v>4475</v>
      </c>
      <c r="J650" s="576"/>
      <c r="K650" s="576">
        <v>179</v>
      </c>
      <c r="L650" s="585">
        <v>101</v>
      </c>
      <c r="M650" s="585">
        <v>18180</v>
      </c>
      <c r="N650" s="576"/>
      <c r="O650" s="576">
        <v>180</v>
      </c>
      <c r="P650" s="585">
        <v>66</v>
      </c>
      <c r="Q650" s="585">
        <v>12804</v>
      </c>
      <c r="R650" s="581"/>
      <c r="S650" s="586">
        <v>194</v>
      </c>
    </row>
    <row r="651" spans="1:19" ht="14.45" customHeight="1" x14ac:dyDescent="0.2">
      <c r="A651" s="575" t="s">
        <v>1319</v>
      </c>
      <c r="B651" s="576" t="s">
        <v>1320</v>
      </c>
      <c r="C651" s="576" t="s">
        <v>485</v>
      </c>
      <c r="D651" s="576" t="s">
        <v>639</v>
      </c>
      <c r="E651" s="576" t="s">
        <v>1304</v>
      </c>
      <c r="F651" s="576" t="s">
        <v>1366</v>
      </c>
      <c r="G651" s="576" t="s">
        <v>1367</v>
      </c>
      <c r="H651" s="585"/>
      <c r="I651" s="585"/>
      <c r="J651" s="576"/>
      <c r="K651" s="576"/>
      <c r="L651" s="585">
        <v>2</v>
      </c>
      <c r="M651" s="585">
        <v>552</v>
      </c>
      <c r="N651" s="576"/>
      <c r="O651" s="576">
        <v>276</v>
      </c>
      <c r="P651" s="585">
        <v>1</v>
      </c>
      <c r="Q651" s="585">
        <v>287</v>
      </c>
      <c r="R651" s="581"/>
      <c r="S651" s="586">
        <v>287</v>
      </c>
    </row>
    <row r="652" spans="1:19" ht="14.45" customHeight="1" x14ac:dyDescent="0.2">
      <c r="A652" s="575" t="s">
        <v>1319</v>
      </c>
      <c r="B652" s="576" t="s">
        <v>1320</v>
      </c>
      <c r="C652" s="576" t="s">
        <v>485</v>
      </c>
      <c r="D652" s="576" t="s">
        <v>639</v>
      </c>
      <c r="E652" s="576" t="s">
        <v>1304</v>
      </c>
      <c r="F652" s="576" t="s">
        <v>1368</v>
      </c>
      <c r="G652" s="576" t="s">
        <v>1369</v>
      </c>
      <c r="H652" s="585">
        <v>284</v>
      </c>
      <c r="I652" s="585">
        <v>9466.67</v>
      </c>
      <c r="J652" s="576"/>
      <c r="K652" s="576">
        <v>33.333345070422538</v>
      </c>
      <c r="L652" s="585">
        <v>495</v>
      </c>
      <c r="M652" s="585">
        <v>19885.55</v>
      </c>
      <c r="N652" s="576"/>
      <c r="O652" s="576">
        <v>40.172828282828284</v>
      </c>
      <c r="P652" s="585">
        <v>848</v>
      </c>
      <c r="Q652" s="585">
        <v>36581.119999999995</v>
      </c>
      <c r="R652" s="581"/>
      <c r="S652" s="586">
        <v>43.138113207547164</v>
      </c>
    </row>
    <row r="653" spans="1:19" ht="14.45" customHeight="1" x14ac:dyDescent="0.2">
      <c r="A653" s="575" t="s">
        <v>1319</v>
      </c>
      <c r="B653" s="576" t="s">
        <v>1320</v>
      </c>
      <c r="C653" s="576" t="s">
        <v>485</v>
      </c>
      <c r="D653" s="576" t="s">
        <v>639</v>
      </c>
      <c r="E653" s="576" t="s">
        <v>1304</v>
      </c>
      <c r="F653" s="576" t="s">
        <v>1370</v>
      </c>
      <c r="G653" s="576" t="s">
        <v>1371</v>
      </c>
      <c r="H653" s="585"/>
      <c r="I653" s="585"/>
      <c r="J653" s="576"/>
      <c r="K653" s="576"/>
      <c r="L653" s="585"/>
      <c r="M653" s="585"/>
      <c r="N653" s="576"/>
      <c r="O653" s="576"/>
      <c r="P653" s="585">
        <v>2</v>
      </c>
      <c r="Q653" s="585">
        <v>78</v>
      </c>
      <c r="R653" s="581"/>
      <c r="S653" s="586">
        <v>39</v>
      </c>
    </row>
    <row r="654" spans="1:19" ht="14.45" customHeight="1" x14ac:dyDescent="0.2">
      <c r="A654" s="575" t="s">
        <v>1319</v>
      </c>
      <c r="B654" s="576" t="s">
        <v>1320</v>
      </c>
      <c r="C654" s="576" t="s">
        <v>485</v>
      </c>
      <c r="D654" s="576" t="s">
        <v>639</v>
      </c>
      <c r="E654" s="576" t="s">
        <v>1304</v>
      </c>
      <c r="F654" s="576" t="s">
        <v>1372</v>
      </c>
      <c r="G654" s="576" t="s">
        <v>1373</v>
      </c>
      <c r="H654" s="585">
        <v>191</v>
      </c>
      <c r="I654" s="585">
        <v>25785</v>
      </c>
      <c r="J654" s="576"/>
      <c r="K654" s="576">
        <v>135</v>
      </c>
      <c r="L654" s="585">
        <v>161</v>
      </c>
      <c r="M654" s="585">
        <v>22057</v>
      </c>
      <c r="N654" s="576"/>
      <c r="O654" s="576">
        <v>137</v>
      </c>
      <c r="P654" s="585"/>
      <c r="Q654" s="585"/>
      <c r="R654" s="581"/>
      <c r="S654" s="586"/>
    </row>
    <row r="655" spans="1:19" ht="14.45" customHeight="1" x14ac:dyDescent="0.2">
      <c r="A655" s="575" t="s">
        <v>1319</v>
      </c>
      <c r="B655" s="576" t="s">
        <v>1320</v>
      </c>
      <c r="C655" s="576" t="s">
        <v>485</v>
      </c>
      <c r="D655" s="576" t="s">
        <v>639</v>
      </c>
      <c r="E655" s="576" t="s">
        <v>1304</v>
      </c>
      <c r="F655" s="576" t="s">
        <v>1374</v>
      </c>
      <c r="G655" s="576" t="s">
        <v>1375</v>
      </c>
      <c r="H655" s="585">
        <v>15</v>
      </c>
      <c r="I655" s="585">
        <v>1125</v>
      </c>
      <c r="J655" s="576"/>
      <c r="K655" s="576">
        <v>75</v>
      </c>
      <c r="L655" s="585">
        <v>41</v>
      </c>
      <c r="M655" s="585">
        <v>3116</v>
      </c>
      <c r="N655" s="576"/>
      <c r="O655" s="576">
        <v>76</v>
      </c>
      <c r="P655" s="585">
        <v>109</v>
      </c>
      <c r="Q655" s="585">
        <v>8829</v>
      </c>
      <c r="R655" s="581"/>
      <c r="S655" s="586">
        <v>81</v>
      </c>
    </row>
    <row r="656" spans="1:19" ht="14.45" customHeight="1" x14ac:dyDescent="0.2">
      <c r="A656" s="575" t="s">
        <v>1319</v>
      </c>
      <c r="B656" s="576" t="s">
        <v>1320</v>
      </c>
      <c r="C656" s="576" t="s">
        <v>485</v>
      </c>
      <c r="D656" s="576" t="s">
        <v>639</v>
      </c>
      <c r="E656" s="576" t="s">
        <v>1304</v>
      </c>
      <c r="F656" s="576" t="s">
        <v>1376</v>
      </c>
      <c r="G656" s="576" t="s">
        <v>1377</v>
      </c>
      <c r="H656" s="585">
        <v>215</v>
      </c>
      <c r="I656" s="585">
        <v>76970</v>
      </c>
      <c r="J656" s="576"/>
      <c r="K656" s="576">
        <v>358</v>
      </c>
      <c r="L656" s="585">
        <v>319</v>
      </c>
      <c r="M656" s="585">
        <v>114840</v>
      </c>
      <c r="N656" s="576"/>
      <c r="O656" s="576">
        <v>360</v>
      </c>
      <c r="P656" s="585">
        <v>413</v>
      </c>
      <c r="Q656" s="585">
        <v>160244</v>
      </c>
      <c r="R656" s="581"/>
      <c r="S656" s="586">
        <v>388</v>
      </c>
    </row>
    <row r="657" spans="1:19" ht="14.45" customHeight="1" x14ac:dyDescent="0.2">
      <c r="A657" s="575" t="s">
        <v>1319</v>
      </c>
      <c r="B657" s="576" t="s">
        <v>1320</v>
      </c>
      <c r="C657" s="576" t="s">
        <v>485</v>
      </c>
      <c r="D657" s="576" t="s">
        <v>639</v>
      </c>
      <c r="E657" s="576" t="s">
        <v>1304</v>
      </c>
      <c r="F657" s="576" t="s">
        <v>1378</v>
      </c>
      <c r="G657" s="576" t="s">
        <v>1379</v>
      </c>
      <c r="H657" s="585">
        <v>315</v>
      </c>
      <c r="I657" s="585">
        <v>71190</v>
      </c>
      <c r="J657" s="576"/>
      <c r="K657" s="576">
        <v>226</v>
      </c>
      <c r="L657" s="585">
        <v>392</v>
      </c>
      <c r="M657" s="585">
        <v>89376</v>
      </c>
      <c r="N657" s="576"/>
      <c r="O657" s="576">
        <v>228</v>
      </c>
      <c r="P657" s="585">
        <v>783</v>
      </c>
      <c r="Q657" s="585">
        <v>190269</v>
      </c>
      <c r="R657" s="581"/>
      <c r="S657" s="586">
        <v>243</v>
      </c>
    </row>
    <row r="658" spans="1:19" ht="14.45" customHeight="1" x14ac:dyDescent="0.2">
      <c r="A658" s="575" t="s">
        <v>1319</v>
      </c>
      <c r="B658" s="576" t="s">
        <v>1320</v>
      </c>
      <c r="C658" s="576" t="s">
        <v>485</v>
      </c>
      <c r="D658" s="576" t="s">
        <v>639</v>
      </c>
      <c r="E658" s="576" t="s">
        <v>1304</v>
      </c>
      <c r="F658" s="576" t="s">
        <v>1380</v>
      </c>
      <c r="G658" s="576" t="s">
        <v>1381</v>
      </c>
      <c r="H658" s="585"/>
      <c r="I658" s="585"/>
      <c r="J658" s="576"/>
      <c r="K658" s="576"/>
      <c r="L658" s="585">
        <v>4</v>
      </c>
      <c r="M658" s="585">
        <v>316</v>
      </c>
      <c r="N658" s="576"/>
      <c r="O658" s="576">
        <v>79</v>
      </c>
      <c r="P658" s="585">
        <v>2</v>
      </c>
      <c r="Q658" s="585">
        <v>166</v>
      </c>
      <c r="R658" s="581"/>
      <c r="S658" s="586">
        <v>83</v>
      </c>
    </row>
    <row r="659" spans="1:19" ht="14.45" customHeight="1" x14ac:dyDescent="0.2">
      <c r="A659" s="575" t="s">
        <v>1319</v>
      </c>
      <c r="B659" s="576" t="s">
        <v>1320</v>
      </c>
      <c r="C659" s="576" t="s">
        <v>485</v>
      </c>
      <c r="D659" s="576" t="s">
        <v>639</v>
      </c>
      <c r="E659" s="576" t="s">
        <v>1304</v>
      </c>
      <c r="F659" s="576" t="s">
        <v>1386</v>
      </c>
      <c r="G659" s="576" t="s">
        <v>1387</v>
      </c>
      <c r="H659" s="585">
        <v>44</v>
      </c>
      <c r="I659" s="585">
        <v>31108</v>
      </c>
      <c r="J659" s="576"/>
      <c r="K659" s="576">
        <v>707</v>
      </c>
      <c r="L659" s="585">
        <v>77</v>
      </c>
      <c r="M659" s="585">
        <v>54747</v>
      </c>
      <c r="N659" s="576"/>
      <c r="O659" s="576">
        <v>711</v>
      </c>
      <c r="P659" s="585">
        <v>376</v>
      </c>
      <c r="Q659" s="585">
        <v>288768</v>
      </c>
      <c r="R659" s="581"/>
      <c r="S659" s="586">
        <v>768</v>
      </c>
    </row>
    <row r="660" spans="1:19" ht="14.45" customHeight="1" x14ac:dyDescent="0.2">
      <c r="A660" s="575" t="s">
        <v>1319</v>
      </c>
      <c r="B660" s="576" t="s">
        <v>1320</v>
      </c>
      <c r="C660" s="576" t="s">
        <v>485</v>
      </c>
      <c r="D660" s="576" t="s">
        <v>639</v>
      </c>
      <c r="E660" s="576" t="s">
        <v>1304</v>
      </c>
      <c r="F660" s="576" t="s">
        <v>1388</v>
      </c>
      <c r="G660" s="576" t="s">
        <v>1389</v>
      </c>
      <c r="H660" s="585">
        <v>207</v>
      </c>
      <c r="I660" s="585">
        <v>48231</v>
      </c>
      <c r="J660" s="576"/>
      <c r="K660" s="576">
        <v>233</v>
      </c>
      <c r="L660" s="585">
        <v>320</v>
      </c>
      <c r="M660" s="585">
        <v>75200</v>
      </c>
      <c r="N660" s="576"/>
      <c r="O660" s="576">
        <v>235</v>
      </c>
      <c r="P660" s="585">
        <v>1646</v>
      </c>
      <c r="Q660" s="585">
        <v>418084</v>
      </c>
      <c r="R660" s="581"/>
      <c r="S660" s="586">
        <v>254</v>
      </c>
    </row>
    <row r="661" spans="1:19" ht="14.45" customHeight="1" x14ac:dyDescent="0.2">
      <c r="A661" s="575" t="s">
        <v>1319</v>
      </c>
      <c r="B661" s="576" t="s">
        <v>1320</v>
      </c>
      <c r="C661" s="576" t="s">
        <v>485</v>
      </c>
      <c r="D661" s="576" t="s">
        <v>639</v>
      </c>
      <c r="E661" s="576" t="s">
        <v>1304</v>
      </c>
      <c r="F661" s="576" t="s">
        <v>1390</v>
      </c>
      <c r="G661" s="576" t="s">
        <v>1391</v>
      </c>
      <c r="H661" s="585"/>
      <c r="I661" s="585"/>
      <c r="J661" s="576"/>
      <c r="K661" s="576"/>
      <c r="L661" s="585">
        <v>25</v>
      </c>
      <c r="M661" s="585">
        <v>4650</v>
      </c>
      <c r="N661" s="576"/>
      <c r="O661" s="576">
        <v>186</v>
      </c>
      <c r="P661" s="585">
        <v>1</v>
      </c>
      <c r="Q661" s="585">
        <v>200</v>
      </c>
      <c r="R661" s="581"/>
      <c r="S661" s="586">
        <v>200</v>
      </c>
    </row>
    <row r="662" spans="1:19" ht="14.45" customHeight="1" x14ac:dyDescent="0.2">
      <c r="A662" s="575" t="s">
        <v>1319</v>
      </c>
      <c r="B662" s="576" t="s">
        <v>1320</v>
      </c>
      <c r="C662" s="576" t="s">
        <v>485</v>
      </c>
      <c r="D662" s="576" t="s">
        <v>639</v>
      </c>
      <c r="E662" s="576" t="s">
        <v>1304</v>
      </c>
      <c r="F662" s="576" t="s">
        <v>1392</v>
      </c>
      <c r="G662" s="576" t="s">
        <v>1393</v>
      </c>
      <c r="H662" s="585"/>
      <c r="I662" s="585"/>
      <c r="J662" s="576"/>
      <c r="K662" s="576"/>
      <c r="L662" s="585">
        <v>1</v>
      </c>
      <c r="M662" s="585">
        <v>482</v>
      </c>
      <c r="N662" s="576"/>
      <c r="O662" s="576">
        <v>482</v>
      </c>
      <c r="P662" s="585">
        <v>1</v>
      </c>
      <c r="Q662" s="585">
        <v>512</v>
      </c>
      <c r="R662" s="581"/>
      <c r="S662" s="586">
        <v>512</v>
      </c>
    </row>
    <row r="663" spans="1:19" ht="14.45" customHeight="1" x14ac:dyDescent="0.2">
      <c r="A663" s="575" t="s">
        <v>1319</v>
      </c>
      <c r="B663" s="576" t="s">
        <v>1320</v>
      </c>
      <c r="C663" s="576" t="s">
        <v>485</v>
      </c>
      <c r="D663" s="576" t="s">
        <v>1270</v>
      </c>
      <c r="E663" s="576" t="s">
        <v>1321</v>
      </c>
      <c r="F663" s="576" t="s">
        <v>1345</v>
      </c>
      <c r="G663" s="576" t="s">
        <v>533</v>
      </c>
      <c r="H663" s="585"/>
      <c r="I663" s="585"/>
      <c r="J663" s="576"/>
      <c r="K663" s="576"/>
      <c r="L663" s="585">
        <v>1</v>
      </c>
      <c r="M663" s="585">
        <v>297.74</v>
      </c>
      <c r="N663" s="576"/>
      <c r="O663" s="576">
        <v>297.74</v>
      </c>
      <c r="P663" s="585"/>
      <c r="Q663" s="585"/>
      <c r="R663" s="581"/>
      <c r="S663" s="586"/>
    </row>
    <row r="664" spans="1:19" ht="14.45" customHeight="1" x14ac:dyDescent="0.2">
      <c r="A664" s="575" t="s">
        <v>1319</v>
      </c>
      <c r="B664" s="576" t="s">
        <v>1320</v>
      </c>
      <c r="C664" s="576" t="s">
        <v>485</v>
      </c>
      <c r="D664" s="576" t="s">
        <v>1270</v>
      </c>
      <c r="E664" s="576" t="s">
        <v>1304</v>
      </c>
      <c r="F664" s="576" t="s">
        <v>1352</v>
      </c>
      <c r="G664" s="576" t="s">
        <v>1353</v>
      </c>
      <c r="H664" s="585">
        <v>7</v>
      </c>
      <c r="I664" s="585">
        <v>266</v>
      </c>
      <c r="J664" s="576"/>
      <c r="K664" s="576">
        <v>38</v>
      </c>
      <c r="L664" s="585">
        <v>32</v>
      </c>
      <c r="M664" s="585">
        <v>1216</v>
      </c>
      <c r="N664" s="576"/>
      <c r="O664" s="576">
        <v>38</v>
      </c>
      <c r="P664" s="585">
        <v>69</v>
      </c>
      <c r="Q664" s="585">
        <v>2760</v>
      </c>
      <c r="R664" s="581"/>
      <c r="S664" s="586">
        <v>40</v>
      </c>
    </row>
    <row r="665" spans="1:19" ht="14.45" customHeight="1" x14ac:dyDescent="0.2">
      <c r="A665" s="575" t="s">
        <v>1319</v>
      </c>
      <c r="B665" s="576" t="s">
        <v>1320</v>
      </c>
      <c r="C665" s="576" t="s">
        <v>485</v>
      </c>
      <c r="D665" s="576" t="s">
        <v>1270</v>
      </c>
      <c r="E665" s="576" t="s">
        <v>1304</v>
      </c>
      <c r="F665" s="576" t="s">
        <v>1354</v>
      </c>
      <c r="G665" s="576" t="s">
        <v>1355</v>
      </c>
      <c r="H665" s="585">
        <v>49</v>
      </c>
      <c r="I665" s="585">
        <v>490</v>
      </c>
      <c r="J665" s="576"/>
      <c r="K665" s="576">
        <v>10</v>
      </c>
      <c r="L665" s="585">
        <v>180</v>
      </c>
      <c r="M665" s="585">
        <v>1800</v>
      </c>
      <c r="N665" s="576"/>
      <c r="O665" s="576">
        <v>10</v>
      </c>
      <c r="P665" s="585">
        <v>266</v>
      </c>
      <c r="Q665" s="585">
        <v>2660</v>
      </c>
      <c r="R665" s="581"/>
      <c r="S665" s="586">
        <v>10</v>
      </c>
    </row>
    <row r="666" spans="1:19" ht="14.45" customHeight="1" x14ac:dyDescent="0.2">
      <c r="A666" s="575" t="s">
        <v>1319</v>
      </c>
      <c r="B666" s="576" t="s">
        <v>1320</v>
      </c>
      <c r="C666" s="576" t="s">
        <v>485</v>
      </c>
      <c r="D666" s="576" t="s">
        <v>1270</v>
      </c>
      <c r="E666" s="576" t="s">
        <v>1304</v>
      </c>
      <c r="F666" s="576" t="s">
        <v>1360</v>
      </c>
      <c r="G666" s="576" t="s">
        <v>1361</v>
      </c>
      <c r="H666" s="585">
        <v>2</v>
      </c>
      <c r="I666" s="585">
        <v>150</v>
      </c>
      <c r="J666" s="576"/>
      <c r="K666" s="576">
        <v>75</v>
      </c>
      <c r="L666" s="585">
        <v>90</v>
      </c>
      <c r="M666" s="585">
        <v>6840</v>
      </c>
      <c r="N666" s="576"/>
      <c r="O666" s="576">
        <v>76</v>
      </c>
      <c r="P666" s="585">
        <v>106</v>
      </c>
      <c r="Q666" s="585">
        <v>8586</v>
      </c>
      <c r="R666" s="581"/>
      <c r="S666" s="586">
        <v>81</v>
      </c>
    </row>
    <row r="667" spans="1:19" ht="14.45" customHeight="1" x14ac:dyDescent="0.2">
      <c r="A667" s="575" t="s">
        <v>1319</v>
      </c>
      <c r="B667" s="576" t="s">
        <v>1320</v>
      </c>
      <c r="C667" s="576" t="s">
        <v>485</v>
      </c>
      <c r="D667" s="576" t="s">
        <v>1270</v>
      </c>
      <c r="E667" s="576" t="s">
        <v>1304</v>
      </c>
      <c r="F667" s="576" t="s">
        <v>1364</v>
      </c>
      <c r="G667" s="576" t="s">
        <v>1365</v>
      </c>
      <c r="H667" s="585">
        <v>1</v>
      </c>
      <c r="I667" s="585">
        <v>179</v>
      </c>
      <c r="J667" s="576"/>
      <c r="K667" s="576">
        <v>179</v>
      </c>
      <c r="L667" s="585">
        <v>2</v>
      </c>
      <c r="M667" s="585">
        <v>360</v>
      </c>
      <c r="N667" s="576"/>
      <c r="O667" s="576">
        <v>180</v>
      </c>
      <c r="P667" s="585"/>
      <c r="Q667" s="585"/>
      <c r="R667" s="581"/>
      <c r="S667" s="586"/>
    </row>
    <row r="668" spans="1:19" ht="14.45" customHeight="1" x14ac:dyDescent="0.2">
      <c r="A668" s="575" t="s">
        <v>1319</v>
      </c>
      <c r="B668" s="576" t="s">
        <v>1320</v>
      </c>
      <c r="C668" s="576" t="s">
        <v>485</v>
      </c>
      <c r="D668" s="576" t="s">
        <v>1270</v>
      </c>
      <c r="E668" s="576" t="s">
        <v>1304</v>
      </c>
      <c r="F668" s="576" t="s">
        <v>1368</v>
      </c>
      <c r="G668" s="576" t="s">
        <v>1369</v>
      </c>
      <c r="H668" s="585">
        <v>51</v>
      </c>
      <c r="I668" s="585">
        <v>1700</v>
      </c>
      <c r="J668" s="576"/>
      <c r="K668" s="576">
        <v>33.333333333333336</v>
      </c>
      <c r="L668" s="585">
        <v>195</v>
      </c>
      <c r="M668" s="585">
        <v>7612.2100000000009</v>
      </c>
      <c r="N668" s="576"/>
      <c r="O668" s="576">
        <v>39.036974358974362</v>
      </c>
      <c r="P668" s="585">
        <v>564</v>
      </c>
      <c r="Q668" s="585">
        <v>21638.879999999997</v>
      </c>
      <c r="R668" s="581"/>
      <c r="S668" s="586">
        <v>38.366808510638293</v>
      </c>
    </row>
    <row r="669" spans="1:19" ht="14.45" customHeight="1" x14ac:dyDescent="0.2">
      <c r="A669" s="575" t="s">
        <v>1319</v>
      </c>
      <c r="B669" s="576" t="s">
        <v>1320</v>
      </c>
      <c r="C669" s="576" t="s">
        <v>485</v>
      </c>
      <c r="D669" s="576" t="s">
        <v>1270</v>
      </c>
      <c r="E669" s="576" t="s">
        <v>1304</v>
      </c>
      <c r="F669" s="576" t="s">
        <v>1374</v>
      </c>
      <c r="G669" s="576" t="s">
        <v>1375</v>
      </c>
      <c r="H669" s="585">
        <v>6</v>
      </c>
      <c r="I669" s="585">
        <v>450</v>
      </c>
      <c r="J669" s="576"/>
      <c r="K669" s="576">
        <v>75</v>
      </c>
      <c r="L669" s="585">
        <v>40</v>
      </c>
      <c r="M669" s="585">
        <v>3040</v>
      </c>
      <c r="N669" s="576"/>
      <c r="O669" s="576">
        <v>76</v>
      </c>
      <c r="P669" s="585">
        <v>104</v>
      </c>
      <c r="Q669" s="585">
        <v>8424</v>
      </c>
      <c r="R669" s="581"/>
      <c r="S669" s="586">
        <v>81</v>
      </c>
    </row>
    <row r="670" spans="1:19" ht="14.45" customHeight="1" x14ac:dyDescent="0.2">
      <c r="A670" s="575" t="s">
        <v>1319</v>
      </c>
      <c r="B670" s="576" t="s">
        <v>1320</v>
      </c>
      <c r="C670" s="576" t="s">
        <v>485</v>
      </c>
      <c r="D670" s="576" t="s">
        <v>1270</v>
      </c>
      <c r="E670" s="576" t="s">
        <v>1304</v>
      </c>
      <c r="F670" s="576" t="s">
        <v>1376</v>
      </c>
      <c r="G670" s="576" t="s">
        <v>1377</v>
      </c>
      <c r="H670" s="585">
        <v>43</v>
      </c>
      <c r="I670" s="585">
        <v>15394</v>
      </c>
      <c r="J670" s="576"/>
      <c r="K670" s="576">
        <v>358</v>
      </c>
      <c r="L670" s="585">
        <v>143</v>
      </c>
      <c r="M670" s="585">
        <v>51480</v>
      </c>
      <c r="N670" s="576"/>
      <c r="O670" s="576">
        <v>360</v>
      </c>
      <c r="P670" s="585">
        <v>294</v>
      </c>
      <c r="Q670" s="585">
        <v>114072</v>
      </c>
      <c r="R670" s="581"/>
      <c r="S670" s="586">
        <v>388</v>
      </c>
    </row>
    <row r="671" spans="1:19" ht="14.45" customHeight="1" x14ac:dyDescent="0.2">
      <c r="A671" s="575" t="s">
        <v>1319</v>
      </c>
      <c r="B671" s="576" t="s">
        <v>1320</v>
      </c>
      <c r="C671" s="576" t="s">
        <v>485</v>
      </c>
      <c r="D671" s="576" t="s">
        <v>1270</v>
      </c>
      <c r="E671" s="576" t="s">
        <v>1304</v>
      </c>
      <c r="F671" s="576" t="s">
        <v>1378</v>
      </c>
      <c r="G671" s="576" t="s">
        <v>1379</v>
      </c>
      <c r="H671" s="585">
        <v>52</v>
      </c>
      <c r="I671" s="585">
        <v>11752</v>
      </c>
      <c r="J671" s="576"/>
      <c r="K671" s="576">
        <v>226</v>
      </c>
      <c r="L671" s="585">
        <v>202</v>
      </c>
      <c r="M671" s="585">
        <v>46056</v>
      </c>
      <c r="N671" s="576"/>
      <c r="O671" s="576">
        <v>228</v>
      </c>
      <c r="P671" s="585">
        <v>599</v>
      </c>
      <c r="Q671" s="585">
        <v>145557</v>
      </c>
      <c r="R671" s="581"/>
      <c r="S671" s="586">
        <v>243</v>
      </c>
    </row>
    <row r="672" spans="1:19" ht="14.45" customHeight="1" x14ac:dyDescent="0.2">
      <c r="A672" s="575" t="s">
        <v>1319</v>
      </c>
      <c r="B672" s="576" t="s">
        <v>1320</v>
      </c>
      <c r="C672" s="576" t="s">
        <v>485</v>
      </c>
      <c r="D672" s="576" t="s">
        <v>1270</v>
      </c>
      <c r="E672" s="576" t="s">
        <v>1304</v>
      </c>
      <c r="F672" s="576" t="s">
        <v>1386</v>
      </c>
      <c r="G672" s="576" t="s">
        <v>1387</v>
      </c>
      <c r="H672" s="585">
        <v>7</v>
      </c>
      <c r="I672" s="585">
        <v>4949</v>
      </c>
      <c r="J672" s="576"/>
      <c r="K672" s="576">
        <v>707</v>
      </c>
      <c r="L672" s="585">
        <v>58</v>
      </c>
      <c r="M672" s="585">
        <v>41238</v>
      </c>
      <c r="N672" s="576"/>
      <c r="O672" s="576">
        <v>711</v>
      </c>
      <c r="P672" s="585">
        <v>291</v>
      </c>
      <c r="Q672" s="585">
        <v>223488</v>
      </c>
      <c r="R672" s="581"/>
      <c r="S672" s="586">
        <v>768</v>
      </c>
    </row>
    <row r="673" spans="1:19" ht="14.45" customHeight="1" x14ac:dyDescent="0.2">
      <c r="A673" s="575" t="s">
        <v>1319</v>
      </c>
      <c r="B673" s="576" t="s">
        <v>1320</v>
      </c>
      <c r="C673" s="576" t="s">
        <v>485</v>
      </c>
      <c r="D673" s="576" t="s">
        <v>1270</v>
      </c>
      <c r="E673" s="576" t="s">
        <v>1304</v>
      </c>
      <c r="F673" s="576" t="s">
        <v>1388</v>
      </c>
      <c r="G673" s="576" t="s">
        <v>1389</v>
      </c>
      <c r="H673" s="585"/>
      <c r="I673" s="585"/>
      <c r="J673" s="576"/>
      <c r="K673" s="576"/>
      <c r="L673" s="585">
        <v>115</v>
      </c>
      <c r="M673" s="585">
        <v>27025</v>
      </c>
      <c r="N673" s="576"/>
      <c r="O673" s="576">
        <v>235</v>
      </c>
      <c r="P673" s="585">
        <v>823</v>
      </c>
      <c r="Q673" s="585">
        <v>209042</v>
      </c>
      <c r="R673" s="581"/>
      <c r="S673" s="586">
        <v>254</v>
      </c>
    </row>
    <row r="674" spans="1:19" ht="14.45" customHeight="1" x14ac:dyDescent="0.2">
      <c r="A674" s="575" t="s">
        <v>1319</v>
      </c>
      <c r="B674" s="576" t="s">
        <v>1320</v>
      </c>
      <c r="C674" s="576" t="s">
        <v>485</v>
      </c>
      <c r="D674" s="576" t="s">
        <v>1270</v>
      </c>
      <c r="E674" s="576" t="s">
        <v>1304</v>
      </c>
      <c r="F674" s="576" t="s">
        <v>1390</v>
      </c>
      <c r="G674" s="576" t="s">
        <v>1391</v>
      </c>
      <c r="H674" s="585"/>
      <c r="I674" s="585"/>
      <c r="J674" s="576"/>
      <c r="K674" s="576"/>
      <c r="L674" s="585">
        <v>2</v>
      </c>
      <c r="M674" s="585">
        <v>372</v>
      </c>
      <c r="N674" s="576"/>
      <c r="O674" s="576">
        <v>186</v>
      </c>
      <c r="P674" s="585"/>
      <c r="Q674" s="585"/>
      <c r="R674" s="581"/>
      <c r="S674" s="586"/>
    </row>
    <row r="675" spans="1:19" ht="14.45" customHeight="1" x14ac:dyDescent="0.2">
      <c r="A675" s="575" t="s">
        <v>1319</v>
      </c>
      <c r="B675" s="576" t="s">
        <v>1320</v>
      </c>
      <c r="C675" s="576" t="s">
        <v>485</v>
      </c>
      <c r="D675" s="576" t="s">
        <v>1270</v>
      </c>
      <c r="E675" s="576" t="s">
        <v>1304</v>
      </c>
      <c r="F675" s="576" t="s">
        <v>1394</v>
      </c>
      <c r="G675" s="576" t="s">
        <v>1395</v>
      </c>
      <c r="H675" s="585"/>
      <c r="I675" s="585"/>
      <c r="J675" s="576"/>
      <c r="K675" s="576"/>
      <c r="L675" s="585">
        <v>2</v>
      </c>
      <c r="M675" s="585">
        <v>468</v>
      </c>
      <c r="N675" s="576"/>
      <c r="O675" s="576">
        <v>234</v>
      </c>
      <c r="P675" s="585"/>
      <c r="Q675" s="585"/>
      <c r="R675" s="581"/>
      <c r="S675" s="586"/>
    </row>
    <row r="676" spans="1:19" ht="14.45" customHeight="1" x14ac:dyDescent="0.2">
      <c r="A676" s="575" t="s">
        <v>1319</v>
      </c>
      <c r="B676" s="576" t="s">
        <v>1320</v>
      </c>
      <c r="C676" s="576" t="s">
        <v>485</v>
      </c>
      <c r="D676" s="576" t="s">
        <v>1270</v>
      </c>
      <c r="E676" s="576" t="s">
        <v>1304</v>
      </c>
      <c r="F676" s="576" t="s">
        <v>1398</v>
      </c>
      <c r="G676" s="576" t="s">
        <v>1395</v>
      </c>
      <c r="H676" s="585"/>
      <c r="I676" s="585"/>
      <c r="J676" s="576"/>
      <c r="K676" s="576"/>
      <c r="L676" s="585">
        <v>3</v>
      </c>
      <c r="M676" s="585">
        <v>351</v>
      </c>
      <c r="N676" s="576"/>
      <c r="O676" s="576">
        <v>117</v>
      </c>
      <c r="P676" s="585">
        <v>7</v>
      </c>
      <c r="Q676" s="585">
        <v>819</v>
      </c>
      <c r="R676" s="581"/>
      <c r="S676" s="586">
        <v>117</v>
      </c>
    </row>
    <row r="677" spans="1:19" ht="14.45" customHeight="1" x14ac:dyDescent="0.2">
      <c r="A677" s="575" t="s">
        <v>1319</v>
      </c>
      <c r="B677" s="576" t="s">
        <v>1320</v>
      </c>
      <c r="C677" s="576" t="s">
        <v>485</v>
      </c>
      <c r="D677" s="576" t="s">
        <v>1244</v>
      </c>
      <c r="E677" s="576" t="s">
        <v>1304</v>
      </c>
      <c r="F677" s="576" t="s">
        <v>1388</v>
      </c>
      <c r="G677" s="576" t="s">
        <v>1389</v>
      </c>
      <c r="H677" s="585">
        <v>1</v>
      </c>
      <c r="I677" s="585">
        <v>233</v>
      </c>
      <c r="J677" s="576"/>
      <c r="K677" s="576">
        <v>233</v>
      </c>
      <c r="L677" s="585"/>
      <c r="M677" s="585"/>
      <c r="N677" s="576"/>
      <c r="O677" s="576"/>
      <c r="P677" s="585"/>
      <c r="Q677" s="585"/>
      <c r="R677" s="581"/>
      <c r="S677" s="586"/>
    </row>
    <row r="678" spans="1:19" ht="14.45" customHeight="1" x14ac:dyDescent="0.2">
      <c r="A678" s="575" t="s">
        <v>1319</v>
      </c>
      <c r="B678" s="576" t="s">
        <v>1320</v>
      </c>
      <c r="C678" s="576" t="s">
        <v>485</v>
      </c>
      <c r="D678" s="576" t="s">
        <v>1133</v>
      </c>
      <c r="E678" s="576" t="s">
        <v>1304</v>
      </c>
      <c r="F678" s="576" t="s">
        <v>1388</v>
      </c>
      <c r="G678" s="576" t="s">
        <v>1389</v>
      </c>
      <c r="H678" s="585"/>
      <c r="I678" s="585"/>
      <c r="J678" s="576"/>
      <c r="K678" s="576"/>
      <c r="L678" s="585">
        <v>1</v>
      </c>
      <c r="M678" s="585">
        <v>235</v>
      </c>
      <c r="N678" s="576"/>
      <c r="O678" s="576">
        <v>235</v>
      </c>
      <c r="P678" s="585"/>
      <c r="Q678" s="585"/>
      <c r="R678" s="581"/>
      <c r="S678" s="586"/>
    </row>
    <row r="679" spans="1:19" ht="14.45" customHeight="1" x14ac:dyDescent="0.2">
      <c r="A679" s="575" t="s">
        <v>1319</v>
      </c>
      <c r="B679" s="576" t="s">
        <v>1320</v>
      </c>
      <c r="C679" s="576" t="s">
        <v>485</v>
      </c>
      <c r="D679" s="576" t="s">
        <v>634</v>
      </c>
      <c r="E679" s="576" t="s">
        <v>1321</v>
      </c>
      <c r="F679" s="576" t="s">
        <v>1345</v>
      </c>
      <c r="G679" s="576" t="s">
        <v>533</v>
      </c>
      <c r="H679" s="585"/>
      <c r="I679" s="585"/>
      <c r="J679" s="576"/>
      <c r="K679" s="576"/>
      <c r="L679" s="585">
        <v>2</v>
      </c>
      <c r="M679" s="585">
        <v>595.48</v>
      </c>
      <c r="N679" s="576"/>
      <c r="O679" s="576">
        <v>297.74</v>
      </c>
      <c r="P679" s="585">
        <v>11</v>
      </c>
      <c r="Q679" s="585">
        <v>2509.67</v>
      </c>
      <c r="R679" s="581"/>
      <c r="S679" s="586">
        <v>228.15181818181819</v>
      </c>
    </row>
    <row r="680" spans="1:19" ht="14.45" customHeight="1" x14ac:dyDescent="0.2">
      <c r="A680" s="575" t="s">
        <v>1319</v>
      </c>
      <c r="B680" s="576" t="s">
        <v>1320</v>
      </c>
      <c r="C680" s="576" t="s">
        <v>485</v>
      </c>
      <c r="D680" s="576" t="s">
        <v>634</v>
      </c>
      <c r="E680" s="576" t="s">
        <v>1304</v>
      </c>
      <c r="F680" s="576" t="s">
        <v>1352</v>
      </c>
      <c r="G680" s="576" t="s">
        <v>1353</v>
      </c>
      <c r="H680" s="585"/>
      <c r="I680" s="585"/>
      <c r="J680" s="576"/>
      <c r="K680" s="576"/>
      <c r="L680" s="585">
        <v>1</v>
      </c>
      <c r="M680" s="585">
        <v>38</v>
      </c>
      <c r="N680" s="576"/>
      <c r="O680" s="576">
        <v>38</v>
      </c>
      <c r="P680" s="585">
        <v>7</v>
      </c>
      <c r="Q680" s="585">
        <v>280</v>
      </c>
      <c r="R680" s="581"/>
      <c r="S680" s="586">
        <v>40</v>
      </c>
    </row>
    <row r="681" spans="1:19" ht="14.45" customHeight="1" x14ac:dyDescent="0.2">
      <c r="A681" s="575" t="s">
        <v>1319</v>
      </c>
      <c r="B681" s="576" t="s">
        <v>1320</v>
      </c>
      <c r="C681" s="576" t="s">
        <v>485</v>
      </c>
      <c r="D681" s="576" t="s">
        <v>634</v>
      </c>
      <c r="E681" s="576" t="s">
        <v>1304</v>
      </c>
      <c r="F681" s="576" t="s">
        <v>1354</v>
      </c>
      <c r="G681" s="576" t="s">
        <v>1355</v>
      </c>
      <c r="H681" s="585"/>
      <c r="I681" s="585"/>
      <c r="J681" s="576"/>
      <c r="K681" s="576"/>
      <c r="L681" s="585">
        <v>8</v>
      </c>
      <c r="M681" s="585">
        <v>80</v>
      </c>
      <c r="N681" s="576"/>
      <c r="O681" s="576">
        <v>10</v>
      </c>
      <c r="P681" s="585">
        <v>70</v>
      </c>
      <c r="Q681" s="585">
        <v>700</v>
      </c>
      <c r="R681" s="581"/>
      <c r="S681" s="586">
        <v>10</v>
      </c>
    </row>
    <row r="682" spans="1:19" ht="14.45" customHeight="1" x14ac:dyDescent="0.2">
      <c r="A682" s="575" t="s">
        <v>1319</v>
      </c>
      <c r="B682" s="576" t="s">
        <v>1320</v>
      </c>
      <c r="C682" s="576" t="s">
        <v>485</v>
      </c>
      <c r="D682" s="576" t="s">
        <v>634</v>
      </c>
      <c r="E682" s="576" t="s">
        <v>1304</v>
      </c>
      <c r="F682" s="576" t="s">
        <v>1360</v>
      </c>
      <c r="G682" s="576" t="s">
        <v>1361</v>
      </c>
      <c r="H682" s="585"/>
      <c r="I682" s="585"/>
      <c r="J682" s="576"/>
      <c r="K682" s="576"/>
      <c r="L682" s="585">
        <v>1</v>
      </c>
      <c r="M682" s="585">
        <v>76</v>
      </c>
      <c r="N682" s="576"/>
      <c r="O682" s="576">
        <v>76</v>
      </c>
      <c r="P682" s="585"/>
      <c r="Q682" s="585"/>
      <c r="R682" s="581"/>
      <c r="S682" s="586"/>
    </row>
    <row r="683" spans="1:19" ht="14.45" customHeight="1" x14ac:dyDescent="0.2">
      <c r="A683" s="575" t="s">
        <v>1319</v>
      </c>
      <c r="B683" s="576" t="s">
        <v>1320</v>
      </c>
      <c r="C683" s="576" t="s">
        <v>485</v>
      </c>
      <c r="D683" s="576" t="s">
        <v>634</v>
      </c>
      <c r="E683" s="576" t="s">
        <v>1304</v>
      </c>
      <c r="F683" s="576" t="s">
        <v>1364</v>
      </c>
      <c r="G683" s="576" t="s">
        <v>1365</v>
      </c>
      <c r="H683" s="585"/>
      <c r="I683" s="585"/>
      <c r="J683" s="576"/>
      <c r="K683" s="576"/>
      <c r="L683" s="585">
        <v>2</v>
      </c>
      <c r="M683" s="585">
        <v>360</v>
      </c>
      <c r="N683" s="576"/>
      <c r="O683" s="576">
        <v>180</v>
      </c>
      <c r="P683" s="585">
        <v>15</v>
      </c>
      <c r="Q683" s="585">
        <v>2910</v>
      </c>
      <c r="R683" s="581"/>
      <c r="S683" s="586">
        <v>194</v>
      </c>
    </row>
    <row r="684" spans="1:19" ht="14.45" customHeight="1" x14ac:dyDescent="0.2">
      <c r="A684" s="575" t="s">
        <v>1319</v>
      </c>
      <c r="B684" s="576" t="s">
        <v>1320</v>
      </c>
      <c r="C684" s="576" t="s">
        <v>485</v>
      </c>
      <c r="D684" s="576" t="s">
        <v>634</v>
      </c>
      <c r="E684" s="576" t="s">
        <v>1304</v>
      </c>
      <c r="F684" s="576" t="s">
        <v>1368</v>
      </c>
      <c r="G684" s="576" t="s">
        <v>1369</v>
      </c>
      <c r="H684" s="585"/>
      <c r="I684" s="585"/>
      <c r="J684" s="576"/>
      <c r="K684" s="576"/>
      <c r="L684" s="585">
        <v>12</v>
      </c>
      <c r="M684" s="585">
        <v>510</v>
      </c>
      <c r="N684" s="576"/>
      <c r="O684" s="576">
        <v>42.5</v>
      </c>
      <c r="P684" s="585">
        <v>122</v>
      </c>
      <c r="Q684" s="585">
        <v>5284.45</v>
      </c>
      <c r="R684" s="581"/>
      <c r="S684" s="586">
        <v>43.315163934426231</v>
      </c>
    </row>
    <row r="685" spans="1:19" ht="14.45" customHeight="1" x14ac:dyDescent="0.2">
      <c r="A685" s="575" t="s">
        <v>1319</v>
      </c>
      <c r="B685" s="576" t="s">
        <v>1320</v>
      </c>
      <c r="C685" s="576" t="s">
        <v>485</v>
      </c>
      <c r="D685" s="576" t="s">
        <v>634</v>
      </c>
      <c r="E685" s="576" t="s">
        <v>1304</v>
      </c>
      <c r="F685" s="576" t="s">
        <v>1374</v>
      </c>
      <c r="G685" s="576" t="s">
        <v>1375</v>
      </c>
      <c r="H685" s="585"/>
      <c r="I685" s="585"/>
      <c r="J685" s="576"/>
      <c r="K685" s="576"/>
      <c r="L685" s="585">
        <v>3</v>
      </c>
      <c r="M685" s="585">
        <v>228</v>
      </c>
      <c r="N685" s="576"/>
      <c r="O685" s="576">
        <v>76</v>
      </c>
      <c r="P685" s="585">
        <v>8</v>
      </c>
      <c r="Q685" s="585">
        <v>648</v>
      </c>
      <c r="R685" s="581"/>
      <c r="S685" s="586">
        <v>81</v>
      </c>
    </row>
    <row r="686" spans="1:19" ht="14.45" customHeight="1" x14ac:dyDescent="0.2">
      <c r="A686" s="575" t="s">
        <v>1319</v>
      </c>
      <c r="B686" s="576" t="s">
        <v>1320</v>
      </c>
      <c r="C686" s="576" t="s">
        <v>485</v>
      </c>
      <c r="D686" s="576" t="s">
        <v>634</v>
      </c>
      <c r="E686" s="576" t="s">
        <v>1304</v>
      </c>
      <c r="F686" s="576" t="s">
        <v>1376</v>
      </c>
      <c r="G686" s="576" t="s">
        <v>1377</v>
      </c>
      <c r="H686" s="585"/>
      <c r="I686" s="585"/>
      <c r="J686" s="576"/>
      <c r="K686" s="576"/>
      <c r="L686" s="585">
        <v>8</v>
      </c>
      <c r="M686" s="585">
        <v>2880</v>
      </c>
      <c r="N686" s="576"/>
      <c r="O686" s="576">
        <v>360</v>
      </c>
      <c r="P686" s="585">
        <v>51</v>
      </c>
      <c r="Q686" s="585">
        <v>19788</v>
      </c>
      <c r="R686" s="581"/>
      <c r="S686" s="586">
        <v>388</v>
      </c>
    </row>
    <row r="687" spans="1:19" ht="14.45" customHeight="1" x14ac:dyDescent="0.2">
      <c r="A687" s="575" t="s">
        <v>1319</v>
      </c>
      <c r="B687" s="576" t="s">
        <v>1320</v>
      </c>
      <c r="C687" s="576" t="s">
        <v>485</v>
      </c>
      <c r="D687" s="576" t="s">
        <v>634</v>
      </c>
      <c r="E687" s="576" t="s">
        <v>1304</v>
      </c>
      <c r="F687" s="576" t="s">
        <v>1378</v>
      </c>
      <c r="G687" s="576" t="s">
        <v>1379</v>
      </c>
      <c r="H687" s="585"/>
      <c r="I687" s="585"/>
      <c r="J687" s="576"/>
      <c r="K687" s="576"/>
      <c r="L687" s="585">
        <v>10</v>
      </c>
      <c r="M687" s="585">
        <v>2280</v>
      </c>
      <c r="N687" s="576"/>
      <c r="O687" s="576">
        <v>228</v>
      </c>
      <c r="P687" s="585">
        <v>110</v>
      </c>
      <c r="Q687" s="585">
        <v>26730</v>
      </c>
      <c r="R687" s="581"/>
      <c r="S687" s="586">
        <v>243</v>
      </c>
    </row>
    <row r="688" spans="1:19" ht="14.45" customHeight="1" x14ac:dyDescent="0.2">
      <c r="A688" s="575" t="s">
        <v>1319</v>
      </c>
      <c r="B688" s="576" t="s">
        <v>1320</v>
      </c>
      <c r="C688" s="576" t="s">
        <v>485</v>
      </c>
      <c r="D688" s="576" t="s">
        <v>634</v>
      </c>
      <c r="E688" s="576" t="s">
        <v>1304</v>
      </c>
      <c r="F688" s="576" t="s">
        <v>1386</v>
      </c>
      <c r="G688" s="576" t="s">
        <v>1387</v>
      </c>
      <c r="H688" s="585"/>
      <c r="I688" s="585"/>
      <c r="J688" s="576"/>
      <c r="K688" s="576"/>
      <c r="L688" s="585">
        <v>2</v>
      </c>
      <c r="M688" s="585">
        <v>1422</v>
      </c>
      <c r="N688" s="576"/>
      <c r="O688" s="576">
        <v>711</v>
      </c>
      <c r="P688" s="585">
        <v>56</v>
      </c>
      <c r="Q688" s="585">
        <v>43008</v>
      </c>
      <c r="R688" s="581"/>
      <c r="S688" s="586">
        <v>768</v>
      </c>
    </row>
    <row r="689" spans="1:19" ht="14.45" customHeight="1" x14ac:dyDescent="0.2">
      <c r="A689" s="575" t="s">
        <v>1319</v>
      </c>
      <c r="B689" s="576" t="s">
        <v>1320</v>
      </c>
      <c r="C689" s="576" t="s">
        <v>485</v>
      </c>
      <c r="D689" s="576" t="s">
        <v>634</v>
      </c>
      <c r="E689" s="576" t="s">
        <v>1304</v>
      </c>
      <c r="F689" s="576" t="s">
        <v>1388</v>
      </c>
      <c r="G689" s="576" t="s">
        <v>1389</v>
      </c>
      <c r="H689" s="585"/>
      <c r="I689" s="585"/>
      <c r="J689" s="576"/>
      <c r="K689" s="576"/>
      <c r="L689" s="585">
        <v>1</v>
      </c>
      <c r="M689" s="585">
        <v>235</v>
      </c>
      <c r="N689" s="576"/>
      <c r="O689" s="576">
        <v>235</v>
      </c>
      <c r="P689" s="585">
        <v>403</v>
      </c>
      <c r="Q689" s="585">
        <v>102362</v>
      </c>
      <c r="R689" s="581"/>
      <c r="S689" s="586">
        <v>254</v>
      </c>
    </row>
    <row r="690" spans="1:19" ht="14.45" customHeight="1" x14ac:dyDescent="0.2">
      <c r="A690" s="575" t="s">
        <v>1319</v>
      </c>
      <c r="B690" s="576" t="s">
        <v>1320</v>
      </c>
      <c r="C690" s="576" t="s">
        <v>485</v>
      </c>
      <c r="D690" s="576" t="s">
        <v>634</v>
      </c>
      <c r="E690" s="576" t="s">
        <v>1304</v>
      </c>
      <c r="F690" s="576" t="s">
        <v>1390</v>
      </c>
      <c r="G690" s="576" t="s">
        <v>1391</v>
      </c>
      <c r="H690" s="585"/>
      <c r="I690" s="585"/>
      <c r="J690" s="576"/>
      <c r="K690" s="576"/>
      <c r="L690" s="585">
        <v>2</v>
      </c>
      <c r="M690" s="585">
        <v>372</v>
      </c>
      <c r="N690" s="576"/>
      <c r="O690" s="576">
        <v>186</v>
      </c>
      <c r="P690" s="585">
        <v>12</v>
      </c>
      <c r="Q690" s="585">
        <v>2400</v>
      </c>
      <c r="R690" s="581"/>
      <c r="S690" s="586">
        <v>200</v>
      </c>
    </row>
    <row r="691" spans="1:19" ht="14.45" customHeight="1" x14ac:dyDescent="0.2">
      <c r="A691" s="575" t="s">
        <v>1319</v>
      </c>
      <c r="B691" s="576" t="s">
        <v>1320</v>
      </c>
      <c r="C691" s="576" t="s">
        <v>485</v>
      </c>
      <c r="D691" s="576" t="s">
        <v>1296</v>
      </c>
      <c r="E691" s="576" t="s">
        <v>1304</v>
      </c>
      <c r="F691" s="576" t="s">
        <v>1364</v>
      </c>
      <c r="G691" s="576" t="s">
        <v>1365</v>
      </c>
      <c r="H691" s="585"/>
      <c r="I691" s="585"/>
      <c r="J691" s="576"/>
      <c r="K691" s="576"/>
      <c r="L691" s="585"/>
      <c r="M691" s="585"/>
      <c r="N691" s="576"/>
      <c r="O691" s="576"/>
      <c r="P691" s="585">
        <v>1</v>
      </c>
      <c r="Q691" s="585">
        <v>194</v>
      </c>
      <c r="R691" s="581"/>
      <c r="S691" s="586">
        <v>194</v>
      </c>
    </row>
    <row r="692" spans="1:19" ht="14.45" customHeight="1" x14ac:dyDescent="0.2">
      <c r="A692" s="575" t="s">
        <v>1319</v>
      </c>
      <c r="B692" s="576" t="s">
        <v>1320</v>
      </c>
      <c r="C692" s="576" t="s">
        <v>485</v>
      </c>
      <c r="D692" s="576" t="s">
        <v>1296</v>
      </c>
      <c r="E692" s="576" t="s">
        <v>1304</v>
      </c>
      <c r="F692" s="576" t="s">
        <v>1368</v>
      </c>
      <c r="G692" s="576" t="s">
        <v>1369</v>
      </c>
      <c r="H692" s="585"/>
      <c r="I692" s="585"/>
      <c r="J692" s="576"/>
      <c r="K692" s="576"/>
      <c r="L692" s="585"/>
      <c r="M692" s="585"/>
      <c r="N692" s="576"/>
      <c r="O692" s="576"/>
      <c r="P692" s="585">
        <v>1</v>
      </c>
      <c r="Q692" s="585">
        <v>45.56</v>
      </c>
      <c r="R692" s="581"/>
      <c r="S692" s="586">
        <v>45.56</v>
      </c>
    </row>
    <row r="693" spans="1:19" ht="14.45" customHeight="1" x14ac:dyDescent="0.2">
      <c r="A693" s="575" t="s">
        <v>1319</v>
      </c>
      <c r="B693" s="576" t="s">
        <v>1320</v>
      </c>
      <c r="C693" s="576" t="s">
        <v>490</v>
      </c>
      <c r="D693" s="576" t="s">
        <v>1104</v>
      </c>
      <c r="E693" s="576" t="s">
        <v>1304</v>
      </c>
      <c r="F693" s="576" t="s">
        <v>1374</v>
      </c>
      <c r="G693" s="576" t="s">
        <v>1375</v>
      </c>
      <c r="H693" s="585">
        <v>2</v>
      </c>
      <c r="I693" s="585">
        <v>150</v>
      </c>
      <c r="J693" s="576"/>
      <c r="K693" s="576">
        <v>75</v>
      </c>
      <c r="L693" s="585"/>
      <c r="M693" s="585"/>
      <c r="N693" s="576"/>
      <c r="O693" s="576"/>
      <c r="P693" s="585"/>
      <c r="Q693" s="585"/>
      <c r="R693" s="581"/>
      <c r="S693" s="586"/>
    </row>
    <row r="694" spans="1:19" ht="14.45" customHeight="1" x14ac:dyDescent="0.2">
      <c r="A694" s="575" t="s">
        <v>1319</v>
      </c>
      <c r="B694" s="576" t="s">
        <v>1320</v>
      </c>
      <c r="C694" s="576" t="s">
        <v>490</v>
      </c>
      <c r="D694" s="576" t="s">
        <v>639</v>
      </c>
      <c r="E694" s="576" t="s">
        <v>1304</v>
      </c>
      <c r="F694" s="576" t="s">
        <v>1390</v>
      </c>
      <c r="G694" s="576" t="s">
        <v>1391</v>
      </c>
      <c r="H694" s="585"/>
      <c r="I694" s="585"/>
      <c r="J694" s="576"/>
      <c r="K694" s="576"/>
      <c r="L694" s="585">
        <v>1</v>
      </c>
      <c r="M694" s="585">
        <v>186</v>
      </c>
      <c r="N694" s="576"/>
      <c r="O694" s="576">
        <v>186</v>
      </c>
      <c r="P694" s="585"/>
      <c r="Q694" s="585"/>
      <c r="R694" s="581"/>
      <c r="S694" s="586"/>
    </row>
    <row r="695" spans="1:19" ht="14.45" customHeight="1" x14ac:dyDescent="0.2">
      <c r="A695" s="575" t="s">
        <v>1399</v>
      </c>
      <c r="B695" s="576" t="s">
        <v>1400</v>
      </c>
      <c r="C695" s="576" t="s">
        <v>485</v>
      </c>
      <c r="D695" s="576" t="s">
        <v>1104</v>
      </c>
      <c r="E695" s="576" t="s">
        <v>1304</v>
      </c>
      <c r="F695" s="576" t="s">
        <v>1362</v>
      </c>
      <c r="G695" s="576" t="s">
        <v>1363</v>
      </c>
      <c r="H695" s="585">
        <v>5</v>
      </c>
      <c r="I695" s="585">
        <v>610</v>
      </c>
      <c r="J695" s="576"/>
      <c r="K695" s="576">
        <v>122</v>
      </c>
      <c r="L695" s="585">
        <v>45</v>
      </c>
      <c r="M695" s="585">
        <v>5535</v>
      </c>
      <c r="N695" s="576"/>
      <c r="O695" s="576">
        <v>123</v>
      </c>
      <c r="P695" s="585"/>
      <c r="Q695" s="585"/>
      <c r="R695" s="581"/>
      <c r="S695" s="586"/>
    </row>
    <row r="696" spans="1:19" ht="14.45" customHeight="1" x14ac:dyDescent="0.2">
      <c r="A696" s="575" t="s">
        <v>1399</v>
      </c>
      <c r="B696" s="576" t="s">
        <v>1400</v>
      </c>
      <c r="C696" s="576" t="s">
        <v>485</v>
      </c>
      <c r="D696" s="576" t="s">
        <v>632</v>
      </c>
      <c r="E696" s="576" t="s">
        <v>1304</v>
      </c>
      <c r="F696" s="576" t="s">
        <v>1350</v>
      </c>
      <c r="G696" s="576" t="s">
        <v>1351</v>
      </c>
      <c r="H696" s="585"/>
      <c r="I696" s="585"/>
      <c r="J696" s="576"/>
      <c r="K696" s="576"/>
      <c r="L696" s="585">
        <v>0</v>
      </c>
      <c r="M696" s="585">
        <v>0</v>
      </c>
      <c r="N696" s="576"/>
      <c r="O696" s="576"/>
      <c r="P696" s="585"/>
      <c r="Q696" s="585"/>
      <c r="R696" s="581"/>
      <c r="S696" s="586"/>
    </row>
    <row r="697" spans="1:19" ht="14.45" customHeight="1" x14ac:dyDescent="0.2">
      <c r="A697" s="575" t="s">
        <v>1399</v>
      </c>
      <c r="B697" s="576" t="s">
        <v>1400</v>
      </c>
      <c r="C697" s="576" t="s">
        <v>485</v>
      </c>
      <c r="D697" s="576" t="s">
        <v>632</v>
      </c>
      <c r="E697" s="576" t="s">
        <v>1304</v>
      </c>
      <c r="F697" s="576" t="s">
        <v>1352</v>
      </c>
      <c r="G697" s="576" t="s">
        <v>1353</v>
      </c>
      <c r="H697" s="585">
        <v>3</v>
      </c>
      <c r="I697" s="585">
        <v>114</v>
      </c>
      <c r="J697" s="576"/>
      <c r="K697" s="576">
        <v>38</v>
      </c>
      <c r="L697" s="585">
        <v>3</v>
      </c>
      <c r="M697" s="585">
        <v>114</v>
      </c>
      <c r="N697" s="576"/>
      <c r="O697" s="576">
        <v>38</v>
      </c>
      <c r="P697" s="585"/>
      <c r="Q697" s="585"/>
      <c r="R697" s="581"/>
      <c r="S697" s="586"/>
    </row>
    <row r="698" spans="1:19" ht="14.45" customHeight="1" x14ac:dyDescent="0.2">
      <c r="A698" s="575" t="s">
        <v>1399</v>
      </c>
      <c r="B698" s="576" t="s">
        <v>1400</v>
      </c>
      <c r="C698" s="576" t="s">
        <v>485</v>
      </c>
      <c r="D698" s="576" t="s">
        <v>632</v>
      </c>
      <c r="E698" s="576" t="s">
        <v>1304</v>
      </c>
      <c r="F698" s="576" t="s">
        <v>1362</v>
      </c>
      <c r="G698" s="576" t="s">
        <v>1363</v>
      </c>
      <c r="H698" s="585">
        <v>760</v>
      </c>
      <c r="I698" s="585">
        <v>92720</v>
      </c>
      <c r="J698" s="576"/>
      <c r="K698" s="576">
        <v>122</v>
      </c>
      <c r="L698" s="585">
        <v>628</v>
      </c>
      <c r="M698" s="585">
        <v>77244</v>
      </c>
      <c r="N698" s="576"/>
      <c r="O698" s="576">
        <v>123</v>
      </c>
      <c r="P698" s="585"/>
      <c r="Q698" s="585"/>
      <c r="R698" s="581"/>
      <c r="S698" s="586"/>
    </row>
    <row r="699" spans="1:19" ht="14.45" customHeight="1" x14ac:dyDescent="0.2">
      <c r="A699" s="575" t="s">
        <v>1399</v>
      </c>
      <c r="B699" s="576" t="s">
        <v>1400</v>
      </c>
      <c r="C699" s="576" t="s">
        <v>485</v>
      </c>
      <c r="D699" s="576" t="s">
        <v>632</v>
      </c>
      <c r="E699" s="576" t="s">
        <v>1304</v>
      </c>
      <c r="F699" s="576" t="s">
        <v>1372</v>
      </c>
      <c r="G699" s="576" t="s">
        <v>1373</v>
      </c>
      <c r="H699" s="585">
        <v>3</v>
      </c>
      <c r="I699" s="585">
        <v>405</v>
      </c>
      <c r="J699" s="576"/>
      <c r="K699" s="576">
        <v>135</v>
      </c>
      <c r="L699" s="585">
        <v>3</v>
      </c>
      <c r="M699" s="585">
        <v>411</v>
      </c>
      <c r="N699" s="576"/>
      <c r="O699" s="576">
        <v>137</v>
      </c>
      <c r="P699" s="585"/>
      <c r="Q699" s="585"/>
      <c r="R699" s="581"/>
      <c r="S699" s="586"/>
    </row>
    <row r="700" spans="1:19" ht="14.45" customHeight="1" x14ac:dyDescent="0.2">
      <c r="A700" s="575" t="s">
        <v>1399</v>
      </c>
      <c r="B700" s="576" t="s">
        <v>1400</v>
      </c>
      <c r="C700" s="576" t="s">
        <v>485</v>
      </c>
      <c r="D700" s="576" t="s">
        <v>632</v>
      </c>
      <c r="E700" s="576" t="s">
        <v>1304</v>
      </c>
      <c r="F700" s="576" t="s">
        <v>1380</v>
      </c>
      <c r="G700" s="576" t="s">
        <v>1381</v>
      </c>
      <c r="H700" s="585"/>
      <c r="I700" s="585"/>
      <c r="J700" s="576"/>
      <c r="K700" s="576"/>
      <c r="L700" s="585">
        <v>0</v>
      </c>
      <c r="M700" s="585">
        <v>0</v>
      </c>
      <c r="N700" s="576"/>
      <c r="O700" s="576"/>
      <c r="P700" s="585"/>
      <c r="Q700" s="585"/>
      <c r="R700" s="581"/>
      <c r="S700" s="586"/>
    </row>
    <row r="701" spans="1:19" ht="14.45" customHeight="1" x14ac:dyDescent="0.2">
      <c r="A701" s="575" t="s">
        <v>1399</v>
      </c>
      <c r="B701" s="576" t="s">
        <v>1400</v>
      </c>
      <c r="C701" s="576" t="s">
        <v>485</v>
      </c>
      <c r="D701" s="576" t="s">
        <v>1160</v>
      </c>
      <c r="E701" s="576" t="s">
        <v>1304</v>
      </c>
      <c r="F701" s="576" t="s">
        <v>1362</v>
      </c>
      <c r="G701" s="576" t="s">
        <v>1363</v>
      </c>
      <c r="H701" s="585">
        <v>34</v>
      </c>
      <c r="I701" s="585">
        <v>4148</v>
      </c>
      <c r="J701" s="576"/>
      <c r="K701" s="576">
        <v>122</v>
      </c>
      <c r="L701" s="585">
        <v>8</v>
      </c>
      <c r="M701" s="585">
        <v>984</v>
      </c>
      <c r="N701" s="576"/>
      <c r="O701" s="576">
        <v>123</v>
      </c>
      <c r="P701" s="585"/>
      <c r="Q701" s="585"/>
      <c r="R701" s="581"/>
      <c r="S701" s="586"/>
    </row>
    <row r="702" spans="1:19" ht="14.45" customHeight="1" x14ac:dyDescent="0.2">
      <c r="A702" s="575" t="s">
        <v>1399</v>
      </c>
      <c r="B702" s="576" t="s">
        <v>1400</v>
      </c>
      <c r="C702" s="576" t="s">
        <v>485</v>
      </c>
      <c r="D702" s="576" t="s">
        <v>637</v>
      </c>
      <c r="E702" s="576" t="s">
        <v>1304</v>
      </c>
      <c r="F702" s="576" t="s">
        <v>1362</v>
      </c>
      <c r="G702" s="576" t="s">
        <v>1363</v>
      </c>
      <c r="H702" s="585"/>
      <c r="I702" s="585"/>
      <c r="J702" s="576"/>
      <c r="K702" s="576"/>
      <c r="L702" s="585">
        <v>0</v>
      </c>
      <c r="M702" s="585">
        <v>0</v>
      </c>
      <c r="N702" s="576"/>
      <c r="O702" s="576"/>
      <c r="P702" s="585"/>
      <c r="Q702" s="585"/>
      <c r="R702" s="581"/>
      <c r="S702" s="586"/>
    </row>
    <row r="703" spans="1:19" ht="14.45" customHeight="1" x14ac:dyDescent="0.2">
      <c r="A703" s="575" t="s">
        <v>1399</v>
      </c>
      <c r="B703" s="576" t="s">
        <v>1400</v>
      </c>
      <c r="C703" s="576" t="s">
        <v>485</v>
      </c>
      <c r="D703" s="576" t="s">
        <v>1243</v>
      </c>
      <c r="E703" s="576" t="s">
        <v>1304</v>
      </c>
      <c r="F703" s="576" t="s">
        <v>1362</v>
      </c>
      <c r="G703" s="576" t="s">
        <v>1363</v>
      </c>
      <c r="H703" s="585">
        <v>9</v>
      </c>
      <c r="I703" s="585">
        <v>1098</v>
      </c>
      <c r="J703" s="576"/>
      <c r="K703" s="576">
        <v>122</v>
      </c>
      <c r="L703" s="585">
        <v>5</v>
      </c>
      <c r="M703" s="585">
        <v>615</v>
      </c>
      <c r="N703" s="576"/>
      <c r="O703" s="576">
        <v>123</v>
      </c>
      <c r="P703" s="585"/>
      <c r="Q703" s="585"/>
      <c r="R703" s="581"/>
      <c r="S703" s="586"/>
    </row>
    <row r="704" spans="1:19" ht="14.45" customHeight="1" thickBot="1" x14ac:dyDescent="0.25">
      <c r="A704" s="567" t="s">
        <v>1399</v>
      </c>
      <c r="B704" s="568" t="s">
        <v>1400</v>
      </c>
      <c r="C704" s="568" t="s">
        <v>485</v>
      </c>
      <c r="D704" s="568" t="s">
        <v>639</v>
      </c>
      <c r="E704" s="568" t="s">
        <v>1304</v>
      </c>
      <c r="F704" s="568" t="s">
        <v>1362</v>
      </c>
      <c r="G704" s="568" t="s">
        <v>1363</v>
      </c>
      <c r="H704" s="587">
        <v>46</v>
      </c>
      <c r="I704" s="587">
        <v>5612</v>
      </c>
      <c r="J704" s="568"/>
      <c r="K704" s="568">
        <v>122</v>
      </c>
      <c r="L704" s="587">
        <v>48</v>
      </c>
      <c r="M704" s="587">
        <v>5904</v>
      </c>
      <c r="N704" s="568"/>
      <c r="O704" s="568">
        <v>123</v>
      </c>
      <c r="P704" s="587"/>
      <c r="Q704" s="587"/>
      <c r="R704" s="573"/>
      <c r="S704" s="588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5E30B0B-7FDC-450A-A8A6-149D9686740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0</v>
      </c>
      <c r="C3" s="221">
        <f t="shared" ref="C3:R3" si="0">SUBTOTAL(9,C6:C1048576)</f>
        <v>0</v>
      </c>
      <c r="D3" s="221">
        <f t="shared" si="0"/>
        <v>0</v>
      </c>
      <c r="E3" s="221">
        <f t="shared" si="0"/>
        <v>0</v>
      </c>
      <c r="F3" s="221">
        <f t="shared" si="0"/>
        <v>24641</v>
      </c>
      <c r="G3" s="224" t="str">
        <f>IF(D3&lt;&gt;0,F3/D3,"")</f>
        <v/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95"/>
      <c r="B5" s="596">
        <v>2019</v>
      </c>
      <c r="C5" s="597"/>
      <c r="D5" s="597">
        <v>2020</v>
      </c>
      <c r="E5" s="597"/>
      <c r="F5" s="597">
        <v>2021</v>
      </c>
      <c r="G5" s="635" t="s">
        <v>2</v>
      </c>
      <c r="H5" s="596">
        <v>2019</v>
      </c>
      <c r="I5" s="597"/>
      <c r="J5" s="597">
        <v>2020</v>
      </c>
      <c r="K5" s="597"/>
      <c r="L5" s="597">
        <v>2021</v>
      </c>
      <c r="M5" s="635" t="s">
        <v>2</v>
      </c>
      <c r="N5" s="596">
        <v>2019</v>
      </c>
      <c r="O5" s="597"/>
      <c r="P5" s="597">
        <v>2020</v>
      </c>
      <c r="Q5" s="597"/>
      <c r="R5" s="597">
        <v>2021</v>
      </c>
      <c r="S5" s="635" t="s">
        <v>2</v>
      </c>
    </row>
    <row r="6" spans="1:19" ht="14.45" customHeight="1" x14ac:dyDescent="0.2">
      <c r="A6" s="589" t="s">
        <v>1403</v>
      </c>
      <c r="B6" s="617"/>
      <c r="C6" s="561"/>
      <c r="D6" s="617"/>
      <c r="E6" s="561"/>
      <c r="F6" s="617">
        <v>2717</v>
      </c>
      <c r="G6" s="566"/>
      <c r="H6" s="617"/>
      <c r="I6" s="561"/>
      <c r="J6" s="617"/>
      <c r="K6" s="561"/>
      <c r="L6" s="617"/>
      <c r="M6" s="566"/>
      <c r="N6" s="617"/>
      <c r="O6" s="561"/>
      <c r="P6" s="617"/>
      <c r="Q6" s="561"/>
      <c r="R6" s="617"/>
      <c r="S6" s="122"/>
    </row>
    <row r="7" spans="1:19" ht="14.45" customHeight="1" x14ac:dyDescent="0.2">
      <c r="A7" s="590" t="s">
        <v>1404</v>
      </c>
      <c r="B7" s="619"/>
      <c r="C7" s="576"/>
      <c r="D7" s="619"/>
      <c r="E7" s="576"/>
      <c r="F7" s="619">
        <v>1672</v>
      </c>
      <c r="G7" s="581"/>
      <c r="H7" s="619"/>
      <c r="I7" s="576"/>
      <c r="J7" s="619"/>
      <c r="K7" s="576"/>
      <c r="L7" s="619"/>
      <c r="M7" s="581"/>
      <c r="N7" s="619"/>
      <c r="O7" s="576"/>
      <c r="P7" s="619"/>
      <c r="Q7" s="576"/>
      <c r="R7" s="619"/>
      <c r="S7" s="582"/>
    </row>
    <row r="8" spans="1:19" ht="14.45" customHeight="1" x14ac:dyDescent="0.2">
      <c r="A8" s="590" t="s">
        <v>1405</v>
      </c>
      <c r="B8" s="619"/>
      <c r="C8" s="576"/>
      <c r="D8" s="619"/>
      <c r="E8" s="576"/>
      <c r="F8" s="619">
        <v>1463</v>
      </c>
      <c r="G8" s="581"/>
      <c r="H8" s="619"/>
      <c r="I8" s="576"/>
      <c r="J8" s="619"/>
      <c r="K8" s="576"/>
      <c r="L8" s="619"/>
      <c r="M8" s="581"/>
      <c r="N8" s="619"/>
      <c r="O8" s="576"/>
      <c r="P8" s="619"/>
      <c r="Q8" s="576"/>
      <c r="R8" s="619"/>
      <c r="S8" s="582"/>
    </row>
    <row r="9" spans="1:19" ht="14.45" customHeight="1" x14ac:dyDescent="0.2">
      <c r="A9" s="590" t="s">
        <v>1406</v>
      </c>
      <c r="B9" s="619"/>
      <c r="C9" s="576"/>
      <c r="D9" s="619"/>
      <c r="E9" s="576"/>
      <c r="F9" s="619">
        <v>209</v>
      </c>
      <c r="G9" s="581"/>
      <c r="H9" s="619"/>
      <c r="I9" s="576"/>
      <c r="J9" s="619"/>
      <c r="K9" s="576"/>
      <c r="L9" s="619"/>
      <c r="M9" s="581"/>
      <c r="N9" s="619"/>
      <c r="O9" s="576"/>
      <c r="P9" s="619"/>
      <c r="Q9" s="576"/>
      <c r="R9" s="619"/>
      <c r="S9" s="582"/>
    </row>
    <row r="10" spans="1:19" ht="14.45" customHeight="1" x14ac:dyDescent="0.2">
      <c r="A10" s="590" t="s">
        <v>1407</v>
      </c>
      <c r="B10" s="619"/>
      <c r="C10" s="576"/>
      <c r="D10" s="619"/>
      <c r="E10" s="576"/>
      <c r="F10" s="619">
        <v>209</v>
      </c>
      <c r="G10" s="581"/>
      <c r="H10" s="619"/>
      <c r="I10" s="576"/>
      <c r="J10" s="619"/>
      <c r="K10" s="576"/>
      <c r="L10" s="619"/>
      <c r="M10" s="581"/>
      <c r="N10" s="619"/>
      <c r="O10" s="576"/>
      <c r="P10" s="619"/>
      <c r="Q10" s="576"/>
      <c r="R10" s="619"/>
      <c r="S10" s="582"/>
    </row>
    <row r="11" spans="1:19" ht="14.45" customHeight="1" x14ac:dyDescent="0.2">
      <c r="A11" s="590" t="s">
        <v>1408</v>
      </c>
      <c r="B11" s="619"/>
      <c r="C11" s="576"/>
      <c r="D11" s="619"/>
      <c r="E11" s="576"/>
      <c r="F11" s="619">
        <v>418</v>
      </c>
      <c r="G11" s="581"/>
      <c r="H11" s="619"/>
      <c r="I11" s="576"/>
      <c r="J11" s="619"/>
      <c r="K11" s="576"/>
      <c r="L11" s="619"/>
      <c r="M11" s="581"/>
      <c r="N11" s="619"/>
      <c r="O11" s="576"/>
      <c r="P11" s="619"/>
      <c r="Q11" s="576"/>
      <c r="R11" s="619"/>
      <c r="S11" s="582"/>
    </row>
    <row r="12" spans="1:19" ht="14.45" customHeight="1" x14ac:dyDescent="0.2">
      <c r="A12" s="590" t="s">
        <v>1409</v>
      </c>
      <c r="B12" s="619"/>
      <c r="C12" s="576"/>
      <c r="D12" s="619"/>
      <c r="E12" s="576"/>
      <c r="F12" s="619">
        <v>1672</v>
      </c>
      <c r="G12" s="581"/>
      <c r="H12" s="619"/>
      <c r="I12" s="576"/>
      <c r="J12" s="619"/>
      <c r="K12" s="576"/>
      <c r="L12" s="619"/>
      <c r="M12" s="581"/>
      <c r="N12" s="619"/>
      <c r="O12" s="576"/>
      <c r="P12" s="619"/>
      <c r="Q12" s="576"/>
      <c r="R12" s="619"/>
      <c r="S12" s="582"/>
    </row>
    <row r="13" spans="1:19" ht="14.45" customHeight="1" x14ac:dyDescent="0.2">
      <c r="A13" s="590" t="s">
        <v>1410</v>
      </c>
      <c r="B13" s="619"/>
      <c r="C13" s="576"/>
      <c r="D13" s="619"/>
      <c r="E13" s="576"/>
      <c r="F13" s="619">
        <v>209</v>
      </c>
      <c r="G13" s="581"/>
      <c r="H13" s="619"/>
      <c r="I13" s="576"/>
      <c r="J13" s="619"/>
      <c r="K13" s="576"/>
      <c r="L13" s="619"/>
      <c r="M13" s="581"/>
      <c r="N13" s="619"/>
      <c r="O13" s="576"/>
      <c r="P13" s="619"/>
      <c r="Q13" s="576"/>
      <c r="R13" s="619"/>
      <c r="S13" s="582"/>
    </row>
    <row r="14" spans="1:19" ht="14.45" customHeight="1" x14ac:dyDescent="0.2">
      <c r="A14" s="590" t="s">
        <v>1411</v>
      </c>
      <c r="B14" s="619"/>
      <c r="C14" s="576"/>
      <c r="D14" s="619"/>
      <c r="E14" s="576"/>
      <c r="F14" s="619">
        <v>209</v>
      </c>
      <c r="G14" s="581"/>
      <c r="H14" s="619"/>
      <c r="I14" s="576"/>
      <c r="J14" s="619"/>
      <c r="K14" s="576"/>
      <c r="L14" s="619"/>
      <c r="M14" s="581"/>
      <c r="N14" s="619"/>
      <c r="O14" s="576"/>
      <c r="P14" s="619"/>
      <c r="Q14" s="576"/>
      <c r="R14" s="619"/>
      <c r="S14" s="582"/>
    </row>
    <row r="15" spans="1:19" ht="14.45" customHeight="1" x14ac:dyDescent="0.2">
      <c r="A15" s="590" t="s">
        <v>1412</v>
      </c>
      <c r="B15" s="619"/>
      <c r="C15" s="576"/>
      <c r="D15" s="619"/>
      <c r="E15" s="576"/>
      <c r="F15" s="619">
        <v>4114</v>
      </c>
      <c r="G15" s="581"/>
      <c r="H15" s="619"/>
      <c r="I15" s="576"/>
      <c r="J15" s="619"/>
      <c r="K15" s="576"/>
      <c r="L15" s="619"/>
      <c r="M15" s="581"/>
      <c r="N15" s="619"/>
      <c r="O15" s="576"/>
      <c r="P15" s="619"/>
      <c r="Q15" s="576"/>
      <c r="R15" s="619"/>
      <c r="S15" s="582"/>
    </row>
    <row r="16" spans="1:19" ht="14.45" customHeight="1" x14ac:dyDescent="0.2">
      <c r="A16" s="590" t="s">
        <v>1413</v>
      </c>
      <c r="B16" s="619"/>
      <c r="C16" s="576"/>
      <c r="D16" s="619"/>
      <c r="E16" s="576"/>
      <c r="F16" s="619">
        <v>1254</v>
      </c>
      <c r="G16" s="581"/>
      <c r="H16" s="619"/>
      <c r="I16" s="576"/>
      <c r="J16" s="619"/>
      <c r="K16" s="576"/>
      <c r="L16" s="619"/>
      <c r="M16" s="581"/>
      <c r="N16" s="619"/>
      <c r="O16" s="576"/>
      <c r="P16" s="619"/>
      <c r="Q16" s="576"/>
      <c r="R16" s="619"/>
      <c r="S16" s="582"/>
    </row>
    <row r="17" spans="1:19" ht="14.45" customHeight="1" x14ac:dyDescent="0.2">
      <c r="A17" s="590" t="s">
        <v>1414</v>
      </c>
      <c r="B17" s="619"/>
      <c r="C17" s="576"/>
      <c r="D17" s="619"/>
      <c r="E17" s="576"/>
      <c r="F17" s="619">
        <v>3971</v>
      </c>
      <c r="G17" s="581"/>
      <c r="H17" s="619"/>
      <c r="I17" s="576"/>
      <c r="J17" s="619"/>
      <c r="K17" s="576"/>
      <c r="L17" s="619"/>
      <c r="M17" s="581"/>
      <c r="N17" s="619"/>
      <c r="O17" s="576"/>
      <c r="P17" s="619"/>
      <c r="Q17" s="576"/>
      <c r="R17" s="619"/>
      <c r="S17" s="582"/>
    </row>
    <row r="18" spans="1:19" ht="14.45" customHeight="1" x14ac:dyDescent="0.2">
      <c r="A18" s="590" t="s">
        <v>1415</v>
      </c>
      <c r="B18" s="619"/>
      <c r="C18" s="576"/>
      <c r="D18" s="619"/>
      <c r="E18" s="576"/>
      <c r="F18" s="619">
        <v>209</v>
      </c>
      <c r="G18" s="581"/>
      <c r="H18" s="619"/>
      <c r="I18" s="576"/>
      <c r="J18" s="619"/>
      <c r="K18" s="576"/>
      <c r="L18" s="619"/>
      <c r="M18" s="581"/>
      <c r="N18" s="619"/>
      <c r="O18" s="576"/>
      <c r="P18" s="619"/>
      <c r="Q18" s="576"/>
      <c r="R18" s="619"/>
      <c r="S18" s="582"/>
    </row>
    <row r="19" spans="1:19" ht="14.45" customHeight="1" x14ac:dyDescent="0.2">
      <c r="A19" s="590" t="s">
        <v>1416</v>
      </c>
      <c r="B19" s="619"/>
      <c r="C19" s="576"/>
      <c r="D19" s="619"/>
      <c r="E19" s="576"/>
      <c r="F19" s="619">
        <v>1045</v>
      </c>
      <c r="G19" s="581"/>
      <c r="H19" s="619"/>
      <c r="I19" s="576"/>
      <c r="J19" s="619"/>
      <c r="K19" s="576"/>
      <c r="L19" s="619"/>
      <c r="M19" s="581"/>
      <c r="N19" s="619"/>
      <c r="O19" s="576"/>
      <c r="P19" s="619"/>
      <c r="Q19" s="576"/>
      <c r="R19" s="619"/>
      <c r="S19" s="582"/>
    </row>
    <row r="20" spans="1:19" ht="14.45" customHeight="1" x14ac:dyDescent="0.2">
      <c r="A20" s="590" t="s">
        <v>1417</v>
      </c>
      <c r="B20" s="619"/>
      <c r="C20" s="576"/>
      <c r="D20" s="619"/>
      <c r="E20" s="576"/>
      <c r="F20" s="619">
        <v>2135</v>
      </c>
      <c r="G20" s="581"/>
      <c r="H20" s="619"/>
      <c r="I20" s="576"/>
      <c r="J20" s="619"/>
      <c r="K20" s="576"/>
      <c r="L20" s="619"/>
      <c r="M20" s="581"/>
      <c r="N20" s="619"/>
      <c r="O20" s="576"/>
      <c r="P20" s="619"/>
      <c r="Q20" s="576"/>
      <c r="R20" s="619"/>
      <c r="S20" s="582"/>
    </row>
    <row r="21" spans="1:19" ht="14.45" customHeight="1" x14ac:dyDescent="0.2">
      <c r="A21" s="590" t="s">
        <v>1418</v>
      </c>
      <c r="B21" s="619"/>
      <c r="C21" s="576"/>
      <c r="D21" s="619"/>
      <c r="E21" s="576"/>
      <c r="F21" s="619">
        <v>418</v>
      </c>
      <c r="G21" s="581"/>
      <c r="H21" s="619"/>
      <c r="I21" s="576"/>
      <c r="J21" s="619"/>
      <c r="K21" s="576"/>
      <c r="L21" s="619"/>
      <c r="M21" s="581"/>
      <c r="N21" s="619"/>
      <c r="O21" s="576"/>
      <c r="P21" s="619"/>
      <c r="Q21" s="576"/>
      <c r="R21" s="619"/>
      <c r="S21" s="582"/>
    </row>
    <row r="22" spans="1:19" ht="14.45" customHeight="1" x14ac:dyDescent="0.2">
      <c r="A22" s="590" t="s">
        <v>1419</v>
      </c>
      <c r="B22" s="619"/>
      <c r="C22" s="576"/>
      <c r="D22" s="619"/>
      <c r="E22" s="576"/>
      <c r="F22" s="619">
        <v>1045</v>
      </c>
      <c r="G22" s="581"/>
      <c r="H22" s="619"/>
      <c r="I22" s="576"/>
      <c r="J22" s="619"/>
      <c r="K22" s="576"/>
      <c r="L22" s="619"/>
      <c r="M22" s="581"/>
      <c r="N22" s="619"/>
      <c r="O22" s="576"/>
      <c r="P22" s="619"/>
      <c r="Q22" s="576"/>
      <c r="R22" s="619"/>
      <c r="S22" s="582"/>
    </row>
    <row r="23" spans="1:19" ht="14.45" customHeight="1" x14ac:dyDescent="0.2">
      <c r="A23" s="590" t="s">
        <v>1420</v>
      </c>
      <c r="B23" s="619"/>
      <c r="C23" s="576"/>
      <c r="D23" s="619"/>
      <c r="E23" s="576"/>
      <c r="F23" s="619">
        <v>1463</v>
      </c>
      <c r="G23" s="581"/>
      <c r="H23" s="619"/>
      <c r="I23" s="576"/>
      <c r="J23" s="619"/>
      <c r="K23" s="576"/>
      <c r="L23" s="619"/>
      <c r="M23" s="581"/>
      <c r="N23" s="619"/>
      <c r="O23" s="576"/>
      <c r="P23" s="619"/>
      <c r="Q23" s="576"/>
      <c r="R23" s="619"/>
      <c r="S23" s="582"/>
    </row>
    <row r="24" spans="1:19" ht="14.45" customHeight="1" thickBot="1" x14ac:dyDescent="0.25">
      <c r="A24" s="623" t="s">
        <v>1421</v>
      </c>
      <c r="B24" s="621"/>
      <c r="C24" s="568"/>
      <c r="D24" s="621"/>
      <c r="E24" s="568"/>
      <c r="F24" s="621">
        <v>209</v>
      </c>
      <c r="G24" s="573"/>
      <c r="H24" s="621"/>
      <c r="I24" s="568"/>
      <c r="J24" s="621"/>
      <c r="K24" s="568"/>
      <c r="L24" s="621"/>
      <c r="M24" s="573"/>
      <c r="N24" s="621"/>
      <c r="O24" s="568"/>
      <c r="P24" s="621"/>
      <c r="Q24" s="568"/>
      <c r="R24" s="621"/>
      <c r="S24" s="57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D88F69F-0E6F-4B12-9035-774765FD9C5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1440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0</v>
      </c>
      <c r="G3" s="103">
        <f t="shared" si="0"/>
        <v>0</v>
      </c>
      <c r="H3" s="103"/>
      <c r="I3" s="103"/>
      <c r="J3" s="103">
        <f t="shared" si="0"/>
        <v>0</v>
      </c>
      <c r="K3" s="103">
        <f t="shared" si="0"/>
        <v>0</v>
      </c>
      <c r="L3" s="103"/>
      <c r="M3" s="103"/>
      <c r="N3" s="103">
        <f t="shared" si="0"/>
        <v>115</v>
      </c>
      <c r="O3" s="103">
        <f t="shared" si="0"/>
        <v>24641</v>
      </c>
      <c r="P3" s="75">
        <f>IF(K3=0,0,O3/K3)</f>
        <v>0</v>
      </c>
      <c r="Q3" s="104">
        <f>IF(N3=0,0,O3/N3)</f>
        <v>214.26956521739132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6"/>
      <c r="B5" s="624"/>
      <c r="C5" s="626"/>
      <c r="D5" s="636"/>
      <c r="E5" s="628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33"/>
    </row>
    <row r="6" spans="1:17" ht="14.45" customHeight="1" x14ac:dyDescent="0.2">
      <c r="A6" s="560" t="s">
        <v>1422</v>
      </c>
      <c r="B6" s="561" t="s">
        <v>1303</v>
      </c>
      <c r="C6" s="561" t="s">
        <v>1304</v>
      </c>
      <c r="D6" s="561" t="s">
        <v>1307</v>
      </c>
      <c r="E6" s="561" t="s">
        <v>1308</v>
      </c>
      <c r="F6" s="116"/>
      <c r="G6" s="116"/>
      <c r="H6" s="116"/>
      <c r="I6" s="116"/>
      <c r="J6" s="116"/>
      <c r="K6" s="116"/>
      <c r="L6" s="116"/>
      <c r="M6" s="116"/>
      <c r="N6" s="116">
        <v>13</v>
      </c>
      <c r="O6" s="116">
        <v>2717</v>
      </c>
      <c r="P6" s="566"/>
      <c r="Q6" s="584">
        <v>209</v>
      </c>
    </row>
    <row r="7" spans="1:17" ht="14.45" customHeight="1" x14ac:dyDescent="0.2">
      <c r="A7" s="575" t="s">
        <v>1423</v>
      </c>
      <c r="B7" s="576" t="s">
        <v>1303</v>
      </c>
      <c r="C7" s="576" t="s">
        <v>1304</v>
      </c>
      <c r="D7" s="576" t="s">
        <v>1307</v>
      </c>
      <c r="E7" s="576" t="s">
        <v>1308</v>
      </c>
      <c r="F7" s="585"/>
      <c r="G7" s="585"/>
      <c r="H7" s="585"/>
      <c r="I7" s="585"/>
      <c r="J7" s="585"/>
      <c r="K7" s="585"/>
      <c r="L7" s="585"/>
      <c r="M7" s="585"/>
      <c r="N7" s="585">
        <v>8</v>
      </c>
      <c r="O7" s="585">
        <v>1672</v>
      </c>
      <c r="P7" s="581"/>
      <c r="Q7" s="586">
        <v>209</v>
      </c>
    </row>
    <row r="8" spans="1:17" ht="14.45" customHeight="1" x14ac:dyDescent="0.2">
      <c r="A8" s="575" t="s">
        <v>1424</v>
      </c>
      <c r="B8" s="576" t="s">
        <v>1303</v>
      </c>
      <c r="C8" s="576" t="s">
        <v>1304</v>
      </c>
      <c r="D8" s="576" t="s">
        <v>1307</v>
      </c>
      <c r="E8" s="576" t="s">
        <v>1308</v>
      </c>
      <c r="F8" s="585"/>
      <c r="G8" s="585"/>
      <c r="H8" s="585"/>
      <c r="I8" s="585"/>
      <c r="J8" s="585"/>
      <c r="K8" s="585"/>
      <c r="L8" s="585"/>
      <c r="M8" s="585"/>
      <c r="N8" s="585">
        <v>7</v>
      </c>
      <c r="O8" s="585">
        <v>1463</v>
      </c>
      <c r="P8" s="581"/>
      <c r="Q8" s="586">
        <v>209</v>
      </c>
    </row>
    <row r="9" spans="1:17" ht="14.45" customHeight="1" x14ac:dyDescent="0.2">
      <c r="A9" s="575" t="s">
        <v>1425</v>
      </c>
      <c r="B9" s="576" t="s">
        <v>1303</v>
      </c>
      <c r="C9" s="576" t="s">
        <v>1304</v>
      </c>
      <c r="D9" s="576" t="s">
        <v>1307</v>
      </c>
      <c r="E9" s="576" t="s">
        <v>1308</v>
      </c>
      <c r="F9" s="585"/>
      <c r="G9" s="585"/>
      <c r="H9" s="585"/>
      <c r="I9" s="585"/>
      <c r="J9" s="585"/>
      <c r="K9" s="585"/>
      <c r="L9" s="585"/>
      <c r="M9" s="585"/>
      <c r="N9" s="585">
        <v>1</v>
      </c>
      <c r="O9" s="585">
        <v>209</v>
      </c>
      <c r="P9" s="581"/>
      <c r="Q9" s="586">
        <v>209</v>
      </c>
    </row>
    <row r="10" spans="1:17" ht="14.45" customHeight="1" x14ac:dyDescent="0.2">
      <c r="A10" s="575" t="s">
        <v>1426</v>
      </c>
      <c r="B10" s="576" t="s">
        <v>1303</v>
      </c>
      <c r="C10" s="576" t="s">
        <v>1304</v>
      </c>
      <c r="D10" s="576" t="s">
        <v>1307</v>
      </c>
      <c r="E10" s="576" t="s">
        <v>1308</v>
      </c>
      <c r="F10" s="585"/>
      <c r="G10" s="585"/>
      <c r="H10" s="585"/>
      <c r="I10" s="585"/>
      <c r="J10" s="585"/>
      <c r="K10" s="585"/>
      <c r="L10" s="585"/>
      <c r="M10" s="585"/>
      <c r="N10" s="585">
        <v>1</v>
      </c>
      <c r="O10" s="585">
        <v>209</v>
      </c>
      <c r="P10" s="581"/>
      <c r="Q10" s="586">
        <v>209</v>
      </c>
    </row>
    <row r="11" spans="1:17" ht="14.45" customHeight="1" x14ac:dyDescent="0.2">
      <c r="A11" s="575" t="s">
        <v>1427</v>
      </c>
      <c r="B11" s="576" t="s">
        <v>1303</v>
      </c>
      <c r="C11" s="576" t="s">
        <v>1304</v>
      </c>
      <c r="D11" s="576" t="s">
        <v>1307</v>
      </c>
      <c r="E11" s="576" t="s">
        <v>1308</v>
      </c>
      <c r="F11" s="585"/>
      <c r="G11" s="585"/>
      <c r="H11" s="585"/>
      <c r="I11" s="585"/>
      <c r="J11" s="585"/>
      <c r="K11" s="585"/>
      <c r="L11" s="585"/>
      <c r="M11" s="585"/>
      <c r="N11" s="585">
        <v>2</v>
      </c>
      <c r="O11" s="585">
        <v>418</v>
      </c>
      <c r="P11" s="581"/>
      <c r="Q11" s="586">
        <v>209</v>
      </c>
    </row>
    <row r="12" spans="1:17" ht="14.45" customHeight="1" x14ac:dyDescent="0.2">
      <c r="A12" s="575" t="s">
        <v>1428</v>
      </c>
      <c r="B12" s="576" t="s">
        <v>1303</v>
      </c>
      <c r="C12" s="576" t="s">
        <v>1304</v>
      </c>
      <c r="D12" s="576" t="s">
        <v>1307</v>
      </c>
      <c r="E12" s="576" t="s">
        <v>1308</v>
      </c>
      <c r="F12" s="585"/>
      <c r="G12" s="585"/>
      <c r="H12" s="585"/>
      <c r="I12" s="585"/>
      <c r="J12" s="585"/>
      <c r="K12" s="585"/>
      <c r="L12" s="585"/>
      <c r="M12" s="585"/>
      <c r="N12" s="585">
        <v>8</v>
      </c>
      <c r="O12" s="585">
        <v>1672</v>
      </c>
      <c r="P12" s="581"/>
      <c r="Q12" s="586">
        <v>209</v>
      </c>
    </row>
    <row r="13" spans="1:17" ht="14.45" customHeight="1" x14ac:dyDescent="0.2">
      <c r="A13" s="575" t="s">
        <v>1399</v>
      </c>
      <c r="B13" s="576" t="s">
        <v>1303</v>
      </c>
      <c r="C13" s="576" t="s">
        <v>1304</v>
      </c>
      <c r="D13" s="576" t="s">
        <v>1307</v>
      </c>
      <c r="E13" s="576" t="s">
        <v>1308</v>
      </c>
      <c r="F13" s="585"/>
      <c r="G13" s="585"/>
      <c r="H13" s="585"/>
      <c r="I13" s="585"/>
      <c r="J13" s="585"/>
      <c r="K13" s="585"/>
      <c r="L13" s="585"/>
      <c r="M13" s="585"/>
      <c r="N13" s="585">
        <v>1</v>
      </c>
      <c r="O13" s="585">
        <v>209</v>
      </c>
      <c r="P13" s="581"/>
      <c r="Q13" s="586">
        <v>209</v>
      </c>
    </row>
    <row r="14" spans="1:17" ht="14.45" customHeight="1" x14ac:dyDescent="0.2">
      <c r="A14" s="575" t="s">
        <v>1429</v>
      </c>
      <c r="B14" s="576" t="s">
        <v>1318</v>
      </c>
      <c r="C14" s="576" t="s">
        <v>1304</v>
      </c>
      <c r="D14" s="576" t="s">
        <v>1307</v>
      </c>
      <c r="E14" s="576" t="s">
        <v>1308</v>
      </c>
      <c r="F14" s="585"/>
      <c r="G14" s="585"/>
      <c r="H14" s="585"/>
      <c r="I14" s="585"/>
      <c r="J14" s="585"/>
      <c r="K14" s="585"/>
      <c r="L14" s="585"/>
      <c r="M14" s="585"/>
      <c r="N14" s="585">
        <v>1</v>
      </c>
      <c r="O14" s="585">
        <v>209</v>
      </c>
      <c r="P14" s="581"/>
      <c r="Q14" s="586">
        <v>209</v>
      </c>
    </row>
    <row r="15" spans="1:17" ht="14.45" customHeight="1" x14ac:dyDescent="0.2">
      <c r="A15" s="575" t="s">
        <v>1430</v>
      </c>
      <c r="B15" s="576" t="s">
        <v>1320</v>
      </c>
      <c r="C15" s="576" t="s">
        <v>1304</v>
      </c>
      <c r="D15" s="576" t="s">
        <v>1386</v>
      </c>
      <c r="E15" s="576" t="s">
        <v>1387</v>
      </c>
      <c r="F15" s="585"/>
      <c r="G15" s="585"/>
      <c r="H15" s="585"/>
      <c r="I15" s="585"/>
      <c r="J15" s="585"/>
      <c r="K15" s="585"/>
      <c r="L15" s="585"/>
      <c r="M15" s="585"/>
      <c r="N15" s="585">
        <v>1</v>
      </c>
      <c r="O15" s="585">
        <v>768</v>
      </c>
      <c r="P15" s="581"/>
      <c r="Q15" s="586">
        <v>768</v>
      </c>
    </row>
    <row r="16" spans="1:17" ht="14.45" customHeight="1" x14ac:dyDescent="0.2">
      <c r="A16" s="575" t="s">
        <v>1430</v>
      </c>
      <c r="B16" s="576" t="s">
        <v>1303</v>
      </c>
      <c r="C16" s="576" t="s">
        <v>1304</v>
      </c>
      <c r="D16" s="576" t="s">
        <v>1307</v>
      </c>
      <c r="E16" s="576" t="s">
        <v>1308</v>
      </c>
      <c r="F16" s="585"/>
      <c r="G16" s="585"/>
      <c r="H16" s="585"/>
      <c r="I16" s="585"/>
      <c r="J16" s="585"/>
      <c r="K16" s="585"/>
      <c r="L16" s="585"/>
      <c r="M16" s="585"/>
      <c r="N16" s="585">
        <v>14</v>
      </c>
      <c r="O16" s="585">
        <v>2928</v>
      </c>
      <c r="P16" s="581"/>
      <c r="Q16" s="586">
        <v>209.14285714285714</v>
      </c>
    </row>
    <row r="17" spans="1:17" ht="14.45" customHeight="1" x14ac:dyDescent="0.2">
      <c r="A17" s="575" t="s">
        <v>1430</v>
      </c>
      <c r="B17" s="576" t="s">
        <v>1303</v>
      </c>
      <c r="C17" s="576" t="s">
        <v>1304</v>
      </c>
      <c r="D17" s="576" t="s">
        <v>1315</v>
      </c>
      <c r="E17" s="576" t="s">
        <v>1316</v>
      </c>
      <c r="F17" s="585"/>
      <c r="G17" s="585"/>
      <c r="H17" s="585"/>
      <c r="I17" s="585"/>
      <c r="J17" s="585"/>
      <c r="K17" s="585"/>
      <c r="L17" s="585"/>
      <c r="M17" s="585"/>
      <c r="N17" s="585">
        <v>1</v>
      </c>
      <c r="O17" s="585">
        <v>209</v>
      </c>
      <c r="P17" s="581"/>
      <c r="Q17" s="586">
        <v>209</v>
      </c>
    </row>
    <row r="18" spans="1:17" ht="14.45" customHeight="1" x14ac:dyDescent="0.2">
      <c r="A18" s="575" t="s">
        <v>1430</v>
      </c>
      <c r="B18" s="576" t="s">
        <v>1318</v>
      </c>
      <c r="C18" s="576" t="s">
        <v>1304</v>
      </c>
      <c r="D18" s="576" t="s">
        <v>1311</v>
      </c>
      <c r="E18" s="576" t="s">
        <v>1312</v>
      </c>
      <c r="F18" s="585"/>
      <c r="G18" s="585"/>
      <c r="H18" s="585"/>
      <c r="I18" s="585"/>
      <c r="J18" s="585"/>
      <c r="K18" s="585"/>
      <c r="L18" s="585"/>
      <c r="M18" s="585"/>
      <c r="N18" s="585">
        <v>1</v>
      </c>
      <c r="O18" s="585">
        <v>209</v>
      </c>
      <c r="P18" s="581"/>
      <c r="Q18" s="586">
        <v>209</v>
      </c>
    </row>
    <row r="19" spans="1:17" ht="14.45" customHeight="1" x14ac:dyDescent="0.2">
      <c r="A19" s="575" t="s">
        <v>1431</v>
      </c>
      <c r="B19" s="576" t="s">
        <v>1303</v>
      </c>
      <c r="C19" s="576" t="s">
        <v>1304</v>
      </c>
      <c r="D19" s="576" t="s">
        <v>1307</v>
      </c>
      <c r="E19" s="576" t="s">
        <v>1308</v>
      </c>
      <c r="F19" s="585"/>
      <c r="G19" s="585"/>
      <c r="H19" s="585"/>
      <c r="I19" s="585"/>
      <c r="J19" s="585"/>
      <c r="K19" s="585"/>
      <c r="L19" s="585"/>
      <c r="M19" s="585"/>
      <c r="N19" s="585">
        <v>6</v>
      </c>
      <c r="O19" s="585">
        <v>1254</v>
      </c>
      <c r="P19" s="581"/>
      <c r="Q19" s="586">
        <v>209</v>
      </c>
    </row>
    <row r="20" spans="1:17" ht="14.45" customHeight="1" x14ac:dyDescent="0.2">
      <c r="A20" s="575" t="s">
        <v>1432</v>
      </c>
      <c r="B20" s="576" t="s">
        <v>1303</v>
      </c>
      <c r="C20" s="576" t="s">
        <v>1304</v>
      </c>
      <c r="D20" s="576" t="s">
        <v>1307</v>
      </c>
      <c r="E20" s="576" t="s">
        <v>1308</v>
      </c>
      <c r="F20" s="585"/>
      <c r="G20" s="585"/>
      <c r="H20" s="585"/>
      <c r="I20" s="585"/>
      <c r="J20" s="585"/>
      <c r="K20" s="585"/>
      <c r="L20" s="585"/>
      <c r="M20" s="585"/>
      <c r="N20" s="585">
        <v>15</v>
      </c>
      <c r="O20" s="585">
        <v>3135</v>
      </c>
      <c r="P20" s="581"/>
      <c r="Q20" s="586">
        <v>209</v>
      </c>
    </row>
    <row r="21" spans="1:17" ht="14.45" customHeight="1" x14ac:dyDescent="0.2">
      <c r="A21" s="575" t="s">
        <v>1432</v>
      </c>
      <c r="B21" s="576" t="s">
        <v>1303</v>
      </c>
      <c r="C21" s="576" t="s">
        <v>1304</v>
      </c>
      <c r="D21" s="576" t="s">
        <v>1311</v>
      </c>
      <c r="E21" s="576" t="s">
        <v>1312</v>
      </c>
      <c r="F21" s="585"/>
      <c r="G21" s="585"/>
      <c r="H21" s="585"/>
      <c r="I21" s="585"/>
      <c r="J21" s="585"/>
      <c r="K21" s="585"/>
      <c r="L21" s="585"/>
      <c r="M21" s="585"/>
      <c r="N21" s="585">
        <v>1</v>
      </c>
      <c r="O21" s="585">
        <v>209</v>
      </c>
      <c r="P21" s="581"/>
      <c r="Q21" s="586">
        <v>209</v>
      </c>
    </row>
    <row r="22" spans="1:17" ht="14.45" customHeight="1" x14ac:dyDescent="0.2">
      <c r="A22" s="575" t="s">
        <v>1432</v>
      </c>
      <c r="B22" s="576" t="s">
        <v>1303</v>
      </c>
      <c r="C22" s="576" t="s">
        <v>1304</v>
      </c>
      <c r="D22" s="576" t="s">
        <v>1315</v>
      </c>
      <c r="E22" s="576" t="s">
        <v>1316</v>
      </c>
      <c r="F22" s="585"/>
      <c r="G22" s="585"/>
      <c r="H22" s="585"/>
      <c r="I22" s="585"/>
      <c r="J22" s="585"/>
      <c r="K22" s="585"/>
      <c r="L22" s="585"/>
      <c r="M22" s="585"/>
      <c r="N22" s="585">
        <v>2</v>
      </c>
      <c r="O22" s="585">
        <v>418</v>
      </c>
      <c r="P22" s="581"/>
      <c r="Q22" s="586">
        <v>209</v>
      </c>
    </row>
    <row r="23" spans="1:17" ht="14.45" customHeight="1" x14ac:dyDescent="0.2">
      <c r="A23" s="575" t="s">
        <v>1432</v>
      </c>
      <c r="B23" s="576" t="s">
        <v>1318</v>
      </c>
      <c r="C23" s="576" t="s">
        <v>1304</v>
      </c>
      <c r="D23" s="576" t="s">
        <v>1311</v>
      </c>
      <c r="E23" s="576" t="s">
        <v>1312</v>
      </c>
      <c r="F23" s="585"/>
      <c r="G23" s="585"/>
      <c r="H23" s="585"/>
      <c r="I23" s="585"/>
      <c r="J23" s="585"/>
      <c r="K23" s="585"/>
      <c r="L23" s="585"/>
      <c r="M23" s="585"/>
      <c r="N23" s="585">
        <v>1</v>
      </c>
      <c r="O23" s="585">
        <v>209</v>
      </c>
      <c r="P23" s="581"/>
      <c r="Q23" s="586">
        <v>209</v>
      </c>
    </row>
    <row r="24" spans="1:17" ht="14.45" customHeight="1" x14ac:dyDescent="0.2">
      <c r="A24" s="575" t="s">
        <v>1433</v>
      </c>
      <c r="B24" s="576" t="s">
        <v>1318</v>
      </c>
      <c r="C24" s="576" t="s">
        <v>1304</v>
      </c>
      <c r="D24" s="576" t="s">
        <v>1311</v>
      </c>
      <c r="E24" s="576" t="s">
        <v>1312</v>
      </c>
      <c r="F24" s="585"/>
      <c r="G24" s="585"/>
      <c r="H24" s="585"/>
      <c r="I24" s="585"/>
      <c r="J24" s="585"/>
      <c r="K24" s="585"/>
      <c r="L24" s="585"/>
      <c r="M24" s="585"/>
      <c r="N24" s="585">
        <v>1</v>
      </c>
      <c r="O24" s="585">
        <v>209</v>
      </c>
      <c r="P24" s="581"/>
      <c r="Q24" s="586">
        <v>209</v>
      </c>
    </row>
    <row r="25" spans="1:17" ht="14.45" customHeight="1" x14ac:dyDescent="0.2">
      <c r="A25" s="575" t="s">
        <v>1434</v>
      </c>
      <c r="B25" s="576" t="s">
        <v>1303</v>
      </c>
      <c r="C25" s="576" t="s">
        <v>1304</v>
      </c>
      <c r="D25" s="576" t="s">
        <v>1307</v>
      </c>
      <c r="E25" s="576" t="s">
        <v>1308</v>
      </c>
      <c r="F25" s="585"/>
      <c r="G25" s="585"/>
      <c r="H25" s="585"/>
      <c r="I25" s="585"/>
      <c r="J25" s="585"/>
      <c r="K25" s="585"/>
      <c r="L25" s="585"/>
      <c r="M25" s="585"/>
      <c r="N25" s="585">
        <v>5</v>
      </c>
      <c r="O25" s="585">
        <v>1045</v>
      </c>
      <c r="P25" s="581"/>
      <c r="Q25" s="586">
        <v>209</v>
      </c>
    </row>
    <row r="26" spans="1:17" ht="14.45" customHeight="1" x14ac:dyDescent="0.2">
      <c r="A26" s="575" t="s">
        <v>1435</v>
      </c>
      <c r="B26" s="576" t="s">
        <v>1320</v>
      </c>
      <c r="C26" s="576" t="s">
        <v>1304</v>
      </c>
      <c r="D26" s="576" t="s">
        <v>1388</v>
      </c>
      <c r="E26" s="576" t="s">
        <v>1389</v>
      </c>
      <c r="F26" s="585"/>
      <c r="G26" s="585"/>
      <c r="H26" s="585"/>
      <c r="I26" s="585"/>
      <c r="J26" s="585"/>
      <c r="K26" s="585"/>
      <c r="L26" s="585"/>
      <c r="M26" s="585"/>
      <c r="N26" s="585">
        <v>1</v>
      </c>
      <c r="O26" s="585">
        <v>254</v>
      </c>
      <c r="P26" s="581"/>
      <c r="Q26" s="586">
        <v>254</v>
      </c>
    </row>
    <row r="27" spans="1:17" ht="14.45" customHeight="1" x14ac:dyDescent="0.2">
      <c r="A27" s="575" t="s">
        <v>1435</v>
      </c>
      <c r="B27" s="576" t="s">
        <v>1303</v>
      </c>
      <c r="C27" s="576" t="s">
        <v>1304</v>
      </c>
      <c r="D27" s="576" t="s">
        <v>1307</v>
      </c>
      <c r="E27" s="576" t="s">
        <v>1308</v>
      </c>
      <c r="F27" s="585"/>
      <c r="G27" s="585"/>
      <c r="H27" s="585"/>
      <c r="I27" s="585"/>
      <c r="J27" s="585"/>
      <c r="K27" s="585"/>
      <c r="L27" s="585"/>
      <c r="M27" s="585"/>
      <c r="N27" s="585">
        <v>9</v>
      </c>
      <c r="O27" s="585">
        <v>1881</v>
      </c>
      <c r="P27" s="581"/>
      <c r="Q27" s="586">
        <v>209</v>
      </c>
    </row>
    <row r="28" spans="1:17" ht="14.45" customHeight="1" x14ac:dyDescent="0.2">
      <c r="A28" s="575" t="s">
        <v>1436</v>
      </c>
      <c r="B28" s="576" t="s">
        <v>1303</v>
      </c>
      <c r="C28" s="576" t="s">
        <v>1304</v>
      </c>
      <c r="D28" s="576" t="s">
        <v>1305</v>
      </c>
      <c r="E28" s="576" t="s">
        <v>1306</v>
      </c>
      <c r="F28" s="585"/>
      <c r="G28" s="585"/>
      <c r="H28" s="585"/>
      <c r="I28" s="585"/>
      <c r="J28" s="585"/>
      <c r="K28" s="585"/>
      <c r="L28" s="585"/>
      <c r="M28" s="585"/>
      <c r="N28" s="585">
        <v>1</v>
      </c>
      <c r="O28" s="585">
        <v>209</v>
      </c>
      <c r="P28" s="581"/>
      <c r="Q28" s="586">
        <v>209</v>
      </c>
    </row>
    <row r="29" spans="1:17" ht="14.45" customHeight="1" x14ac:dyDescent="0.2">
      <c r="A29" s="575" t="s">
        <v>1436</v>
      </c>
      <c r="B29" s="576" t="s">
        <v>1303</v>
      </c>
      <c r="C29" s="576" t="s">
        <v>1304</v>
      </c>
      <c r="D29" s="576" t="s">
        <v>1307</v>
      </c>
      <c r="E29" s="576" t="s">
        <v>1308</v>
      </c>
      <c r="F29" s="585"/>
      <c r="G29" s="585"/>
      <c r="H29" s="585"/>
      <c r="I29" s="585"/>
      <c r="J29" s="585"/>
      <c r="K29" s="585"/>
      <c r="L29" s="585"/>
      <c r="M29" s="585"/>
      <c r="N29" s="585">
        <v>1</v>
      </c>
      <c r="O29" s="585">
        <v>209</v>
      </c>
      <c r="P29" s="581"/>
      <c r="Q29" s="586">
        <v>209</v>
      </c>
    </row>
    <row r="30" spans="1:17" ht="14.45" customHeight="1" x14ac:dyDescent="0.2">
      <c r="A30" s="575" t="s">
        <v>1437</v>
      </c>
      <c r="B30" s="576" t="s">
        <v>1303</v>
      </c>
      <c r="C30" s="576" t="s">
        <v>1304</v>
      </c>
      <c r="D30" s="576" t="s">
        <v>1307</v>
      </c>
      <c r="E30" s="576" t="s">
        <v>1308</v>
      </c>
      <c r="F30" s="585"/>
      <c r="G30" s="585"/>
      <c r="H30" s="585"/>
      <c r="I30" s="585"/>
      <c r="J30" s="585"/>
      <c r="K30" s="585"/>
      <c r="L30" s="585"/>
      <c r="M30" s="585"/>
      <c r="N30" s="585">
        <v>4</v>
      </c>
      <c r="O30" s="585">
        <v>836</v>
      </c>
      <c r="P30" s="581"/>
      <c r="Q30" s="586">
        <v>209</v>
      </c>
    </row>
    <row r="31" spans="1:17" ht="14.45" customHeight="1" x14ac:dyDescent="0.2">
      <c r="A31" s="575" t="s">
        <v>1437</v>
      </c>
      <c r="B31" s="576" t="s">
        <v>1303</v>
      </c>
      <c r="C31" s="576" t="s">
        <v>1304</v>
      </c>
      <c r="D31" s="576" t="s">
        <v>1315</v>
      </c>
      <c r="E31" s="576" t="s">
        <v>1316</v>
      </c>
      <c r="F31" s="585"/>
      <c r="G31" s="585"/>
      <c r="H31" s="585"/>
      <c r="I31" s="585"/>
      <c r="J31" s="585"/>
      <c r="K31" s="585"/>
      <c r="L31" s="585"/>
      <c r="M31" s="585"/>
      <c r="N31" s="585">
        <v>1</v>
      </c>
      <c r="O31" s="585">
        <v>209</v>
      </c>
      <c r="P31" s="581"/>
      <c r="Q31" s="586">
        <v>209</v>
      </c>
    </row>
    <row r="32" spans="1:17" ht="14.45" customHeight="1" x14ac:dyDescent="0.2">
      <c r="A32" s="575" t="s">
        <v>1438</v>
      </c>
      <c r="B32" s="576" t="s">
        <v>1303</v>
      </c>
      <c r="C32" s="576" t="s">
        <v>1304</v>
      </c>
      <c r="D32" s="576" t="s">
        <v>1307</v>
      </c>
      <c r="E32" s="576" t="s">
        <v>1308</v>
      </c>
      <c r="F32" s="585"/>
      <c r="G32" s="585"/>
      <c r="H32" s="585"/>
      <c r="I32" s="585"/>
      <c r="J32" s="585"/>
      <c r="K32" s="585"/>
      <c r="L32" s="585"/>
      <c r="M32" s="585"/>
      <c r="N32" s="585">
        <v>7</v>
      </c>
      <c r="O32" s="585">
        <v>1463</v>
      </c>
      <c r="P32" s="581"/>
      <c r="Q32" s="586">
        <v>209</v>
      </c>
    </row>
    <row r="33" spans="1:17" ht="14.45" customHeight="1" thickBot="1" x14ac:dyDescent="0.25">
      <c r="A33" s="567" t="s">
        <v>1439</v>
      </c>
      <c r="B33" s="568" t="s">
        <v>1303</v>
      </c>
      <c r="C33" s="568" t="s">
        <v>1304</v>
      </c>
      <c r="D33" s="568" t="s">
        <v>1307</v>
      </c>
      <c r="E33" s="568" t="s">
        <v>1308</v>
      </c>
      <c r="F33" s="587"/>
      <c r="G33" s="587"/>
      <c r="H33" s="587"/>
      <c r="I33" s="587"/>
      <c r="J33" s="587"/>
      <c r="K33" s="587"/>
      <c r="L33" s="587"/>
      <c r="M33" s="587"/>
      <c r="N33" s="587">
        <v>1</v>
      </c>
      <c r="O33" s="587">
        <v>209</v>
      </c>
      <c r="P33" s="573"/>
      <c r="Q33" s="588">
        <v>209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EC0DD25-30D3-415C-9A8D-4DAE7A76881E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1096.5922499999999</v>
      </c>
      <c r="C5" s="29">
        <v>647.01267000000007</v>
      </c>
      <c r="D5" s="8"/>
      <c r="E5" s="117">
        <v>509.69511999999997</v>
      </c>
      <c r="F5" s="28">
        <v>0</v>
      </c>
      <c r="G5" s="116">
        <f>E5-F5</f>
        <v>509.69511999999997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82.314629999999994</v>
      </c>
      <c r="C6" s="31">
        <v>1034.50575</v>
      </c>
      <c r="D6" s="8"/>
      <c r="E6" s="118">
        <v>122.91831999999999</v>
      </c>
      <c r="F6" s="30">
        <v>0</v>
      </c>
      <c r="G6" s="119">
        <f>E6-F6</f>
        <v>122.91831999999999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9436.5741099999996</v>
      </c>
      <c r="C7" s="31">
        <v>36735.407749999998</v>
      </c>
      <c r="D7" s="8"/>
      <c r="E7" s="118">
        <v>10200.84202</v>
      </c>
      <c r="F7" s="30">
        <v>0</v>
      </c>
      <c r="G7" s="119">
        <f>E7-F7</f>
        <v>10200.84202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2058.6317500000032</v>
      </c>
      <c r="C8" s="33">
        <v>4950.2582200000106</v>
      </c>
      <c r="D8" s="8"/>
      <c r="E8" s="120">
        <v>2011.1180099999995</v>
      </c>
      <c r="F8" s="32">
        <v>0</v>
      </c>
      <c r="G8" s="121">
        <f>E8-F8</f>
        <v>2011.1180099999995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12674.112740000004</v>
      </c>
      <c r="C9" s="35">
        <v>43367.184390000009</v>
      </c>
      <c r="D9" s="8"/>
      <c r="E9" s="3">
        <v>12844.573469999999</v>
      </c>
      <c r="F9" s="34">
        <v>0</v>
      </c>
      <c r="G9" s="34">
        <f>E9-F9</f>
        <v>12844.573469999999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2654.1816600000002</v>
      </c>
      <c r="C11" s="29">
        <f>IF(ISERROR(VLOOKUP("Celkem:",'ZV Vykáz.-A'!A:H,5,0)),0,VLOOKUP("Celkem:",'ZV Vykáz.-A'!A:H,5,0)/1000)</f>
        <v>2313.6052</v>
      </c>
      <c r="D11" s="8"/>
      <c r="E11" s="117">
        <f>IF(ISERROR(VLOOKUP("Celkem:",'ZV Vykáz.-A'!A:H,8,0)),0,VLOOKUP("Celkem:",'ZV Vykáz.-A'!A:H,8,0)/1000)</f>
        <v>40871.94490000001</v>
      </c>
      <c r="F11" s="28"/>
      <c r="G11" s="116">
        <f>E11-F11</f>
        <v>40871.94490000001</v>
      </c>
      <c r="H11" s="122" t="str">
        <f>IF(F11&lt;0.00000001,"",E11/F11)</f>
        <v/>
      </c>
      <c r="I11" s="116">
        <f>E11-B11</f>
        <v>38217.763240000007</v>
      </c>
      <c r="J11" s="122">
        <f>IF(B11&lt;0.00000001,"",E11/B11)</f>
        <v>15.399075924592141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2654.1816600000002</v>
      </c>
      <c r="C13" s="37">
        <f>SUM(C11:C12)</f>
        <v>2313.6052</v>
      </c>
      <c r="D13" s="8"/>
      <c r="E13" s="5">
        <f>SUM(E11:E12)</f>
        <v>40871.94490000001</v>
      </c>
      <c r="F13" s="36"/>
      <c r="G13" s="36">
        <f>E13-F13</f>
        <v>40871.94490000001</v>
      </c>
      <c r="H13" s="126" t="str">
        <f>IF(F13&lt;0.00000001,"",E13/F13)</f>
        <v/>
      </c>
      <c r="I13" s="36">
        <f>SUM(I11:I12)</f>
        <v>38217.763240000007</v>
      </c>
      <c r="J13" s="126">
        <f>IF(B13&lt;0.00000001,"",E13/B13)</f>
        <v>15.399075924592141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0.20941755170153231</v>
      </c>
      <c r="C15" s="39">
        <f>IF(C9=0,"",C13/C9)</f>
        <v>5.3349213986174572E-2</v>
      </c>
      <c r="D15" s="8"/>
      <c r="E15" s="6">
        <f>IF(E9=0,"",E13/E9)</f>
        <v>3.1820398704138526</v>
      </c>
      <c r="F15" s="38"/>
      <c r="G15" s="38">
        <f>IF(ISERROR(F15-E15),"",E15-F15)</f>
        <v>3.1820398704138526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25630128-E3AD-4A45-A2B2-BDB099A1A73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0.58884202662678076</v>
      </c>
      <c r="C4" s="200">
        <f t="shared" ref="C4:M4" si="0">(C10+C8)/C6</f>
        <v>0.61617681796823476</v>
      </c>
      <c r="D4" s="200">
        <f t="shared" si="0"/>
        <v>0.71980235728845032</v>
      </c>
      <c r="E4" s="200">
        <f t="shared" si="0"/>
        <v>0.73526055764259102</v>
      </c>
      <c r="F4" s="200">
        <f t="shared" si="0"/>
        <v>0.84734619320657067</v>
      </c>
      <c r="G4" s="200">
        <f t="shared" si="0"/>
        <v>0.96796471957856167</v>
      </c>
      <c r="H4" s="200">
        <f t="shared" si="0"/>
        <v>1.0055023388174853</v>
      </c>
      <c r="I4" s="200">
        <f t="shared" si="0"/>
        <v>1.0024754221155121</v>
      </c>
      <c r="J4" s="200">
        <f t="shared" si="0"/>
        <v>0.97563556640884885</v>
      </c>
      <c r="K4" s="200">
        <f t="shared" si="0"/>
        <v>0.95905210017686737</v>
      </c>
      <c r="L4" s="200">
        <f t="shared" si="0"/>
        <v>0.94246250211772165</v>
      </c>
      <c r="M4" s="200">
        <f t="shared" si="0"/>
        <v>0.94246250211772165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3218.8397300000001</v>
      </c>
      <c r="C5" s="200">
        <f>IF(ISERROR(VLOOKUP($A5,'Man Tab'!$A:$Q,COLUMN()+2,0)),0,VLOOKUP($A5,'Man Tab'!$A:$Q,COLUMN()+2,0))</f>
        <v>3145.8211200000001</v>
      </c>
      <c r="D5" s="200">
        <f>IF(ISERROR(VLOOKUP($A5,'Man Tab'!$A:$Q,COLUMN()+2,0)),0,VLOOKUP($A5,'Man Tab'!$A:$Q,COLUMN()+2,0))</f>
        <v>3962.5360599999999</v>
      </c>
      <c r="E5" s="200">
        <f>IF(ISERROR(VLOOKUP($A5,'Man Tab'!$A:$Q,COLUMN()+2,0)),0,VLOOKUP($A5,'Man Tab'!$A:$Q,COLUMN()+2,0))</f>
        <v>4784.4185499999994</v>
      </c>
      <c r="F5" s="200">
        <f>IF(ISERROR(VLOOKUP($A5,'Man Tab'!$A:$Q,COLUMN()+2,0)),0,VLOOKUP($A5,'Man Tab'!$A:$Q,COLUMN()+2,0))</f>
        <v>4251.6879000000008</v>
      </c>
      <c r="G5" s="200">
        <f>IF(ISERROR(VLOOKUP($A5,'Man Tab'!$A:$Q,COLUMN()+2,0)),0,VLOOKUP($A5,'Man Tab'!$A:$Q,COLUMN()+2,0))</f>
        <v>4481.7836799999995</v>
      </c>
      <c r="H5" s="200">
        <f>IF(ISERROR(VLOOKUP($A5,'Man Tab'!$A:$Q,COLUMN()+2,0)),0,VLOOKUP($A5,'Man Tab'!$A:$Q,COLUMN()+2,0))</f>
        <v>4968.9655400000001</v>
      </c>
      <c r="I5" s="200">
        <f>IF(ISERROR(VLOOKUP($A5,'Man Tab'!$A:$Q,COLUMN()+2,0)),0,VLOOKUP($A5,'Man Tab'!$A:$Q,COLUMN()+2,0))</f>
        <v>4148.7457599999998</v>
      </c>
      <c r="J5" s="200">
        <f>IF(ISERROR(VLOOKUP($A5,'Man Tab'!$A:$Q,COLUMN()+2,0)),0,VLOOKUP($A5,'Man Tab'!$A:$Q,COLUMN()+2,0))</f>
        <v>2789.0124599999999</v>
      </c>
      <c r="K5" s="200">
        <f>IF(ISERROR(VLOOKUP($A5,'Man Tab'!$A:$Q,COLUMN()+2,0)),0,VLOOKUP($A5,'Man Tab'!$A:$Q,COLUMN()+2,0))</f>
        <v>2871.98668</v>
      </c>
      <c r="L5" s="200">
        <f>IF(ISERROR(VLOOKUP($A5,'Man Tab'!$A:$Q,COLUMN()+2,0)),0,VLOOKUP($A5,'Man Tab'!$A:$Q,COLUMN()+2,0))</f>
        <v>4743.3869100000002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3218.8397300000001</v>
      </c>
      <c r="C6" s="202">
        <f t="shared" ref="C6:M6" si="1">C5+B6</f>
        <v>6364.6608500000002</v>
      </c>
      <c r="D6" s="202">
        <f t="shared" si="1"/>
        <v>10327.196910000001</v>
      </c>
      <c r="E6" s="202">
        <f t="shared" si="1"/>
        <v>15111.615460000001</v>
      </c>
      <c r="F6" s="202">
        <f t="shared" si="1"/>
        <v>19363.303360000002</v>
      </c>
      <c r="G6" s="202">
        <f t="shared" si="1"/>
        <v>23845.087040000002</v>
      </c>
      <c r="H6" s="202">
        <f t="shared" si="1"/>
        <v>28814.052580000003</v>
      </c>
      <c r="I6" s="202">
        <f t="shared" si="1"/>
        <v>32962.798340000001</v>
      </c>
      <c r="J6" s="202">
        <f t="shared" si="1"/>
        <v>35751.810799999999</v>
      </c>
      <c r="K6" s="202">
        <f t="shared" si="1"/>
        <v>38623.797480000001</v>
      </c>
      <c r="L6" s="202">
        <f t="shared" si="1"/>
        <v>43367.184390000002</v>
      </c>
      <c r="M6" s="202">
        <f t="shared" si="1"/>
        <v>43367.184390000002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1895388.1099999999</v>
      </c>
      <c r="C9" s="201">
        <v>2026368.36</v>
      </c>
      <c r="D9" s="201">
        <v>3511784.21</v>
      </c>
      <c r="E9" s="201">
        <v>3677434.13</v>
      </c>
      <c r="F9" s="201">
        <v>5296446.58</v>
      </c>
      <c r="G9" s="201">
        <v>6673781.5999999996</v>
      </c>
      <c r="H9" s="201">
        <v>5891394.2699999996</v>
      </c>
      <c r="I9" s="201">
        <v>4071797.9199999995</v>
      </c>
      <c r="J9" s="201">
        <v>1836343</v>
      </c>
      <c r="K9" s="201">
        <v>2161495.91</v>
      </c>
      <c r="L9" s="201">
        <v>3829711.0200000005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1895.3881099999999</v>
      </c>
      <c r="C10" s="202">
        <f t="shared" ref="C10:M10" si="3">C9/1000+B10</f>
        <v>3921.7564700000003</v>
      </c>
      <c r="D10" s="202">
        <f t="shared" si="3"/>
        <v>7433.5406800000001</v>
      </c>
      <c r="E10" s="202">
        <f t="shared" si="3"/>
        <v>11110.97481</v>
      </c>
      <c r="F10" s="202">
        <f t="shared" si="3"/>
        <v>16407.42139</v>
      </c>
      <c r="G10" s="202">
        <f t="shared" si="3"/>
        <v>23081.202989999998</v>
      </c>
      <c r="H10" s="202">
        <f t="shared" si="3"/>
        <v>28972.597259999999</v>
      </c>
      <c r="I10" s="202">
        <f t="shared" si="3"/>
        <v>33044.39518</v>
      </c>
      <c r="J10" s="202">
        <f t="shared" si="3"/>
        <v>34880.73818</v>
      </c>
      <c r="K10" s="202">
        <f t="shared" si="3"/>
        <v>37042.234089999998</v>
      </c>
      <c r="L10" s="202">
        <f t="shared" si="3"/>
        <v>40871.945110000001</v>
      </c>
      <c r="M10" s="202">
        <f t="shared" si="3"/>
        <v>40871.945110000001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11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265AAB2D-C3EF-4DEE-B8FE-15253080510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700.00000009999997</v>
      </c>
      <c r="C7" s="52">
        <v>58.333333341666666</v>
      </c>
      <c r="D7" s="52">
        <v>29.939919999999997</v>
      </c>
      <c r="E7" s="52">
        <v>12.37208</v>
      </c>
      <c r="F7" s="52">
        <v>18.30677</v>
      </c>
      <c r="G7" s="52">
        <v>18.44049</v>
      </c>
      <c r="H7" s="52">
        <v>19.82713</v>
      </c>
      <c r="I7" s="52">
        <v>23.94641</v>
      </c>
      <c r="J7" s="52">
        <v>144.3603</v>
      </c>
      <c r="K7" s="52">
        <v>149.46288000000001</v>
      </c>
      <c r="L7" s="52">
        <v>90.668220000000005</v>
      </c>
      <c r="M7" s="52">
        <v>64.061329999999998</v>
      </c>
      <c r="N7" s="52">
        <v>75.627139999999997</v>
      </c>
      <c r="O7" s="52">
        <v>0</v>
      </c>
      <c r="P7" s="53">
        <v>647.01267000000007</v>
      </c>
      <c r="Q7" s="95">
        <v>1.0083314336221865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140.00000020000002</v>
      </c>
      <c r="C9" s="52">
        <v>11.666666683333334</v>
      </c>
      <c r="D9" s="52">
        <v>75.951719999999995</v>
      </c>
      <c r="E9" s="52">
        <v>45.239570000000001</v>
      </c>
      <c r="F9" s="52">
        <v>143.10626999999999</v>
      </c>
      <c r="G9" s="52">
        <v>81.384520000000009</v>
      </c>
      <c r="H9" s="52">
        <v>145.7628</v>
      </c>
      <c r="I9" s="52">
        <v>118.47467</v>
      </c>
      <c r="J9" s="52">
        <v>150.54848000000001</v>
      </c>
      <c r="K9" s="52">
        <v>101.41977</v>
      </c>
      <c r="L9" s="52">
        <v>17.240659999999998</v>
      </c>
      <c r="M9" s="52">
        <v>49.869819999999997</v>
      </c>
      <c r="N9" s="52">
        <v>105.50747</v>
      </c>
      <c r="O9" s="52">
        <v>0</v>
      </c>
      <c r="P9" s="53">
        <v>1034.50575</v>
      </c>
      <c r="Q9" s="95">
        <v>8.0610837547179326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54.915089200000004</v>
      </c>
      <c r="C11" s="52">
        <v>4.5762574333333337</v>
      </c>
      <c r="D11" s="52">
        <v>167.73272</v>
      </c>
      <c r="E11" s="52">
        <v>35.910249999999998</v>
      </c>
      <c r="F11" s="52">
        <v>38.703279999999999</v>
      </c>
      <c r="G11" s="52">
        <v>22.254619999999999</v>
      </c>
      <c r="H11" s="52">
        <v>34.278570000000002</v>
      </c>
      <c r="I11" s="52">
        <v>29.157229999999998</v>
      </c>
      <c r="J11" s="52">
        <v>25.518159999999998</v>
      </c>
      <c r="K11" s="52">
        <v>30.034800000000001</v>
      </c>
      <c r="L11" s="52">
        <v>11.646840000000001</v>
      </c>
      <c r="M11" s="52">
        <v>7.3343400000000001</v>
      </c>
      <c r="N11" s="52">
        <v>28.64912</v>
      </c>
      <c r="O11" s="52">
        <v>0</v>
      </c>
      <c r="P11" s="53">
        <v>431.21992999999998</v>
      </c>
      <c r="Q11" s="95">
        <v>8.5663475862692717</v>
      </c>
    </row>
    <row r="12" spans="1:17" ht="14.45" customHeight="1" x14ac:dyDescent="0.2">
      <c r="A12" s="15" t="s">
        <v>40</v>
      </c>
      <c r="B12" s="51">
        <v>47.6215464</v>
      </c>
      <c r="C12" s="52">
        <v>3.9684621999999998</v>
      </c>
      <c r="D12" s="52">
        <v>0.2039</v>
      </c>
      <c r="E12" s="52">
        <v>1.1068800000000001</v>
      </c>
      <c r="F12" s="52">
        <v>1.3212200000000001</v>
      </c>
      <c r="G12" s="52">
        <v>0.21915999999999999</v>
      </c>
      <c r="H12" s="52">
        <v>0.36230000000000001</v>
      </c>
      <c r="I12" s="52">
        <v>4.6781800000000002</v>
      </c>
      <c r="J12" s="52">
        <v>0</v>
      </c>
      <c r="K12" s="52">
        <v>4.1923300000000001</v>
      </c>
      <c r="L12" s="52">
        <v>8.9540000000000006</v>
      </c>
      <c r="M12" s="52">
        <v>9.2780000000000001E-2</v>
      </c>
      <c r="N12" s="52">
        <v>2.4818899999999999</v>
      </c>
      <c r="O12" s="52">
        <v>0</v>
      </c>
      <c r="P12" s="53">
        <v>23.612640000000003</v>
      </c>
      <c r="Q12" s="95">
        <v>0.5409157321351421</v>
      </c>
    </row>
    <row r="13" spans="1:17" ht="14.45" customHeight="1" x14ac:dyDescent="0.2">
      <c r="A13" s="15" t="s">
        <v>41</v>
      </c>
      <c r="B13" s="51">
        <v>24.9999997</v>
      </c>
      <c r="C13" s="52">
        <v>2.0833333083333332</v>
      </c>
      <c r="D13" s="52">
        <v>10.482209999999998</v>
      </c>
      <c r="E13" s="52">
        <v>7.3698300000000003</v>
      </c>
      <c r="F13" s="52">
        <v>7.0888100000000005</v>
      </c>
      <c r="G13" s="52">
        <v>6.0992100000000002</v>
      </c>
      <c r="H13" s="52">
        <v>5.7152700000000003</v>
      </c>
      <c r="I13" s="52">
        <v>2.3869400000000001</v>
      </c>
      <c r="J13" s="52">
        <v>4.4369899999999998</v>
      </c>
      <c r="K13" s="52">
        <v>3.5250900000000001</v>
      </c>
      <c r="L13" s="52">
        <v>3.8073800000000002</v>
      </c>
      <c r="M13" s="52">
        <v>1.92859</v>
      </c>
      <c r="N13" s="52">
        <v>1.72159</v>
      </c>
      <c r="O13" s="52">
        <v>0</v>
      </c>
      <c r="P13" s="53">
        <v>54.561910000000005</v>
      </c>
      <c r="Q13" s="95">
        <v>2.3808833740251463</v>
      </c>
    </row>
    <row r="14" spans="1:17" ht="14.45" customHeight="1" x14ac:dyDescent="0.2">
      <c r="A14" s="15" t="s">
        <v>42</v>
      </c>
      <c r="B14" s="51">
        <v>1264.5845308999999</v>
      </c>
      <c r="C14" s="52">
        <v>105.38204424166666</v>
      </c>
      <c r="D14" s="52">
        <v>148.64599999999999</v>
      </c>
      <c r="E14" s="52">
        <v>136.38999999999999</v>
      </c>
      <c r="F14" s="52">
        <v>132.512</v>
      </c>
      <c r="G14" s="52">
        <v>106.404</v>
      </c>
      <c r="H14" s="52">
        <v>87.081000000000003</v>
      </c>
      <c r="I14" s="52">
        <v>67.897999999999996</v>
      </c>
      <c r="J14" s="52">
        <v>63.070999999999998</v>
      </c>
      <c r="K14" s="52">
        <v>67.349999999999994</v>
      </c>
      <c r="L14" s="52">
        <v>68.486000000000004</v>
      </c>
      <c r="M14" s="52">
        <v>100.253</v>
      </c>
      <c r="N14" s="52">
        <v>110.46525</v>
      </c>
      <c r="O14" s="52">
        <v>0</v>
      </c>
      <c r="P14" s="53">
        <v>1088.5562500000001</v>
      </c>
      <c r="Q14" s="95">
        <v>0.93905617226375415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199.24754440000001</v>
      </c>
      <c r="C17" s="52">
        <v>16.603962033333335</v>
      </c>
      <c r="D17" s="52">
        <v>40.203069999999997</v>
      </c>
      <c r="E17" s="52">
        <v>34.893980000000006</v>
      </c>
      <c r="F17" s="52">
        <v>57.964179999999999</v>
      </c>
      <c r="G17" s="52">
        <v>2.3914400000000002</v>
      </c>
      <c r="H17" s="52">
        <v>40.332740000000001</v>
      </c>
      <c r="I17" s="52">
        <v>58.485759999999999</v>
      </c>
      <c r="J17" s="52">
        <v>3.3538899999999998</v>
      </c>
      <c r="K17" s="52">
        <v>-26.073080000000001</v>
      </c>
      <c r="L17" s="52">
        <v>8.3659500000000016</v>
      </c>
      <c r="M17" s="52">
        <v>19.7288</v>
      </c>
      <c r="N17" s="52">
        <v>805.43231000000003</v>
      </c>
      <c r="O17" s="52">
        <v>0</v>
      </c>
      <c r="P17" s="53">
        <v>1045.0790400000001</v>
      </c>
      <c r="Q17" s="95">
        <v>5.7219587267071255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2.2959999999999998</v>
      </c>
      <c r="F18" s="52">
        <v>0.71399999999999997</v>
      </c>
      <c r="G18" s="52">
        <v>0.182</v>
      </c>
      <c r="H18" s="52">
        <v>0.29399999999999998</v>
      </c>
      <c r="I18" s="52">
        <v>0.27300000000000002</v>
      </c>
      <c r="J18" s="52">
        <v>0</v>
      </c>
      <c r="K18" s="52">
        <v>0</v>
      </c>
      <c r="L18" s="52">
        <v>0</v>
      </c>
      <c r="M18" s="52">
        <v>0</v>
      </c>
      <c r="N18" s="52">
        <v>0.23799999999999999</v>
      </c>
      <c r="O18" s="52">
        <v>0</v>
      </c>
      <c r="P18" s="53">
        <v>3.9969999999999999</v>
      </c>
      <c r="Q18" s="95" t="s">
        <v>271</v>
      </c>
    </row>
    <row r="19" spans="1:17" ht="14.45" customHeight="1" x14ac:dyDescent="0.2">
      <c r="A19" s="15" t="s">
        <v>47</v>
      </c>
      <c r="B19" s="51">
        <v>287.14690469999999</v>
      </c>
      <c r="C19" s="52">
        <v>23.928908724999999</v>
      </c>
      <c r="D19" s="52">
        <v>67.046300000000002</v>
      </c>
      <c r="E19" s="52">
        <v>40.159519999999993</v>
      </c>
      <c r="F19" s="52">
        <v>45.96651</v>
      </c>
      <c r="G19" s="52">
        <v>69.676869999999994</v>
      </c>
      <c r="H19" s="52">
        <v>80.565399999999997</v>
      </c>
      <c r="I19" s="52">
        <v>61.375489999999999</v>
      </c>
      <c r="J19" s="52">
        <v>52.842489999999998</v>
      </c>
      <c r="K19" s="52">
        <v>95.924610000000001</v>
      </c>
      <c r="L19" s="52">
        <v>63.173410000000004</v>
      </c>
      <c r="M19" s="52">
        <v>72.212519999999998</v>
      </c>
      <c r="N19" s="52">
        <v>72.950910000000007</v>
      </c>
      <c r="O19" s="52">
        <v>0</v>
      </c>
      <c r="P19" s="53">
        <v>721.89403000000004</v>
      </c>
      <c r="Q19" s="95">
        <v>2.7425709527420166</v>
      </c>
    </row>
    <row r="20" spans="1:17" ht="14.45" customHeight="1" x14ac:dyDescent="0.2">
      <c r="A20" s="15" t="s">
        <v>48</v>
      </c>
      <c r="B20" s="51">
        <v>12130.2079679</v>
      </c>
      <c r="C20" s="52">
        <v>1010.8506639916667</v>
      </c>
      <c r="D20" s="52">
        <v>2313.7784900000001</v>
      </c>
      <c r="E20" s="52">
        <v>2528.07492</v>
      </c>
      <c r="F20" s="52">
        <v>3455.44166</v>
      </c>
      <c r="G20" s="52">
        <v>4400.9529000000002</v>
      </c>
      <c r="H20" s="52">
        <v>3770.0251000000003</v>
      </c>
      <c r="I20" s="52">
        <v>4049.6364100000001</v>
      </c>
      <c r="J20" s="52">
        <v>4464.91356</v>
      </c>
      <c r="K20" s="52">
        <v>3577.4894900000004</v>
      </c>
      <c r="L20" s="52">
        <v>2453.8566299999998</v>
      </c>
      <c r="M20" s="52">
        <v>2248.7419300000001</v>
      </c>
      <c r="N20" s="52">
        <v>3472.4966600000002</v>
      </c>
      <c r="O20" s="52">
        <v>0</v>
      </c>
      <c r="P20" s="53">
        <v>36735.407749999991</v>
      </c>
      <c r="Q20" s="95">
        <v>3.3037348064251786</v>
      </c>
    </row>
    <row r="21" spans="1:17" ht="14.45" customHeight="1" x14ac:dyDescent="0.2">
      <c r="A21" s="16" t="s">
        <v>49</v>
      </c>
      <c r="B21" s="51">
        <v>707.07744239999897</v>
      </c>
      <c r="C21" s="52">
        <v>58.923120199999914</v>
      </c>
      <c r="D21" s="52">
        <v>61.296339999999994</v>
      </c>
      <c r="E21" s="52">
        <v>61.296339999999994</v>
      </c>
      <c r="F21" s="52">
        <v>61.296339999999994</v>
      </c>
      <c r="G21" s="52">
        <v>58.135339999999999</v>
      </c>
      <c r="H21" s="52">
        <v>58.135339999999999</v>
      </c>
      <c r="I21" s="52">
        <v>60.634370000000004</v>
      </c>
      <c r="J21" s="52">
        <v>60.634370000000004</v>
      </c>
      <c r="K21" s="52">
        <v>60.634370000000004</v>
      </c>
      <c r="L21" s="52">
        <v>66.13436999999999</v>
      </c>
      <c r="M21" s="52">
        <v>66.13436999999999</v>
      </c>
      <c r="N21" s="52">
        <v>66.13436999999999</v>
      </c>
      <c r="O21" s="52">
        <v>0</v>
      </c>
      <c r="P21" s="53">
        <v>680.46591999999987</v>
      </c>
      <c r="Q21" s="95">
        <v>1.049851704591473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303.32921000000005</v>
      </c>
      <c r="E22" s="52">
        <v>237.6181</v>
      </c>
      <c r="F22" s="52">
        <v>0</v>
      </c>
      <c r="G22" s="52">
        <v>17.666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558.61331000000007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0.22985000000016953</v>
      </c>
      <c r="E24" s="52">
        <v>3.0936500000002525</v>
      </c>
      <c r="F24" s="52">
        <v>0.11502000000018597</v>
      </c>
      <c r="G24" s="52">
        <v>0.61199999999917054</v>
      </c>
      <c r="H24" s="52">
        <v>9.3082500000009532</v>
      </c>
      <c r="I24" s="52">
        <v>4.8372199999994336</v>
      </c>
      <c r="J24" s="52">
        <v>-0.71369999999933498</v>
      </c>
      <c r="K24" s="52">
        <v>84.785499999999047</v>
      </c>
      <c r="L24" s="52">
        <v>-3.3209999999999127</v>
      </c>
      <c r="M24" s="52">
        <v>241.62920000000031</v>
      </c>
      <c r="N24" s="52">
        <v>1.6822000000001935</v>
      </c>
      <c r="O24" s="52">
        <v>0</v>
      </c>
      <c r="P24" s="53">
        <v>342.25819000000047</v>
      </c>
      <c r="Q24" s="95" t="s">
        <v>271</v>
      </c>
    </row>
    <row r="25" spans="1:17" ht="14.45" customHeight="1" x14ac:dyDescent="0.2">
      <c r="A25" s="17" t="s">
        <v>53</v>
      </c>
      <c r="B25" s="54">
        <v>15555.8010259</v>
      </c>
      <c r="C25" s="55">
        <v>1296.3167521583334</v>
      </c>
      <c r="D25" s="55">
        <v>3218.8397300000001</v>
      </c>
      <c r="E25" s="55">
        <v>3145.8211200000001</v>
      </c>
      <c r="F25" s="55">
        <v>3962.5360599999999</v>
      </c>
      <c r="G25" s="55">
        <v>4784.4185499999994</v>
      </c>
      <c r="H25" s="55">
        <v>4251.6879000000008</v>
      </c>
      <c r="I25" s="55">
        <v>4481.7836799999995</v>
      </c>
      <c r="J25" s="55">
        <v>4968.9655400000001</v>
      </c>
      <c r="K25" s="55">
        <v>4148.7457599999998</v>
      </c>
      <c r="L25" s="55">
        <v>2789.0124599999999</v>
      </c>
      <c r="M25" s="55">
        <v>2871.98668</v>
      </c>
      <c r="N25" s="55">
        <v>4743.3869100000002</v>
      </c>
      <c r="O25" s="55">
        <v>0</v>
      </c>
      <c r="P25" s="56">
        <v>43367.184390000002</v>
      </c>
      <c r="Q25" s="96">
        <v>3.0412870169406565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313.56637000000001</v>
      </c>
      <c r="E26" s="52">
        <v>281.70148</v>
      </c>
      <c r="F26" s="52">
        <v>416.56753000000003</v>
      </c>
      <c r="G26" s="52">
        <v>351.37594999999999</v>
      </c>
      <c r="H26" s="52">
        <v>429.77375999999998</v>
      </c>
      <c r="I26" s="52">
        <v>525.89725999999996</v>
      </c>
      <c r="J26" s="52">
        <v>1618.6573899999999</v>
      </c>
      <c r="K26" s="52">
        <v>388.22017999999997</v>
      </c>
      <c r="L26" s="52">
        <v>286.13084999999995</v>
      </c>
      <c r="M26" s="52">
        <v>429.31107000000003</v>
      </c>
      <c r="N26" s="52">
        <v>384.24448999999998</v>
      </c>
      <c r="O26" s="52">
        <v>0</v>
      </c>
      <c r="P26" s="53">
        <v>5425.4463299999989</v>
      </c>
      <c r="Q26" s="95" t="s">
        <v>271</v>
      </c>
    </row>
    <row r="27" spans="1:17" ht="14.45" customHeight="1" x14ac:dyDescent="0.2">
      <c r="A27" s="18" t="s">
        <v>55</v>
      </c>
      <c r="B27" s="54">
        <v>15555.8010259</v>
      </c>
      <c r="C27" s="55">
        <v>1296.3167521583334</v>
      </c>
      <c r="D27" s="55">
        <v>3532.4061000000002</v>
      </c>
      <c r="E27" s="55">
        <v>3427.5226000000002</v>
      </c>
      <c r="F27" s="55">
        <v>4379.1035899999997</v>
      </c>
      <c r="G27" s="55">
        <v>5135.7944999999991</v>
      </c>
      <c r="H27" s="55">
        <v>4681.4616600000008</v>
      </c>
      <c r="I27" s="55">
        <v>5007.6809399999993</v>
      </c>
      <c r="J27" s="55">
        <v>6587.6229299999995</v>
      </c>
      <c r="K27" s="55">
        <v>4536.96594</v>
      </c>
      <c r="L27" s="55">
        <v>3075.1433099999999</v>
      </c>
      <c r="M27" s="55">
        <v>3301.2977500000002</v>
      </c>
      <c r="N27" s="55">
        <v>5127.6314000000002</v>
      </c>
      <c r="O27" s="55">
        <v>0</v>
      </c>
      <c r="P27" s="56">
        <v>48792.630719999994</v>
      </c>
      <c r="Q27" s="96">
        <v>3.4217668593982662</v>
      </c>
    </row>
    <row r="28" spans="1:17" ht="14.45" customHeight="1" x14ac:dyDescent="0.2">
      <c r="A28" s="16" t="s">
        <v>56</v>
      </c>
      <c r="B28" s="51">
        <v>7903.1971622000001</v>
      </c>
      <c r="C28" s="52">
        <v>658.59976351666671</v>
      </c>
      <c r="D28" s="52">
        <v>351.80500000000001</v>
      </c>
      <c r="E28" s="52">
        <v>414.92917999999997</v>
      </c>
      <c r="F28" s="52">
        <v>624.77644999999995</v>
      </c>
      <c r="G28" s="52">
        <v>570.50864000000001</v>
      </c>
      <c r="H28" s="52">
        <v>669.70587999999998</v>
      </c>
      <c r="I28" s="52">
        <v>726.21716000000004</v>
      </c>
      <c r="J28" s="52">
        <v>680.03458000000001</v>
      </c>
      <c r="K28" s="52">
        <v>866.93720999999994</v>
      </c>
      <c r="L28" s="52">
        <v>807.96816000000001</v>
      </c>
      <c r="M28" s="52">
        <v>744.47626000000002</v>
      </c>
      <c r="N28" s="52">
        <v>915.01966000000004</v>
      </c>
      <c r="O28" s="52">
        <v>0</v>
      </c>
      <c r="P28" s="53">
        <v>7372.3781800000006</v>
      </c>
      <c r="Q28" s="95">
        <v>1.0176380790104209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FCCDB2D1-7363-4E2A-A676-959EA750C04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-8263.2836291000094</v>
      </c>
      <c r="C6" s="461">
        <v>-4539.3821600000201</v>
      </c>
      <c r="D6" s="461">
        <v>3723.9014690999893</v>
      </c>
      <c r="E6" s="462">
        <v>0.5493436221908341</v>
      </c>
      <c r="F6" s="460">
        <v>-3565.4571879999899</v>
      </c>
      <c r="G6" s="461">
        <v>-3268.3357556666574</v>
      </c>
      <c r="H6" s="461">
        <v>2961.5094800000002</v>
      </c>
      <c r="I6" s="461">
        <v>34207.008950000003</v>
      </c>
      <c r="J6" s="461">
        <v>37475.344705666663</v>
      </c>
      <c r="K6" s="463">
        <v>-9.5940035586819388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13530.3673932</v>
      </c>
      <c r="C7" s="461">
        <v>14242.788130000001</v>
      </c>
      <c r="D7" s="461">
        <v>712.42073680000067</v>
      </c>
      <c r="E7" s="462">
        <v>1.0526534658000524</v>
      </c>
      <c r="F7" s="460">
        <v>15555.8010259</v>
      </c>
      <c r="G7" s="461">
        <v>14259.484273741667</v>
      </c>
      <c r="H7" s="461">
        <v>4743.3869100000002</v>
      </c>
      <c r="I7" s="461">
        <v>43367.184390000002</v>
      </c>
      <c r="J7" s="461">
        <v>29107.700116258333</v>
      </c>
      <c r="K7" s="463">
        <v>2.787846432195602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2196.4585932</v>
      </c>
      <c r="C8" s="461">
        <v>2067.0899300000001</v>
      </c>
      <c r="D8" s="461">
        <v>-129.3686631999999</v>
      </c>
      <c r="E8" s="462">
        <v>0.94110125107729714</v>
      </c>
      <c r="F8" s="460">
        <v>2232.1211664999996</v>
      </c>
      <c r="G8" s="461">
        <v>2046.1110692916661</v>
      </c>
      <c r="H8" s="461">
        <v>324.45272999999997</v>
      </c>
      <c r="I8" s="461">
        <v>3279.7341099999999</v>
      </c>
      <c r="J8" s="461">
        <v>1233.6230407083337</v>
      </c>
      <c r="K8" s="463">
        <v>1.469335159409233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942.00321899999904</v>
      </c>
      <c r="C9" s="461">
        <v>835.91593</v>
      </c>
      <c r="D9" s="461">
        <v>-106.08728899999903</v>
      </c>
      <c r="E9" s="462">
        <v>0.88738118208065364</v>
      </c>
      <c r="F9" s="460">
        <v>967.53663560000007</v>
      </c>
      <c r="G9" s="461">
        <v>886.90858263333337</v>
      </c>
      <c r="H9" s="461">
        <v>213.98748000000001</v>
      </c>
      <c r="I9" s="461">
        <v>2191.1778599999998</v>
      </c>
      <c r="J9" s="461">
        <v>1304.2692773666663</v>
      </c>
      <c r="K9" s="463">
        <v>2.2646975622180769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2.7E-4</v>
      </c>
      <c r="D10" s="461">
        <v>2.7E-4</v>
      </c>
      <c r="E10" s="462">
        <v>0</v>
      </c>
      <c r="F10" s="460">
        <v>0</v>
      </c>
      <c r="G10" s="461">
        <v>0</v>
      </c>
      <c r="H10" s="461">
        <v>2.7E-4</v>
      </c>
      <c r="I10" s="461">
        <v>9.5999999999999992E-4</v>
      </c>
      <c r="J10" s="461">
        <v>9.5999999999999992E-4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2.7E-4</v>
      </c>
      <c r="D11" s="461">
        <v>2.7E-4</v>
      </c>
      <c r="E11" s="462">
        <v>0</v>
      </c>
      <c r="F11" s="460">
        <v>0</v>
      </c>
      <c r="G11" s="461">
        <v>0</v>
      </c>
      <c r="H11" s="461">
        <v>2.7E-4</v>
      </c>
      <c r="I11" s="461">
        <v>9.5999999999999992E-4</v>
      </c>
      <c r="J11" s="461">
        <v>9.5999999999999992E-4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700.00000009999997</v>
      </c>
      <c r="C12" s="461">
        <v>530.25017000000003</v>
      </c>
      <c r="D12" s="461">
        <v>-169.74983009999994</v>
      </c>
      <c r="E12" s="462">
        <v>0.75750024274892858</v>
      </c>
      <c r="F12" s="460">
        <v>700.00000009999997</v>
      </c>
      <c r="G12" s="461">
        <v>641.66666675833335</v>
      </c>
      <c r="H12" s="461">
        <v>75.627139999999997</v>
      </c>
      <c r="I12" s="461">
        <v>647.01267000000007</v>
      </c>
      <c r="J12" s="461">
        <v>5.3460032416667218</v>
      </c>
      <c r="K12" s="463">
        <v>0.92430381415367102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700.00000009999997</v>
      </c>
      <c r="C13" s="461">
        <v>529.07717000000002</v>
      </c>
      <c r="D13" s="461">
        <v>-170.92283009999994</v>
      </c>
      <c r="E13" s="462">
        <v>0.75582452846345372</v>
      </c>
      <c r="F13" s="460">
        <v>700.00000009999997</v>
      </c>
      <c r="G13" s="461">
        <v>641.66666675833335</v>
      </c>
      <c r="H13" s="461">
        <v>75.627139999999997</v>
      </c>
      <c r="I13" s="461">
        <v>643.21767</v>
      </c>
      <c r="J13" s="461">
        <v>1.551003241666649</v>
      </c>
      <c r="K13" s="463">
        <v>0.91888238558301683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0</v>
      </c>
      <c r="C14" s="461">
        <v>1.173</v>
      </c>
      <c r="D14" s="461">
        <v>1.173</v>
      </c>
      <c r="E14" s="462">
        <v>0</v>
      </c>
      <c r="F14" s="460">
        <v>0</v>
      </c>
      <c r="G14" s="461">
        <v>0</v>
      </c>
      <c r="H14" s="461">
        <v>0</v>
      </c>
      <c r="I14" s="461">
        <v>3.7949999999999999</v>
      </c>
      <c r="J14" s="461">
        <v>3.7949999999999999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127.99999980000001</v>
      </c>
      <c r="C15" s="461">
        <v>138.69893999999999</v>
      </c>
      <c r="D15" s="461">
        <v>10.698940199999981</v>
      </c>
      <c r="E15" s="462">
        <v>1.0835854704431021</v>
      </c>
      <c r="F15" s="460">
        <v>140.00000020000002</v>
      </c>
      <c r="G15" s="461">
        <v>128.33333351666667</v>
      </c>
      <c r="H15" s="461">
        <v>105.50747</v>
      </c>
      <c r="I15" s="461">
        <v>1034.50575</v>
      </c>
      <c r="J15" s="461">
        <v>906.17241648333334</v>
      </c>
      <c r="K15" s="463">
        <v>7.3893267751581035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18</v>
      </c>
      <c r="C16" s="461">
        <v>28.400860000000002</v>
      </c>
      <c r="D16" s="461">
        <v>10.400860000000002</v>
      </c>
      <c r="E16" s="462">
        <v>1.5778255555555556</v>
      </c>
      <c r="F16" s="460">
        <v>26</v>
      </c>
      <c r="G16" s="461">
        <v>23.833333333333332</v>
      </c>
      <c r="H16" s="461">
        <v>4.8068299999999997</v>
      </c>
      <c r="I16" s="461">
        <v>27.838519999999999</v>
      </c>
      <c r="J16" s="461">
        <v>4.0051866666666669</v>
      </c>
      <c r="K16" s="463">
        <v>1.0707123076923077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0</v>
      </c>
      <c r="C17" s="461">
        <v>4.0899999999999999E-2</v>
      </c>
      <c r="D17" s="461">
        <v>4.0899999999999999E-2</v>
      </c>
      <c r="E17" s="462">
        <v>0</v>
      </c>
      <c r="F17" s="460">
        <v>0</v>
      </c>
      <c r="G17" s="461">
        <v>0</v>
      </c>
      <c r="H17" s="461">
        <v>0</v>
      </c>
      <c r="I17" s="461">
        <v>0</v>
      </c>
      <c r="J17" s="461">
        <v>0</v>
      </c>
      <c r="K17" s="463">
        <v>0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2.9999998999999997</v>
      </c>
      <c r="C18" s="461">
        <v>3.75264</v>
      </c>
      <c r="D18" s="461">
        <v>0.75264010000000026</v>
      </c>
      <c r="E18" s="462">
        <v>1.2508800416960015</v>
      </c>
      <c r="F18" s="460">
        <v>4</v>
      </c>
      <c r="G18" s="461">
        <v>3.6666666666666665</v>
      </c>
      <c r="H18" s="461">
        <v>7.3418199999999993</v>
      </c>
      <c r="I18" s="461">
        <v>64.656149999999997</v>
      </c>
      <c r="J18" s="461">
        <v>60.989483333333332</v>
      </c>
      <c r="K18" s="463">
        <v>16.164037499999999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65</v>
      </c>
      <c r="C19" s="461">
        <v>64.512140000000002</v>
      </c>
      <c r="D19" s="461">
        <v>-0.48785999999999774</v>
      </c>
      <c r="E19" s="462">
        <v>0.99249446153846155</v>
      </c>
      <c r="F19" s="460">
        <v>65</v>
      </c>
      <c r="G19" s="461">
        <v>59.583333333333336</v>
      </c>
      <c r="H19" s="461">
        <v>69.482119999999995</v>
      </c>
      <c r="I19" s="461">
        <v>742.47721000000001</v>
      </c>
      <c r="J19" s="461">
        <v>682.89387666666664</v>
      </c>
      <c r="K19" s="463">
        <v>11.422726307692308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30</v>
      </c>
      <c r="C20" s="461">
        <v>25.308400000000002</v>
      </c>
      <c r="D20" s="461">
        <v>-4.6915999999999976</v>
      </c>
      <c r="E20" s="462">
        <v>0.84361333333333344</v>
      </c>
      <c r="F20" s="460">
        <v>25.000000100000001</v>
      </c>
      <c r="G20" s="461">
        <v>22.916666758333331</v>
      </c>
      <c r="H20" s="461">
        <v>0</v>
      </c>
      <c r="I20" s="461">
        <v>0.1017</v>
      </c>
      <c r="J20" s="461">
        <v>-22.81496675833333</v>
      </c>
      <c r="K20" s="463">
        <v>4.0679999837280002E-3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8.9999999000000006</v>
      </c>
      <c r="C21" s="461">
        <v>7.0819999999999999</v>
      </c>
      <c r="D21" s="461">
        <v>-1.9179999000000008</v>
      </c>
      <c r="E21" s="462">
        <v>0.78688889763209879</v>
      </c>
      <c r="F21" s="460">
        <v>8.0000000999999994</v>
      </c>
      <c r="G21" s="461">
        <v>7.3333334250000002</v>
      </c>
      <c r="H21" s="461">
        <v>10.377379999999999</v>
      </c>
      <c r="I21" s="461">
        <v>62.953290000000003</v>
      </c>
      <c r="J21" s="461">
        <v>55.619956575000003</v>
      </c>
      <c r="K21" s="463">
        <v>7.8691611516354865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</v>
      </c>
      <c r="C22" s="461">
        <v>9.6020000000000003</v>
      </c>
      <c r="D22" s="461">
        <v>6.6020000000000003</v>
      </c>
      <c r="E22" s="462">
        <v>3.2006666666666668</v>
      </c>
      <c r="F22" s="460">
        <v>12</v>
      </c>
      <c r="G22" s="461">
        <v>11</v>
      </c>
      <c r="H22" s="461">
        <v>2.3010000000000002</v>
      </c>
      <c r="I22" s="461">
        <v>108.759</v>
      </c>
      <c r="J22" s="461">
        <v>97.759</v>
      </c>
      <c r="K22" s="463">
        <v>9.06325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0.79055999999999993</v>
      </c>
      <c r="J23" s="461">
        <v>0.79055999999999993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0.95920000000000005</v>
      </c>
      <c r="I24" s="461">
        <v>13.6342</v>
      </c>
      <c r="J24" s="461">
        <v>13.6342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0</v>
      </c>
      <c r="C25" s="461">
        <v>0</v>
      </c>
      <c r="D25" s="461">
        <v>0</v>
      </c>
      <c r="E25" s="462">
        <v>0</v>
      </c>
      <c r="F25" s="460">
        <v>0</v>
      </c>
      <c r="G25" s="461">
        <v>0</v>
      </c>
      <c r="H25" s="461">
        <v>4.1911199999999997</v>
      </c>
      <c r="I25" s="461">
        <v>7.1491199999999999</v>
      </c>
      <c r="J25" s="461">
        <v>7.1491199999999999</v>
      </c>
      <c r="K25" s="463">
        <v>0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0</v>
      </c>
      <c r="D26" s="461">
        <v>0</v>
      </c>
      <c r="E26" s="462">
        <v>0</v>
      </c>
      <c r="F26" s="460">
        <v>0</v>
      </c>
      <c r="G26" s="461">
        <v>0</v>
      </c>
      <c r="H26" s="461">
        <v>6.048</v>
      </c>
      <c r="I26" s="461">
        <v>6.1459999999999999</v>
      </c>
      <c r="J26" s="461">
        <v>6.1459999999999999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64.7117413</v>
      </c>
      <c r="C27" s="461">
        <v>106.26495</v>
      </c>
      <c r="D27" s="461">
        <v>41.553208699999999</v>
      </c>
      <c r="E27" s="462">
        <v>1.6421278096560816</v>
      </c>
      <c r="F27" s="460">
        <v>54.915089200000004</v>
      </c>
      <c r="G27" s="461">
        <v>50.338831766666672</v>
      </c>
      <c r="H27" s="461">
        <v>28.64912</v>
      </c>
      <c r="I27" s="461">
        <v>431.21992999999998</v>
      </c>
      <c r="J27" s="461">
        <v>380.88109823333332</v>
      </c>
      <c r="K27" s="463">
        <v>7.8524852874134989</v>
      </c>
      <c r="L27" s="150"/>
      <c r="M27" s="459" t="str">
        <f t="shared" si="0"/>
        <v>X</v>
      </c>
    </row>
    <row r="28" spans="1:13" ht="14.45" customHeight="1" x14ac:dyDescent="0.2">
      <c r="A28" s="464" t="s">
        <v>294</v>
      </c>
      <c r="B28" s="460">
        <v>0</v>
      </c>
      <c r="C28" s="461">
        <v>18.94134</v>
      </c>
      <c r="D28" s="461">
        <v>18.94134</v>
      </c>
      <c r="E28" s="462">
        <v>0</v>
      </c>
      <c r="F28" s="460">
        <v>0</v>
      </c>
      <c r="G28" s="461">
        <v>0</v>
      </c>
      <c r="H28" s="461">
        <v>0</v>
      </c>
      <c r="I28" s="461">
        <v>21.014720000000001</v>
      </c>
      <c r="J28" s="461">
        <v>21.014720000000001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1</v>
      </c>
      <c r="C29" s="461">
        <v>0.20083999999999999</v>
      </c>
      <c r="D29" s="461">
        <v>-0.79915999999999998</v>
      </c>
      <c r="E29" s="462">
        <v>0.20083999999999999</v>
      </c>
      <c r="F29" s="460">
        <v>1</v>
      </c>
      <c r="G29" s="461">
        <v>0.91666666666666663</v>
      </c>
      <c r="H29" s="461">
        <v>0.23749999999999999</v>
      </c>
      <c r="I29" s="461">
        <v>1.3128599999999999</v>
      </c>
      <c r="J29" s="461">
        <v>0.39619333333333329</v>
      </c>
      <c r="K29" s="463">
        <v>1.3128599999999999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15</v>
      </c>
      <c r="C30" s="461">
        <v>27.50657</v>
      </c>
      <c r="D30" s="461">
        <v>12.50657</v>
      </c>
      <c r="E30" s="462">
        <v>1.8337713333333334</v>
      </c>
      <c r="F30" s="460">
        <v>0</v>
      </c>
      <c r="G30" s="461">
        <v>0</v>
      </c>
      <c r="H30" s="461">
        <v>10.335360000000001</v>
      </c>
      <c r="I30" s="461">
        <v>122.04048</v>
      </c>
      <c r="J30" s="461">
        <v>122.04048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25.000000100000001</v>
      </c>
      <c r="C31" s="461">
        <v>22.987269999999999</v>
      </c>
      <c r="D31" s="461">
        <v>-2.0127301000000024</v>
      </c>
      <c r="E31" s="462">
        <v>0.91949079632203667</v>
      </c>
      <c r="F31" s="460">
        <v>25.000000100000001</v>
      </c>
      <c r="G31" s="461">
        <v>22.916666758333331</v>
      </c>
      <c r="H31" s="461">
        <v>6.6441400000000002</v>
      </c>
      <c r="I31" s="461">
        <v>78.611270000000005</v>
      </c>
      <c r="J31" s="461">
        <v>55.69460324166667</v>
      </c>
      <c r="K31" s="463">
        <v>3.1444507874221967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3.2001765999999998</v>
      </c>
      <c r="C32" s="461">
        <v>5.1627999999999998</v>
      </c>
      <c r="D32" s="461">
        <v>1.9626234</v>
      </c>
      <c r="E32" s="462">
        <v>1.6132859667807082</v>
      </c>
      <c r="F32" s="460">
        <v>3.5352405</v>
      </c>
      <c r="G32" s="461">
        <v>3.2406371250000001</v>
      </c>
      <c r="H32" s="461">
        <v>4.8161700000000005</v>
      </c>
      <c r="I32" s="461">
        <v>10.31307</v>
      </c>
      <c r="J32" s="461">
        <v>7.0724328749999996</v>
      </c>
      <c r="K32" s="463">
        <v>2.917218786105217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2.5937100000000002</v>
      </c>
      <c r="D33" s="461">
        <v>2.5937100000000002</v>
      </c>
      <c r="E33" s="462">
        <v>0</v>
      </c>
      <c r="F33" s="460">
        <v>0</v>
      </c>
      <c r="G33" s="461">
        <v>0</v>
      </c>
      <c r="H33" s="461">
        <v>0.35211000000000003</v>
      </c>
      <c r="I33" s="461">
        <v>3.8732099999999998</v>
      </c>
      <c r="J33" s="461">
        <v>3.8732099999999998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0</v>
      </c>
      <c r="C34" s="461">
        <v>0</v>
      </c>
      <c r="D34" s="461">
        <v>0</v>
      </c>
      <c r="E34" s="462">
        <v>0</v>
      </c>
      <c r="F34" s="460">
        <v>0</v>
      </c>
      <c r="G34" s="461">
        <v>0</v>
      </c>
      <c r="H34" s="461">
        <v>0</v>
      </c>
      <c r="I34" s="461">
        <v>0.35011000000000003</v>
      </c>
      <c r="J34" s="461">
        <v>0.35011000000000003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10.511564700000001</v>
      </c>
      <c r="C35" s="461">
        <v>10.7653</v>
      </c>
      <c r="D35" s="461">
        <v>0.25373529999999889</v>
      </c>
      <c r="E35" s="462">
        <v>1.0241386803241574</v>
      </c>
      <c r="F35" s="460">
        <v>15.3798487</v>
      </c>
      <c r="G35" s="461">
        <v>14.098194641666666</v>
      </c>
      <c r="H35" s="461">
        <v>2.0906100000000003</v>
      </c>
      <c r="I35" s="461">
        <v>32.439830000000001</v>
      </c>
      <c r="J35" s="461">
        <v>18.341635358333335</v>
      </c>
      <c r="K35" s="463">
        <v>2.1092424660848583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</v>
      </c>
      <c r="D36" s="461">
        <v>0</v>
      </c>
      <c r="E36" s="462">
        <v>0</v>
      </c>
      <c r="F36" s="460">
        <v>0</v>
      </c>
      <c r="G36" s="461">
        <v>0</v>
      </c>
      <c r="H36" s="461">
        <v>0</v>
      </c>
      <c r="I36" s="461">
        <v>90.132999999999996</v>
      </c>
      <c r="J36" s="461">
        <v>90.132999999999996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0</v>
      </c>
      <c r="D37" s="461">
        <v>0</v>
      </c>
      <c r="E37" s="462">
        <v>0</v>
      </c>
      <c r="F37" s="460">
        <v>0</v>
      </c>
      <c r="G37" s="461">
        <v>0</v>
      </c>
      <c r="H37" s="461">
        <v>0</v>
      </c>
      <c r="I37" s="461">
        <v>1.2499899999999999</v>
      </c>
      <c r="J37" s="461">
        <v>1.2499899999999999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4.5564499999999999</v>
      </c>
      <c r="D38" s="461">
        <v>4.5564499999999999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9.9999999000000006</v>
      </c>
      <c r="C39" s="461">
        <v>13.55067</v>
      </c>
      <c r="D39" s="461">
        <v>3.5506700999999996</v>
      </c>
      <c r="E39" s="462">
        <v>1.3550670135506702</v>
      </c>
      <c r="F39" s="460">
        <v>9.9999999000000006</v>
      </c>
      <c r="G39" s="461">
        <v>9.1666665750000007</v>
      </c>
      <c r="H39" s="461">
        <v>4.1732299999999993</v>
      </c>
      <c r="I39" s="461">
        <v>69.881389999999996</v>
      </c>
      <c r="J39" s="461">
        <v>60.714723424999995</v>
      </c>
      <c r="K39" s="463">
        <v>6.9881390698813899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45.291477899999997</v>
      </c>
      <c r="C40" s="461">
        <v>4.0238000000000005</v>
      </c>
      <c r="D40" s="461">
        <v>-41.267677899999995</v>
      </c>
      <c r="E40" s="462">
        <v>8.8842320599125349E-2</v>
      </c>
      <c r="F40" s="460">
        <v>47.6215464</v>
      </c>
      <c r="G40" s="461">
        <v>43.653084199999995</v>
      </c>
      <c r="H40" s="461">
        <v>2.4818899999999999</v>
      </c>
      <c r="I40" s="461">
        <v>23.612639999999999</v>
      </c>
      <c r="J40" s="461">
        <v>-20.040444199999996</v>
      </c>
      <c r="K40" s="463">
        <v>0.49583942112388013</v>
      </c>
      <c r="L40" s="150"/>
      <c r="M40" s="459" t="str">
        <f t="shared" si="0"/>
        <v>X</v>
      </c>
    </row>
    <row r="41" spans="1:13" ht="14.45" customHeight="1" x14ac:dyDescent="0.2">
      <c r="A41" s="464" t="s">
        <v>307</v>
      </c>
      <c r="B41" s="460">
        <v>38.216596100000004</v>
      </c>
      <c r="C41" s="461">
        <v>2.1539999999999999</v>
      </c>
      <c r="D41" s="461">
        <v>-36.062596100000007</v>
      </c>
      <c r="E41" s="462">
        <v>5.6362947510126361E-2</v>
      </c>
      <c r="F41" s="460">
        <v>42.239395799999997</v>
      </c>
      <c r="G41" s="461">
        <v>38.719446149999996</v>
      </c>
      <c r="H41" s="461">
        <v>1.2170000000000001</v>
      </c>
      <c r="I41" s="461">
        <v>13.68</v>
      </c>
      <c r="J41" s="461">
        <v>-25.039446149999996</v>
      </c>
      <c r="K41" s="463">
        <v>0.32386826896799503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5.0748818</v>
      </c>
      <c r="C42" s="461">
        <v>1.089</v>
      </c>
      <c r="D42" s="461">
        <v>-3.9858818</v>
      </c>
      <c r="E42" s="462">
        <v>0.21458627864002663</v>
      </c>
      <c r="F42" s="460">
        <v>4.1820447000000005</v>
      </c>
      <c r="G42" s="461">
        <v>3.8335409750000005</v>
      </c>
      <c r="H42" s="461">
        <v>0</v>
      </c>
      <c r="I42" s="461">
        <v>0</v>
      </c>
      <c r="J42" s="461">
        <v>-3.8335409750000005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</v>
      </c>
      <c r="C43" s="461">
        <v>0.78079999999999994</v>
      </c>
      <c r="D43" s="461">
        <v>-1.2192000000000001</v>
      </c>
      <c r="E43" s="462">
        <v>0.39039999999999997</v>
      </c>
      <c r="F43" s="460">
        <v>1.2001059000000001</v>
      </c>
      <c r="G43" s="461">
        <v>1.1000970750000001</v>
      </c>
      <c r="H43" s="461">
        <v>1.2648900000000001</v>
      </c>
      <c r="I43" s="461">
        <v>5.2546400000000002</v>
      </c>
      <c r="J43" s="461">
        <v>4.1545429250000003</v>
      </c>
      <c r="K43" s="463">
        <v>4.3784802657832111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4.6779999999999999</v>
      </c>
      <c r="J44" s="461">
        <v>4.6779999999999999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3.9999998999999997</v>
      </c>
      <c r="C45" s="461">
        <v>56.5458</v>
      </c>
      <c r="D45" s="461">
        <v>52.545800100000001</v>
      </c>
      <c r="E45" s="462">
        <v>14.136450353411259</v>
      </c>
      <c r="F45" s="460">
        <v>24.9999997</v>
      </c>
      <c r="G45" s="461">
        <v>22.916666391666666</v>
      </c>
      <c r="H45" s="461">
        <v>1.72159</v>
      </c>
      <c r="I45" s="461">
        <v>54.561910000000005</v>
      </c>
      <c r="J45" s="461">
        <v>31.645243608333338</v>
      </c>
      <c r="K45" s="463">
        <v>2.1824764261897172</v>
      </c>
      <c r="L45" s="150"/>
      <c r="M45" s="459" t="str">
        <f t="shared" si="0"/>
        <v>X</v>
      </c>
    </row>
    <row r="46" spans="1:13" ht="14.45" customHeight="1" x14ac:dyDescent="0.2">
      <c r="A46" s="464" t="s">
        <v>312</v>
      </c>
      <c r="B46" s="460">
        <v>0</v>
      </c>
      <c r="C46" s="461">
        <v>0.93653999999999993</v>
      </c>
      <c r="D46" s="461">
        <v>0.93653999999999993</v>
      </c>
      <c r="E46" s="462">
        <v>0</v>
      </c>
      <c r="F46" s="460">
        <v>0</v>
      </c>
      <c r="G46" s="461">
        <v>0</v>
      </c>
      <c r="H46" s="461">
        <v>0</v>
      </c>
      <c r="I46" s="461">
        <v>2.29217</v>
      </c>
      <c r="J46" s="461">
        <v>2.29217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19.04806</v>
      </c>
      <c r="D47" s="461">
        <v>19.04806</v>
      </c>
      <c r="E47" s="462">
        <v>0</v>
      </c>
      <c r="F47" s="460">
        <v>19</v>
      </c>
      <c r="G47" s="461">
        <v>17.416666666666664</v>
      </c>
      <c r="H47" s="461">
        <v>1.3937999999999999</v>
      </c>
      <c r="I47" s="461">
        <v>45.891199999999998</v>
      </c>
      <c r="J47" s="461">
        <v>28.474533333333333</v>
      </c>
      <c r="K47" s="463">
        <v>2.4153263157894735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3.9999998999999997</v>
      </c>
      <c r="C48" s="461">
        <v>5.89635</v>
      </c>
      <c r="D48" s="461">
        <v>1.8963501000000003</v>
      </c>
      <c r="E48" s="462">
        <v>1.4740875368521886</v>
      </c>
      <c r="F48" s="460">
        <v>5.9999997</v>
      </c>
      <c r="G48" s="461">
        <v>5.4999997249999995</v>
      </c>
      <c r="H48" s="461">
        <v>0.32779000000000003</v>
      </c>
      <c r="I48" s="461">
        <v>6.3785400000000001</v>
      </c>
      <c r="J48" s="461">
        <v>0.87854027500000065</v>
      </c>
      <c r="K48" s="463">
        <v>1.0630900531545027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</v>
      </c>
      <c r="C49" s="461">
        <v>28.967400000000001</v>
      </c>
      <c r="D49" s="461">
        <v>28.967400000000001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</v>
      </c>
      <c r="C50" s="461">
        <v>1.2861500000000001</v>
      </c>
      <c r="D50" s="461">
        <v>1.2861500000000001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</v>
      </c>
      <c r="J50" s="461">
        <v>0</v>
      </c>
      <c r="K50" s="463">
        <v>0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0</v>
      </c>
      <c r="C51" s="461">
        <v>0.4113</v>
      </c>
      <c r="D51" s="461">
        <v>0.4113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</v>
      </c>
      <c r="C52" s="461">
        <v>0.13200000000000001</v>
      </c>
      <c r="D52" s="461">
        <v>0.13200000000000001</v>
      </c>
      <c r="E52" s="462">
        <v>0</v>
      </c>
      <c r="F52" s="460">
        <v>0</v>
      </c>
      <c r="G52" s="461">
        <v>0</v>
      </c>
      <c r="H52" s="461">
        <v>0</v>
      </c>
      <c r="I52" s="461">
        <v>0.26400000000000001</v>
      </c>
      <c r="J52" s="461">
        <v>0.26400000000000001</v>
      </c>
      <c r="K52" s="463">
        <v>0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0.13200000000000001</v>
      </c>
      <c r="D53" s="461">
        <v>0.13200000000000001</v>
      </c>
      <c r="E53" s="462">
        <v>0</v>
      </c>
      <c r="F53" s="460">
        <v>0</v>
      </c>
      <c r="G53" s="461">
        <v>0</v>
      </c>
      <c r="H53" s="461">
        <v>0</v>
      </c>
      <c r="I53" s="461">
        <v>0.26400000000000001</v>
      </c>
      <c r="J53" s="461">
        <v>0.26400000000000001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1254.4553742000001</v>
      </c>
      <c r="C54" s="461">
        <v>1231.174</v>
      </c>
      <c r="D54" s="461">
        <v>-23.281374200000073</v>
      </c>
      <c r="E54" s="462">
        <v>0.98144105029256445</v>
      </c>
      <c r="F54" s="460">
        <v>1264.5845308999999</v>
      </c>
      <c r="G54" s="461">
        <v>1159.2024866583333</v>
      </c>
      <c r="H54" s="461">
        <v>110.46525</v>
      </c>
      <c r="I54" s="461">
        <v>1088.5562500000001</v>
      </c>
      <c r="J54" s="461">
        <v>-70.646236658333237</v>
      </c>
      <c r="K54" s="463">
        <v>0.86080149124177474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1254.4553742000001</v>
      </c>
      <c r="C55" s="461">
        <v>1231.174</v>
      </c>
      <c r="D55" s="461">
        <v>-23.281374200000073</v>
      </c>
      <c r="E55" s="462">
        <v>0.98144105029256445</v>
      </c>
      <c r="F55" s="460">
        <v>1264.5845308999999</v>
      </c>
      <c r="G55" s="461">
        <v>1159.2024866583333</v>
      </c>
      <c r="H55" s="461">
        <v>110.46525</v>
      </c>
      <c r="I55" s="461">
        <v>1088.5562500000001</v>
      </c>
      <c r="J55" s="461">
        <v>-70.646236658333237</v>
      </c>
      <c r="K55" s="463">
        <v>0.86080149124177474</v>
      </c>
      <c r="L55" s="150"/>
      <c r="M55" s="459" t="str">
        <f t="shared" si="0"/>
        <v>X</v>
      </c>
    </row>
    <row r="56" spans="1:13" ht="14.45" customHeight="1" x14ac:dyDescent="0.2">
      <c r="A56" s="464" t="s">
        <v>322</v>
      </c>
      <c r="B56" s="460">
        <v>444.53888520000004</v>
      </c>
      <c r="C56" s="461">
        <v>430.22399999999999</v>
      </c>
      <c r="D56" s="461">
        <v>-14.314885200000049</v>
      </c>
      <c r="E56" s="462">
        <v>0.96779835088316357</v>
      </c>
      <c r="F56" s="460">
        <v>428.92994020000003</v>
      </c>
      <c r="G56" s="461">
        <v>393.18577851666674</v>
      </c>
      <c r="H56" s="461">
        <v>28.289249999999999</v>
      </c>
      <c r="I56" s="461">
        <v>363.36324999999999</v>
      </c>
      <c r="J56" s="461">
        <v>-29.82252851666675</v>
      </c>
      <c r="K56" s="463">
        <v>0.84713892863382811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109.9289122</v>
      </c>
      <c r="C57" s="461">
        <v>97.222999999999999</v>
      </c>
      <c r="D57" s="461">
        <v>-12.7059122</v>
      </c>
      <c r="E57" s="462">
        <v>0.88441701145115126</v>
      </c>
      <c r="F57" s="460">
        <v>112.59245209999999</v>
      </c>
      <c r="G57" s="461">
        <v>103.20974775833332</v>
      </c>
      <c r="H57" s="461">
        <v>9.2230000000000008</v>
      </c>
      <c r="I57" s="461">
        <v>100.624</v>
      </c>
      <c r="J57" s="461">
        <v>-2.5857477583333264</v>
      </c>
      <c r="K57" s="463">
        <v>0.89370111515672379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699.98757680000006</v>
      </c>
      <c r="C58" s="461">
        <v>703.72699999999998</v>
      </c>
      <c r="D58" s="461">
        <v>3.7394231999999192</v>
      </c>
      <c r="E58" s="462">
        <v>1.0053421279518913</v>
      </c>
      <c r="F58" s="460">
        <v>723.062138599999</v>
      </c>
      <c r="G58" s="461">
        <v>662.80696038333247</v>
      </c>
      <c r="H58" s="461">
        <v>72.953000000000003</v>
      </c>
      <c r="I58" s="461">
        <v>624.56899999999996</v>
      </c>
      <c r="J58" s="461">
        <v>-38.237960383332506</v>
      </c>
      <c r="K58" s="463">
        <v>0.86378329974419277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282.55810919999999</v>
      </c>
      <c r="C59" s="461">
        <v>463.28982000000002</v>
      </c>
      <c r="D59" s="461">
        <v>180.73171080000003</v>
      </c>
      <c r="E59" s="462">
        <v>1.639626699483874</v>
      </c>
      <c r="F59" s="460">
        <v>486.39444910000003</v>
      </c>
      <c r="G59" s="461">
        <v>445.8615783416667</v>
      </c>
      <c r="H59" s="461">
        <v>879.65852000000007</v>
      </c>
      <c r="I59" s="461">
        <v>1774.4591699999999</v>
      </c>
      <c r="J59" s="461">
        <v>1328.5975916583332</v>
      </c>
      <c r="K59" s="463">
        <v>3.6481895985518964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19.878296800000001</v>
      </c>
      <c r="C60" s="461">
        <v>171.35228000000001</v>
      </c>
      <c r="D60" s="461">
        <v>151.47398320000002</v>
      </c>
      <c r="E60" s="462">
        <v>8.6200684960091749</v>
      </c>
      <c r="F60" s="460">
        <v>199.24754440000001</v>
      </c>
      <c r="G60" s="461">
        <v>182.64358236666669</v>
      </c>
      <c r="H60" s="461">
        <v>805.43231000000003</v>
      </c>
      <c r="I60" s="461">
        <v>1045.0790400000001</v>
      </c>
      <c r="J60" s="461">
        <v>862.43545763333339</v>
      </c>
      <c r="K60" s="463">
        <v>5.2451288328148653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19.878296800000001</v>
      </c>
      <c r="C61" s="461">
        <v>171.35228000000001</v>
      </c>
      <c r="D61" s="461">
        <v>151.47398320000002</v>
      </c>
      <c r="E61" s="462">
        <v>8.6200684960091749</v>
      </c>
      <c r="F61" s="460">
        <v>199.24754440000001</v>
      </c>
      <c r="G61" s="461">
        <v>182.64358236666669</v>
      </c>
      <c r="H61" s="461">
        <v>805.43231000000003</v>
      </c>
      <c r="I61" s="461">
        <v>1045.0790400000001</v>
      </c>
      <c r="J61" s="461">
        <v>862.43545763333339</v>
      </c>
      <c r="K61" s="463">
        <v>5.2451288328148653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4.6417763000000001</v>
      </c>
      <c r="C62" s="461">
        <v>7.3299399999999997</v>
      </c>
      <c r="D62" s="461">
        <v>2.6881636999999996</v>
      </c>
      <c r="E62" s="462">
        <v>1.5791239228827119</v>
      </c>
      <c r="F62" s="460">
        <v>4.6417763999999995</v>
      </c>
      <c r="G62" s="461">
        <v>4.2549616999999991</v>
      </c>
      <c r="H62" s="461">
        <v>0</v>
      </c>
      <c r="I62" s="461">
        <v>10.678000000000001</v>
      </c>
      <c r="J62" s="461">
        <v>6.4230383000000018</v>
      </c>
      <c r="K62" s="463">
        <v>2.3004124024586798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0.85124810000000006</v>
      </c>
      <c r="C63" s="461">
        <v>0</v>
      </c>
      <c r="D63" s="461">
        <v>-0.85124810000000006</v>
      </c>
      <c r="E63" s="462">
        <v>0</v>
      </c>
      <c r="F63" s="460">
        <v>1.6809684999999999</v>
      </c>
      <c r="G63" s="461">
        <v>1.5408877916666666</v>
      </c>
      <c r="H63" s="461">
        <v>0</v>
      </c>
      <c r="I63" s="461">
        <v>0.25</v>
      </c>
      <c r="J63" s="461">
        <v>-1.2908877916666666</v>
      </c>
      <c r="K63" s="463">
        <v>0.14872378631723321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7.0000001000000003</v>
      </c>
      <c r="C64" s="461">
        <v>2.6738600000000003</v>
      </c>
      <c r="D64" s="461">
        <v>-4.3261400999999999</v>
      </c>
      <c r="E64" s="462">
        <v>0.38197999454314296</v>
      </c>
      <c r="F64" s="460">
        <v>184.17481229999999</v>
      </c>
      <c r="G64" s="461">
        <v>168.82691127499999</v>
      </c>
      <c r="H64" s="461">
        <v>807.73131000000001</v>
      </c>
      <c r="I64" s="461">
        <v>876.50950999999998</v>
      </c>
      <c r="J64" s="461">
        <v>707.68259872499993</v>
      </c>
      <c r="K64" s="463">
        <v>4.7591171618639407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7.3852722999999996</v>
      </c>
      <c r="C65" s="461">
        <v>11.118079999999999</v>
      </c>
      <c r="D65" s="461">
        <v>3.7328076999999995</v>
      </c>
      <c r="E65" s="462">
        <v>1.5054394135203382</v>
      </c>
      <c r="F65" s="460">
        <v>8.7499871999999996</v>
      </c>
      <c r="G65" s="461">
        <v>8.0208215999999997</v>
      </c>
      <c r="H65" s="461">
        <v>0</v>
      </c>
      <c r="I65" s="461">
        <v>23.347020000000001</v>
      </c>
      <c r="J65" s="461">
        <v>15.326198400000001</v>
      </c>
      <c r="K65" s="463">
        <v>2.6682347603891352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0</v>
      </c>
      <c r="C66" s="461">
        <v>11.991100000000001</v>
      </c>
      <c r="D66" s="461">
        <v>11.991100000000001</v>
      </c>
      <c r="E66" s="462">
        <v>0</v>
      </c>
      <c r="F66" s="460">
        <v>0</v>
      </c>
      <c r="G66" s="461">
        <v>0</v>
      </c>
      <c r="H66" s="461">
        <v>0</v>
      </c>
      <c r="I66" s="461">
        <v>0</v>
      </c>
      <c r="J66" s="461">
        <v>0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0</v>
      </c>
      <c r="C67" s="461">
        <v>128.1721</v>
      </c>
      <c r="D67" s="461">
        <v>128.1721</v>
      </c>
      <c r="E67" s="462">
        <v>0</v>
      </c>
      <c r="F67" s="460">
        <v>0</v>
      </c>
      <c r="G67" s="461">
        <v>0</v>
      </c>
      <c r="H67" s="461">
        <v>-2.2989999999999999</v>
      </c>
      <c r="I67" s="461">
        <v>40.849599999999995</v>
      </c>
      <c r="J67" s="461">
        <v>40.849599999999995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</v>
      </c>
      <c r="C68" s="461">
        <v>10.067200000000001</v>
      </c>
      <c r="D68" s="461">
        <v>10.067200000000001</v>
      </c>
      <c r="E68" s="462">
        <v>0</v>
      </c>
      <c r="F68" s="460">
        <v>0</v>
      </c>
      <c r="G68" s="461">
        <v>0</v>
      </c>
      <c r="H68" s="461">
        <v>0</v>
      </c>
      <c r="I68" s="461">
        <v>93.444910000000007</v>
      </c>
      <c r="J68" s="461">
        <v>93.444910000000007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0</v>
      </c>
      <c r="C69" s="461">
        <v>0.91400000000000003</v>
      </c>
      <c r="D69" s="461">
        <v>0.91400000000000003</v>
      </c>
      <c r="E69" s="462">
        <v>0</v>
      </c>
      <c r="F69" s="460">
        <v>0</v>
      </c>
      <c r="G69" s="461">
        <v>0</v>
      </c>
      <c r="H69" s="461">
        <v>0.23799999999999999</v>
      </c>
      <c r="I69" s="461">
        <v>3.9969999999999999</v>
      </c>
      <c r="J69" s="461">
        <v>3.9969999999999999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0</v>
      </c>
      <c r="C70" s="461">
        <v>0.91400000000000003</v>
      </c>
      <c r="D70" s="461">
        <v>0.91400000000000003</v>
      </c>
      <c r="E70" s="462">
        <v>0</v>
      </c>
      <c r="F70" s="460">
        <v>0</v>
      </c>
      <c r="G70" s="461">
        <v>0</v>
      </c>
      <c r="H70" s="461">
        <v>0.23799999999999999</v>
      </c>
      <c r="I70" s="461">
        <v>3.9969999999999999</v>
      </c>
      <c r="J70" s="461">
        <v>3.9969999999999999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337</v>
      </c>
      <c r="B71" s="460">
        <v>0</v>
      </c>
      <c r="C71" s="461">
        <v>0.91400000000000003</v>
      </c>
      <c r="D71" s="461">
        <v>0.91400000000000003</v>
      </c>
      <c r="E71" s="462">
        <v>0</v>
      </c>
      <c r="F71" s="460">
        <v>0</v>
      </c>
      <c r="G71" s="461">
        <v>0</v>
      </c>
      <c r="H71" s="461">
        <v>0.23799999999999999</v>
      </c>
      <c r="I71" s="461">
        <v>3.9969999999999999</v>
      </c>
      <c r="J71" s="461">
        <v>3.9969999999999999</v>
      </c>
      <c r="K71" s="463">
        <v>0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0</v>
      </c>
      <c r="C72" s="461">
        <v>0</v>
      </c>
      <c r="D72" s="461">
        <v>0</v>
      </c>
      <c r="E72" s="462">
        <v>0</v>
      </c>
      <c r="F72" s="460">
        <v>0</v>
      </c>
      <c r="G72" s="461">
        <v>0</v>
      </c>
      <c r="H72" s="461">
        <v>1.0372999999999999</v>
      </c>
      <c r="I72" s="461">
        <v>3.4891000000000001</v>
      </c>
      <c r="J72" s="461">
        <v>3.4891000000000001</v>
      </c>
      <c r="K72" s="463">
        <v>0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0</v>
      </c>
      <c r="C73" s="461">
        <v>0</v>
      </c>
      <c r="D73" s="461">
        <v>0</v>
      </c>
      <c r="E73" s="462">
        <v>0</v>
      </c>
      <c r="F73" s="460">
        <v>0</v>
      </c>
      <c r="G73" s="461">
        <v>0</v>
      </c>
      <c r="H73" s="461">
        <v>1.0372999999999999</v>
      </c>
      <c r="I73" s="461">
        <v>3.4891000000000001</v>
      </c>
      <c r="J73" s="461">
        <v>3.4891000000000001</v>
      </c>
      <c r="K73" s="463">
        <v>0</v>
      </c>
      <c r="L73" s="150"/>
      <c r="M73" s="459" t="str">
        <f t="shared" si="1"/>
        <v>X</v>
      </c>
    </row>
    <row r="74" spans="1:13" ht="14.45" customHeight="1" x14ac:dyDescent="0.2">
      <c r="A74" s="464" t="s">
        <v>340</v>
      </c>
      <c r="B74" s="460">
        <v>0</v>
      </c>
      <c r="C74" s="461">
        <v>0</v>
      </c>
      <c r="D74" s="461">
        <v>0</v>
      </c>
      <c r="E74" s="462">
        <v>0</v>
      </c>
      <c r="F74" s="460">
        <v>0</v>
      </c>
      <c r="G74" s="461">
        <v>0</v>
      </c>
      <c r="H74" s="461">
        <v>1.0372999999999999</v>
      </c>
      <c r="I74" s="461">
        <v>3.4891000000000001</v>
      </c>
      <c r="J74" s="461">
        <v>3.4891000000000001</v>
      </c>
      <c r="K74" s="463">
        <v>0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0</v>
      </c>
      <c r="C75" s="461">
        <v>0</v>
      </c>
      <c r="D75" s="461">
        <v>0</v>
      </c>
      <c r="E75" s="462">
        <v>0</v>
      </c>
      <c r="F75" s="460">
        <v>0</v>
      </c>
      <c r="G75" s="461">
        <v>0</v>
      </c>
      <c r="H75" s="461">
        <v>0</v>
      </c>
      <c r="I75" s="461">
        <v>2.2737367544323201E-16</v>
      </c>
      <c r="J75" s="461">
        <v>2.2737367544323201E-16</v>
      </c>
      <c r="K75" s="463">
        <v>0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262.6798124</v>
      </c>
      <c r="C76" s="461">
        <v>291.02353999999997</v>
      </c>
      <c r="D76" s="461">
        <v>28.343727599999966</v>
      </c>
      <c r="E76" s="462">
        <v>1.1079021921823178</v>
      </c>
      <c r="F76" s="460">
        <v>287.14690469999999</v>
      </c>
      <c r="G76" s="461">
        <v>263.21799597500001</v>
      </c>
      <c r="H76" s="461">
        <v>72.950910000000007</v>
      </c>
      <c r="I76" s="461">
        <v>721.89403000000004</v>
      </c>
      <c r="J76" s="461">
        <v>458.67603402500004</v>
      </c>
      <c r="K76" s="463">
        <v>2.5140233733468484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43.058804500000001</v>
      </c>
      <c r="C77" s="461">
        <v>37.014000000000003</v>
      </c>
      <c r="D77" s="461">
        <v>-6.0448044999999979</v>
      </c>
      <c r="E77" s="462">
        <v>0.85961513399657907</v>
      </c>
      <c r="F77" s="460">
        <v>10.401312900000001</v>
      </c>
      <c r="G77" s="461">
        <v>9.5345368250000018</v>
      </c>
      <c r="H77" s="461">
        <v>12.55392</v>
      </c>
      <c r="I77" s="461">
        <v>101.83425</v>
      </c>
      <c r="J77" s="461">
        <v>92.299713174999994</v>
      </c>
      <c r="K77" s="463">
        <v>9.7905188488272472</v>
      </c>
      <c r="L77" s="150"/>
      <c r="M77" s="459" t="str">
        <f t="shared" si="1"/>
        <v>X</v>
      </c>
    </row>
    <row r="78" spans="1:13" ht="14.45" customHeight="1" x14ac:dyDescent="0.2">
      <c r="A78" s="464" t="s">
        <v>344</v>
      </c>
      <c r="B78" s="460">
        <v>33.471137499999998</v>
      </c>
      <c r="C78" s="461">
        <v>26.341099999999997</v>
      </c>
      <c r="D78" s="461">
        <v>-7.1300375000000003</v>
      </c>
      <c r="E78" s="462">
        <v>0.78697952825774142</v>
      </c>
      <c r="F78" s="460">
        <v>0</v>
      </c>
      <c r="G78" s="461">
        <v>0</v>
      </c>
      <c r="H78" s="461">
        <v>10.7813</v>
      </c>
      <c r="I78" s="461">
        <v>82.842799999999997</v>
      </c>
      <c r="J78" s="461">
        <v>82.842799999999997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9.5876669999999997</v>
      </c>
      <c r="C79" s="461">
        <v>10.6729</v>
      </c>
      <c r="D79" s="461">
        <v>1.0852330000000006</v>
      </c>
      <c r="E79" s="462">
        <v>1.1131905186110449</v>
      </c>
      <c r="F79" s="460">
        <v>10.401312900000001</v>
      </c>
      <c r="G79" s="461">
        <v>9.5345368250000018</v>
      </c>
      <c r="H79" s="461">
        <v>1.7726199999999999</v>
      </c>
      <c r="I79" s="461">
        <v>18.99145</v>
      </c>
      <c r="J79" s="461">
        <v>9.4569131749999986</v>
      </c>
      <c r="K79" s="463">
        <v>1.8258704629489608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5.5245898999999996</v>
      </c>
      <c r="C80" s="461">
        <v>4.3514999999999997</v>
      </c>
      <c r="D80" s="461">
        <v>-1.1730898999999999</v>
      </c>
      <c r="E80" s="462">
        <v>0.78766027501878466</v>
      </c>
      <c r="F80" s="460">
        <v>3.9097379999999999</v>
      </c>
      <c r="G80" s="461">
        <v>3.5839264999999996</v>
      </c>
      <c r="H80" s="461">
        <v>1.7104600000000001</v>
      </c>
      <c r="I80" s="461">
        <v>33.407599999999995</v>
      </c>
      <c r="J80" s="461">
        <v>29.823673499999995</v>
      </c>
      <c r="K80" s="463">
        <v>8.544715784024401</v>
      </c>
      <c r="L80" s="150"/>
      <c r="M80" s="459" t="str">
        <f t="shared" si="1"/>
        <v>X</v>
      </c>
    </row>
    <row r="81" spans="1:13" ht="14.45" customHeight="1" x14ac:dyDescent="0.2">
      <c r="A81" s="464" t="s">
        <v>347</v>
      </c>
      <c r="B81" s="460">
        <v>0</v>
      </c>
      <c r="C81" s="461">
        <v>0</v>
      </c>
      <c r="D81" s="461">
        <v>0</v>
      </c>
      <c r="E81" s="462">
        <v>0</v>
      </c>
      <c r="F81" s="460">
        <v>0</v>
      </c>
      <c r="G81" s="461">
        <v>0</v>
      </c>
      <c r="H81" s="461">
        <v>0</v>
      </c>
      <c r="I81" s="461">
        <v>19.85622</v>
      </c>
      <c r="J81" s="461">
        <v>19.85622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1.62</v>
      </c>
      <c r="C82" s="461">
        <v>0.54</v>
      </c>
      <c r="D82" s="461">
        <v>-1.08</v>
      </c>
      <c r="E82" s="462">
        <v>0.33333333333333331</v>
      </c>
      <c r="F82" s="460">
        <v>0</v>
      </c>
      <c r="G82" s="461">
        <v>0</v>
      </c>
      <c r="H82" s="461">
        <v>0</v>
      </c>
      <c r="I82" s="461">
        <v>0.40500000000000003</v>
      </c>
      <c r="J82" s="461">
        <v>0.40500000000000003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3.9045898999999999</v>
      </c>
      <c r="C83" s="461">
        <v>3.8115000000000001</v>
      </c>
      <c r="D83" s="461">
        <v>-9.3089899999999837E-2</v>
      </c>
      <c r="E83" s="462">
        <v>0.97615885345603137</v>
      </c>
      <c r="F83" s="460">
        <v>3.9097379999999999</v>
      </c>
      <c r="G83" s="461">
        <v>3.5839264999999996</v>
      </c>
      <c r="H83" s="461">
        <v>1.7104600000000001</v>
      </c>
      <c r="I83" s="461">
        <v>13.146379999999999</v>
      </c>
      <c r="J83" s="461">
        <v>9.5624535000000002</v>
      </c>
      <c r="K83" s="463">
        <v>3.3624708356416719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173.69156479999998</v>
      </c>
      <c r="C84" s="461">
        <v>198.85031000000001</v>
      </c>
      <c r="D84" s="461">
        <v>25.158745200000027</v>
      </c>
      <c r="E84" s="462">
        <v>1.1448472482182395</v>
      </c>
      <c r="F84" s="460">
        <v>211.93287129999999</v>
      </c>
      <c r="G84" s="461">
        <v>194.27179869166665</v>
      </c>
      <c r="H84" s="461">
        <v>34.497570000000003</v>
      </c>
      <c r="I84" s="461">
        <v>439.68759</v>
      </c>
      <c r="J84" s="461">
        <v>245.41579130833335</v>
      </c>
      <c r="K84" s="463">
        <v>2.0746549947771129</v>
      </c>
      <c r="L84" s="150"/>
      <c r="M84" s="459" t="str">
        <f t="shared" si="1"/>
        <v>X</v>
      </c>
    </row>
    <row r="85" spans="1:13" ht="14.45" customHeight="1" x14ac:dyDescent="0.2">
      <c r="A85" s="464" t="s">
        <v>351</v>
      </c>
      <c r="B85" s="460">
        <v>125.0876973</v>
      </c>
      <c r="C85" s="461">
        <v>124.50202</v>
      </c>
      <c r="D85" s="461">
        <v>-0.5856773000000004</v>
      </c>
      <c r="E85" s="462">
        <v>0.99531786648374088</v>
      </c>
      <c r="F85" s="460">
        <v>136.11167040000001</v>
      </c>
      <c r="G85" s="461">
        <v>124.7690312</v>
      </c>
      <c r="H85" s="461">
        <v>9.1733899999999995</v>
      </c>
      <c r="I85" s="461">
        <v>120.35374</v>
      </c>
      <c r="J85" s="461">
        <v>-4.4152911999999986</v>
      </c>
      <c r="K85" s="463">
        <v>0.88422792583698973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3.0217182999999999</v>
      </c>
      <c r="C86" s="461">
        <v>6.3835600000000001</v>
      </c>
      <c r="D86" s="461">
        <v>3.3618417000000003</v>
      </c>
      <c r="E86" s="462">
        <v>2.1125595989540127</v>
      </c>
      <c r="F86" s="460">
        <v>3.8489070000000001</v>
      </c>
      <c r="G86" s="461">
        <v>3.5281647500000002</v>
      </c>
      <c r="H86" s="461">
        <v>18.739879999999999</v>
      </c>
      <c r="I86" s="461">
        <v>239.33489</v>
      </c>
      <c r="J86" s="461">
        <v>235.80672525</v>
      </c>
      <c r="K86" s="463">
        <v>62.182559879986705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5.8321491999999999</v>
      </c>
      <c r="C87" s="461">
        <v>5.8150399999999998</v>
      </c>
      <c r="D87" s="461">
        <v>-1.7109200000000158E-2</v>
      </c>
      <c r="E87" s="462">
        <v>0.99706639878143033</v>
      </c>
      <c r="F87" s="460">
        <v>6.1772938999999996</v>
      </c>
      <c r="G87" s="461">
        <v>5.662519408333333</v>
      </c>
      <c r="H87" s="461">
        <v>0.59872000000000003</v>
      </c>
      <c r="I87" s="461">
        <v>6.0560200000000002</v>
      </c>
      <c r="J87" s="461">
        <v>0.39350059166666718</v>
      </c>
      <c r="K87" s="463">
        <v>0.98036779503076588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39.75</v>
      </c>
      <c r="C88" s="461">
        <v>62.14969</v>
      </c>
      <c r="D88" s="461">
        <v>22.39969</v>
      </c>
      <c r="E88" s="462">
        <v>1.5635142138364779</v>
      </c>
      <c r="F88" s="460">
        <v>65.795000000000002</v>
      </c>
      <c r="G88" s="461">
        <v>60.312083333333341</v>
      </c>
      <c r="H88" s="461">
        <v>5.9855799999999997</v>
      </c>
      <c r="I88" s="461">
        <v>73.942940000000007</v>
      </c>
      <c r="J88" s="461">
        <v>13.630856666666666</v>
      </c>
      <c r="K88" s="463">
        <v>1.123838285584011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40.404853199999998</v>
      </c>
      <c r="C89" s="461">
        <v>50.457730000000005</v>
      </c>
      <c r="D89" s="461">
        <v>10.052876800000007</v>
      </c>
      <c r="E89" s="462">
        <v>1.2488036956906952</v>
      </c>
      <c r="F89" s="460">
        <v>60.9029825</v>
      </c>
      <c r="G89" s="461">
        <v>55.827733958333333</v>
      </c>
      <c r="H89" s="461">
        <v>15.423999999999999</v>
      </c>
      <c r="I89" s="461">
        <v>66.060330000000008</v>
      </c>
      <c r="J89" s="461">
        <v>10.232596041666675</v>
      </c>
      <c r="K89" s="463">
        <v>1.084681361869265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28</v>
      </c>
      <c r="C90" s="461">
        <v>40.942879999999995</v>
      </c>
      <c r="D90" s="461">
        <v>12.942879999999995</v>
      </c>
      <c r="E90" s="462">
        <v>1.4622457142857141</v>
      </c>
      <c r="F90" s="460">
        <v>31.880575</v>
      </c>
      <c r="G90" s="461">
        <v>29.223860416666664</v>
      </c>
      <c r="H90" s="461">
        <v>1.6819999999999999</v>
      </c>
      <c r="I90" s="461">
        <v>28.345929999999999</v>
      </c>
      <c r="J90" s="461">
        <v>-0.87793041666666483</v>
      </c>
      <c r="K90" s="463">
        <v>0.88912856810142227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1</v>
      </c>
      <c r="C91" s="461">
        <v>0.77760000000000007</v>
      </c>
      <c r="D91" s="461">
        <v>-0.22239999999999993</v>
      </c>
      <c r="E91" s="462">
        <v>0.77760000000000007</v>
      </c>
      <c r="F91" s="460">
        <v>7</v>
      </c>
      <c r="G91" s="461">
        <v>6.416666666666667</v>
      </c>
      <c r="H91" s="461">
        <v>0</v>
      </c>
      <c r="I91" s="461">
        <v>5.9290000000000003</v>
      </c>
      <c r="J91" s="461">
        <v>-0.48766666666666669</v>
      </c>
      <c r="K91" s="463">
        <v>0.84700000000000009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11.4048532</v>
      </c>
      <c r="C92" s="461">
        <v>2.4660000000000002</v>
      </c>
      <c r="D92" s="461">
        <v>-8.9388532000000005</v>
      </c>
      <c r="E92" s="462">
        <v>0.21622373885531471</v>
      </c>
      <c r="F92" s="460">
        <v>12.122641100000001</v>
      </c>
      <c r="G92" s="461">
        <v>11.112421008333335</v>
      </c>
      <c r="H92" s="461">
        <v>7.4085000000000001</v>
      </c>
      <c r="I92" s="461">
        <v>10.576499999999999</v>
      </c>
      <c r="J92" s="461">
        <v>-0.53592100833333589</v>
      </c>
      <c r="K92" s="463">
        <v>0.872458395225443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0</v>
      </c>
      <c r="C93" s="461">
        <v>6.2712500000000002</v>
      </c>
      <c r="D93" s="461">
        <v>6.2712500000000002</v>
      </c>
      <c r="E93" s="462">
        <v>0</v>
      </c>
      <c r="F93" s="460">
        <v>9.8997664000000007</v>
      </c>
      <c r="G93" s="461">
        <v>9.0747858666666676</v>
      </c>
      <c r="H93" s="461">
        <v>6.3334999999999999</v>
      </c>
      <c r="I93" s="461">
        <v>17.820900000000002</v>
      </c>
      <c r="J93" s="461">
        <v>8.7461141333333341</v>
      </c>
      <c r="K93" s="463">
        <v>1.8001333849655281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0</v>
      </c>
      <c r="C94" s="461">
        <v>0</v>
      </c>
      <c r="D94" s="461">
        <v>0</v>
      </c>
      <c r="E94" s="462">
        <v>0</v>
      </c>
      <c r="F94" s="460">
        <v>0</v>
      </c>
      <c r="G94" s="461">
        <v>0</v>
      </c>
      <c r="H94" s="461">
        <v>0</v>
      </c>
      <c r="I94" s="461">
        <v>3.3879999999999999</v>
      </c>
      <c r="J94" s="461">
        <v>3.3879999999999999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0</v>
      </c>
      <c r="C95" s="461">
        <v>0.35</v>
      </c>
      <c r="D95" s="461">
        <v>0.35</v>
      </c>
      <c r="E95" s="462">
        <v>0</v>
      </c>
      <c r="F95" s="460">
        <v>0</v>
      </c>
      <c r="G95" s="461">
        <v>0</v>
      </c>
      <c r="H95" s="461">
        <v>8.7649599999999985</v>
      </c>
      <c r="I95" s="461">
        <v>80.904259999999994</v>
      </c>
      <c r="J95" s="461">
        <v>80.904259999999994</v>
      </c>
      <c r="K95" s="463">
        <v>0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0</v>
      </c>
      <c r="C96" s="461">
        <v>0</v>
      </c>
      <c r="D96" s="461">
        <v>0</v>
      </c>
      <c r="E96" s="462">
        <v>0</v>
      </c>
      <c r="F96" s="460">
        <v>0</v>
      </c>
      <c r="G96" s="461">
        <v>0</v>
      </c>
      <c r="H96" s="461">
        <v>8.7649599999999985</v>
      </c>
      <c r="I96" s="461">
        <v>58.979959999999998</v>
      </c>
      <c r="J96" s="461">
        <v>58.979959999999998</v>
      </c>
      <c r="K96" s="463">
        <v>0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0</v>
      </c>
      <c r="C97" s="461">
        <v>0.35</v>
      </c>
      <c r="D97" s="461">
        <v>0.35</v>
      </c>
      <c r="E97" s="462">
        <v>0</v>
      </c>
      <c r="F97" s="460">
        <v>0</v>
      </c>
      <c r="G97" s="461">
        <v>0</v>
      </c>
      <c r="H97" s="461">
        <v>0</v>
      </c>
      <c r="I97" s="461">
        <v>0.35</v>
      </c>
      <c r="J97" s="461">
        <v>0.35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0</v>
      </c>
      <c r="D98" s="461">
        <v>0</v>
      </c>
      <c r="E98" s="462">
        <v>0</v>
      </c>
      <c r="F98" s="460">
        <v>0</v>
      </c>
      <c r="G98" s="461">
        <v>0</v>
      </c>
      <c r="H98" s="461">
        <v>0</v>
      </c>
      <c r="I98" s="461">
        <v>21.574300000000001</v>
      </c>
      <c r="J98" s="461">
        <v>21.574300000000001</v>
      </c>
      <c r="K98" s="463">
        <v>0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10523.2723965</v>
      </c>
      <c r="C99" s="461">
        <v>11194.492819999999</v>
      </c>
      <c r="D99" s="461">
        <v>671.22042349999901</v>
      </c>
      <c r="E99" s="462">
        <v>1.0637843817217203</v>
      </c>
      <c r="F99" s="460">
        <v>12130.2079679</v>
      </c>
      <c r="G99" s="461">
        <v>11119.357303908333</v>
      </c>
      <c r="H99" s="461">
        <v>3472.4966600000002</v>
      </c>
      <c r="I99" s="461">
        <v>36735.407749999998</v>
      </c>
      <c r="J99" s="461">
        <v>25616.050446091664</v>
      </c>
      <c r="K99" s="463">
        <v>3.0284235725564144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7725.2885796999999</v>
      </c>
      <c r="C100" s="461">
        <v>8263.2099999999991</v>
      </c>
      <c r="D100" s="461">
        <v>537.92142029999923</v>
      </c>
      <c r="E100" s="462">
        <v>1.0696312396294829</v>
      </c>
      <c r="F100" s="460">
        <v>8928.3736712999998</v>
      </c>
      <c r="G100" s="461">
        <v>8184.3425320249999</v>
      </c>
      <c r="H100" s="461">
        <v>2584.7109999999998</v>
      </c>
      <c r="I100" s="461">
        <v>27204.199000000001</v>
      </c>
      <c r="J100" s="461">
        <v>19019.856467975002</v>
      </c>
      <c r="K100" s="463">
        <v>3.0469377740592463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7719.0078262999996</v>
      </c>
      <c r="C101" s="461">
        <v>7568.3130000000001</v>
      </c>
      <c r="D101" s="461">
        <v>-150.69482629999948</v>
      </c>
      <c r="E101" s="462">
        <v>0.98047743574160451</v>
      </c>
      <c r="F101" s="460">
        <v>8897.9794848000001</v>
      </c>
      <c r="G101" s="461">
        <v>8156.4811943999994</v>
      </c>
      <c r="H101" s="461">
        <v>2214.6030000000001</v>
      </c>
      <c r="I101" s="461">
        <v>22253.472000000002</v>
      </c>
      <c r="J101" s="461">
        <v>14096.990805600002</v>
      </c>
      <c r="K101" s="463">
        <v>2.5009578902732423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7719.0078262999996</v>
      </c>
      <c r="C102" s="461">
        <v>7568.3130000000001</v>
      </c>
      <c r="D102" s="461">
        <v>-150.69482629999948</v>
      </c>
      <c r="E102" s="462">
        <v>0.98047743574160451</v>
      </c>
      <c r="F102" s="460">
        <v>8897.9794848000001</v>
      </c>
      <c r="G102" s="461">
        <v>8156.4811943999994</v>
      </c>
      <c r="H102" s="461">
        <v>2214.6030000000001</v>
      </c>
      <c r="I102" s="461">
        <v>22253.472000000002</v>
      </c>
      <c r="J102" s="461">
        <v>14096.990805600002</v>
      </c>
      <c r="K102" s="463">
        <v>2.5009578902732423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0</v>
      </c>
      <c r="D103" s="461">
        <v>0</v>
      </c>
      <c r="E103" s="462">
        <v>0</v>
      </c>
      <c r="F103" s="460">
        <v>0</v>
      </c>
      <c r="G103" s="461">
        <v>0</v>
      </c>
      <c r="H103" s="461">
        <v>346</v>
      </c>
      <c r="I103" s="461">
        <v>3924.2350000000001</v>
      </c>
      <c r="J103" s="461">
        <v>3924.2350000000001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0</v>
      </c>
      <c r="C104" s="461">
        <v>0</v>
      </c>
      <c r="D104" s="461">
        <v>0</v>
      </c>
      <c r="E104" s="462">
        <v>0</v>
      </c>
      <c r="F104" s="460">
        <v>0</v>
      </c>
      <c r="G104" s="461">
        <v>0</v>
      </c>
      <c r="H104" s="461">
        <v>346</v>
      </c>
      <c r="I104" s="461">
        <v>3924.2350000000001</v>
      </c>
      <c r="J104" s="461">
        <v>3924.2350000000001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6.2807534</v>
      </c>
      <c r="C105" s="461">
        <v>38.119</v>
      </c>
      <c r="D105" s="461">
        <v>31.838246599999998</v>
      </c>
      <c r="E105" s="462">
        <v>6.0691763507225103</v>
      </c>
      <c r="F105" s="460">
        <v>30.3941865</v>
      </c>
      <c r="G105" s="461">
        <v>27.861337625000001</v>
      </c>
      <c r="H105" s="461">
        <v>24.108000000000001</v>
      </c>
      <c r="I105" s="461">
        <v>101.03400000000001</v>
      </c>
      <c r="J105" s="461">
        <v>73.172662375000002</v>
      </c>
      <c r="K105" s="463">
        <v>3.3241225258652674</v>
      </c>
      <c r="L105" s="150"/>
      <c r="M105" s="459" t="str">
        <f t="shared" si="1"/>
        <v>X</v>
      </c>
    </row>
    <row r="106" spans="1:13" ht="14.45" customHeight="1" x14ac:dyDescent="0.2">
      <c r="A106" s="464" t="s">
        <v>372</v>
      </c>
      <c r="B106" s="460">
        <v>6.2807534</v>
      </c>
      <c r="C106" s="461">
        <v>38.119</v>
      </c>
      <c r="D106" s="461">
        <v>31.838246599999998</v>
      </c>
      <c r="E106" s="462">
        <v>6.0691763507225103</v>
      </c>
      <c r="F106" s="460">
        <v>30.3941865</v>
      </c>
      <c r="G106" s="461">
        <v>27.861337625000001</v>
      </c>
      <c r="H106" s="461">
        <v>24.108000000000001</v>
      </c>
      <c r="I106" s="461">
        <v>101.03400000000001</v>
      </c>
      <c r="J106" s="461">
        <v>73.172662375000002</v>
      </c>
      <c r="K106" s="463">
        <v>3.3241225258652674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0</v>
      </c>
      <c r="C107" s="461">
        <v>25</v>
      </c>
      <c r="D107" s="461">
        <v>25</v>
      </c>
      <c r="E107" s="462">
        <v>0</v>
      </c>
      <c r="F107" s="460">
        <v>0</v>
      </c>
      <c r="G107" s="461">
        <v>0</v>
      </c>
      <c r="H107" s="461">
        <v>0</v>
      </c>
      <c r="I107" s="461">
        <v>22.5</v>
      </c>
      <c r="J107" s="461">
        <v>22.5</v>
      </c>
      <c r="K107" s="463">
        <v>0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0</v>
      </c>
      <c r="C108" s="461">
        <v>25</v>
      </c>
      <c r="D108" s="461">
        <v>25</v>
      </c>
      <c r="E108" s="462">
        <v>0</v>
      </c>
      <c r="F108" s="460">
        <v>0</v>
      </c>
      <c r="G108" s="461">
        <v>0</v>
      </c>
      <c r="H108" s="461">
        <v>0</v>
      </c>
      <c r="I108" s="461">
        <v>22.5</v>
      </c>
      <c r="J108" s="461">
        <v>22.5</v>
      </c>
      <c r="K108" s="463">
        <v>0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0</v>
      </c>
      <c r="C109" s="461">
        <v>631.77800000000002</v>
      </c>
      <c r="D109" s="461">
        <v>631.77800000000002</v>
      </c>
      <c r="E109" s="462">
        <v>0</v>
      </c>
      <c r="F109" s="460">
        <v>0</v>
      </c>
      <c r="G109" s="461">
        <v>0</v>
      </c>
      <c r="H109" s="461">
        <v>0</v>
      </c>
      <c r="I109" s="461">
        <v>902.95799999999997</v>
      </c>
      <c r="J109" s="461">
        <v>902.95799999999997</v>
      </c>
      <c r="K109" s="463">
        <v>0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0</v>
      </c>
      <c r="C110" s="461">
        <v>631.77800000000002</v>
      </c>
      <c r="D110" s="461">
        <v>631.77800000000002</v>
      </c>
      <c r="E110" s="462">
        <v>0</v>
      </c>
      <c r="F110" s="460">
        <v>0</v>
      </c>
      <c r="G110" s="461">
        <v>0</v>
      </c>
      <c r="H110" s="461">
        <v>0</v>
      </c>
      <c r="I110" s="461">
        <v>902.95799999999997</v>
      </c>
      <c r="J110" s="461">
        <v>902.95799999999997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2611.1475397999998</v>
      </c>
      <c r="C111" s="461">
        <v>2779.1413499999999</v>
      </c>
      <c r="D111" s="461">
        <v>167.9938102000001</v>
      </c>
      <c r="E111" s="462">
        <v>1.0643371573759741</v>
      </c>
      <c r="F111" s="460">
        <v>3020.2037384999999</v>
      </c>
      <c r="G111" s="461">
        <v>2768.5200936249998</v>
      </c>
      <c r="H111" s="461">
        <v>843.00920999999994</v>
      </c>
      <c r="I111" s="461">
        <v>9084.0756199999996</v>
      </c>
      <c r="J111" s="461">
        <v>6315.5555263749993</v>
      </c>
      <c r="K111" s="463">
        <v>3.0077691462337088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695.27597270000001</v>
      </c>
      <c r="C112" s="461">
        <v>683.39535000000001</v>
      </c>
      <c r="D112" s="461">
        <v>-11.880622700000004</v>
      </c>
      <c r="E112" s="462">
        <v>0.98291236405903204</v>
      </c>
      <c r="F112" s="460">
        <v>805.36634100000003</v>
      </c>
      <c r="G112" s="461">
        <v>738.25247924999996</v>
      </c>
      <c r="H112" s="461">
        <v>226.40758</v>
      </c>
      <c r="I112" s="461">
        <v>2339.3300800000002</v>
      </c>
      <c r="J112" s="461">
        <v>1601.0776007500003</v>
      </c>
      <c r="K112" s="463">
        <v>2.9046782326355007</v>
      </c>
      <c r="L112" s="150"/>
      <c r="M112" s="459" t="str">
        <f t="shared" si="1"/>
        <v>X</v>
      </c>
    </row>
    <row r="113" spans="1:13" ht="14.45" customHeight="1" x14ac:dyDescent="0.2">
      <c r="A113" s="464" t="s">
        <v>379</v>
      </c>
      <c r="B113" s="460">
        <v>695.27597270000001</v>
      </c>
      <c r="C113" s="461">
        <v>683.39535000000001</v>
      </c>
      <c r="D113" s="461">
        <v>-11.880622700000004</v>
      </c>
      <c r="E113" s="462">
        <v>0.98291236405903204</v>
      </c>
      <c r="F113" s="460">
        <v>805.36634100000003</v>
      </c>
      <c r="G113" s="461">
        <v>738.25247924999996</v>
      </c>
      <c r="H113" s="461">
        <v>226.40758</v>
      </c>
      <c r="I113" s="461">
        <v>2339.3300800000002</v>
      </c>
      <c r="J113" s="461">
        <v>1601.0776007500003</v>
      </c>
      <c r="K113" s="463">
        <v>2.9046782326355007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1915.8715671</v>
      </c>
      <c r="C114" s="461">
        <v>1882.2036599999999</v>
      </c>
      <c r="D114" s="461">
        <v>-33.667907100000093</v>
      </c>
      <c r="E114" s="462">
        <v>0.98242684547432257</v>
      </c>
      <c r="F114" s="460">
        <v>2214.8373975</v>
      </c>
      <c r="G114" s="461">
        <v>2030.2676143749998</v>
      </c>
      <c r="H114" s="461">
        <v>616.60163</v>
      </c>
      <c r="I114" s="461">
        <v>6440.1367399999999</v>
      </c>
      <c r="J114" s="461">
        <v>4409.8691256250004</v>
      </c>
      <c r="K114" s="463">
        <v>2.9077243987614221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1915.8715671</v>
      </c>
      <c r="C115" s="461">
        <v>1882.2036599999999</v>
      </c>
      <c r="D115" s="461">
        <v>-33.667907100000093</v>
      </c>
      <c r="E115" s="462">
        <v>0.98242684547432257</v>
      </c>
      <c r="F115" s="460">
        <v>2214.8373975</v>
      </c>
      <c r="G115" s="461">
        <v>2030.2676143749998</v>
      </c>
      <c r="H115" s="461">
        <v>616.60163</v>
      </c>
      <c r="I115" s="461">
        <v>6440.1367399999999</v>
      </c>
      <c r="J115" s="461">
        <v>4409.8691256250004</v>
      </c>
      <c r="K115" s="463">
        <v>2.9077243987614221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0</v>
      </c>
      <c r="C116" s="461">
        <v>56.861379999999997</v>
      </c>
      <c r="D116" s="461">
        <v>56.861379999999997</v>
      </c>
      <c r="E116" s="462">
        <v>0</v>
      </c>
      <c r="F116" s="460">
        <v>0</v>
      </c>
      <c r="G116" s="461">
        <v>0</v>
      </c>
      <c r="H116" s="461">
        <v>0</v>
      </c>
      <c r="I116" s="461">
        <v>81.109710000000007</v>
      </c>
      <c r="J116" s="461">
        <v>81.109710000000007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0</v>
      </c>
      <c r="C117" s="461">
        <v>56.861379999999997</v>
      </c>
      <c r="D117" s="461">
        <v>56.861379999999997</v>
      </c>
      <c r="E117" s="462">
        <v>0</v>
      </c>
      <c r="F117" s="460">
        <v>0</v>
      </c>
      <c r="G117" s="461">
        <v>0</v>
      </c>
      <c r="H117" s="461">
        <v>0</v>
      </c>
      <c r="I117" s="461">
        <v>81.109710000000007</v>
      </c>
      <c r="J117" s="461">
        <v>81.109710000000007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156.68096</v>
      </c>
      <c r="D118" s="461">
        <v>156.68096</v>
      </c>
      <c r="E118" s="462">
        <v>0</v>
      </c>
      <c r="F118" s="460">
        <v>0</v>
      </c>
      <c r="G118" s="461">
        <v>0</v>
      </c>
      <c r="H118" s="461">
        <v>0</v>
      </c>
      <c r="I118" s="461">
        <v>223.49909</v>
      </c>
      <c r="J118" s="461">
        <v>223.49909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0</v>
      </c>
      <c r="C119" s="461">
        <v>156.68096</v>
      </c>
      <c r="D119" s="461">
        <v>156.68096</v>
      </c>
      <c r="E119" s="462">
        <v>0</v>
      </c>
      <c r="F119" s="460">
        <v>0</v>
      </c>
      <c r="G119" s="461">
        <v>0</v>
      </c>
      <c r="H119" s="461">
        <v>0</v>
      </c>
      <c r="I119" s="461">
        <v>223.49909</v>
      </c>
      <c r="J119" s="461">
        <v>223.49909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32.330505299999999</v>
      </c>
      <c r="C120" s="461">
        <v>0</v>
      </c>
      <c r="D120" s="461">
        <v>-32.330505299999999</v>
      </c>
      <c r="E120" s="462">
        <v>0</v>
      </c>
      <c r="F120" s="460">
        <v>0</v>
      </c>
      <c r="G120" s="461">
        <v>0</v>
      </c>
      <c r="H120" s="461">
        <v>0</v>
      </c>
      <c r="I120" s="461">
        <v>0</v>
      </c>
      <c r="J120" s="461">
        <v>0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32.330505299999999</v>
      </c>
      <c r="C121" s="461">
        <v>0</v>
      </c>
      <c r="D121" s="461">
        <v>-32.330505299999999</v>
      </c>
      <c r="E121" s="462">
        <v>0</v>
      </c>
      <c r="F121" s="460">
        <v>0</v>
      </c>
      <c r="G121" s="461">
        <v>0</v>
      </c>
      <c r="H121" s="461">
        <v>0</v>
      </c>
      <c r="I121" s="461">
        <v>0</v>
      </c>
      <c r="J121" s="461">
        <v>0</v>
      </c>
      <c r="K121" s="463">
        <v>0</v>
      </c>
      <c r="L121" s="150"/>
      <c r="M121" s="459" t="str">
        <f t="shared" si="1"/>
        <v>X</v>
      </c>
    </row>
    <row r="122" spans="1:13" ht="14.45" customHeight="1" x14ac:dyDescent="0.2">
      <c r="A122" s="464" t="s">
        <v>388</v>
      </c>
      <c r="B122" s="460">
        <v>32.330505299999999</v>
      </c>
      <c r="C122" s="461">
        <v>0</v>
      </c>
      <c r="D122" s="461">
        <v>-32.330505299999999</v>
      </c>
      <c r="E122" s="462">
        <v>0</v>
      </c>
      <c r="F122" s="460">
        <v>0</v>
      </c>
      <c r="G122" s="461">
        <v>0</v>
      </c>
      <c r="H122" s="461">
        <v>0</v>
      </c>
      <c r="I122" s="461">
        <v>0</v>
      </c>
      <c r="J122" s="461">
        <v>0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154.50577170000003</v>
      </c>
      <c r="C123" s="461">
        <v>152.14147</v>
      </c>
      <c r="D123" s="461">
        <v>-2.364301700000027</v>
      </c>
      <c r="E123" s="462">
        <v>0.9846976480296753</v>
      </c>
      <c r="F123" s="460">
        <v>181.6305581</v>
      </c>
      <c r="G123" s="461">
        <v>166.49467825833332</v>
      </c>
      <c r="H123" s="461">
        <v>44.776449999999997</v>
      </c>
      <c r="I123" s="461">
        <v>447.13312999999999</v>
      </c>
      <c r="J123" s="461">
        <v>280.6384517416667</v>
      </c>
      <c r="K123" s="463">
        <v>2.4617725930997949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154.50577170000003</v>
      </c>
      <c r="C124" s="461">
        <v>152.14147</v>
      </c>
      <c r="D124" s="461">
        <v>-2.364301700000027</v>
      </c>
      <c r="E124" s="462">
        <v>0.9846976480296753</v>
      </c>
      <c r="F124" s="460">
        <v>181.6305581</v>
      </c>
      <c r="G124" s="461">
        <v>166.49467825833332</v>
      </c>
      <c r="H124" s="461">
        <v>44.776449999999997</v>
      </c>
      <c r="I124" s="461">
        <v>447.13312999999999</v>
      </c>
      <c r="J124" s="461">
        <v>280.6384517416667</v>
      </c>
      <c r="K124" s="463">
        <v>2.4617725930997949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154.50577170000003</v>
      </c>
      <c r="C125" s="461">
        <v>152.14147</v>
      </c>
      <c r="D125" s="461">
        <v>-2.364301700000027</v>
      </c>
      <c r="E125" s="462">
        <v>0.9846976480296753</v>
      </c>
      <c r="F125" s="460">
        <v>181.6305581</v>
      </c>
      <c r="G125" s="461">
        <v>166.49467825833332</v>
      </c>
      <c r="H125" s="461">
        <v>44.776449999999997</v>
      </c>
      <c r="I125" s="461">
        <v>447.13312999999999</v>
      </c>
      <c r="J125" s="461">
        <v>280.6384517416667</v>
      </c>
      <c r="K125" s="463">
        <v>2.4617725930997949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4.2969612000000001</v>
      </c>
      <c r="C126" s="461">
        <v>0.53125</v>
      </c>
      <c r="D126" s="461">
        <v>-3.7657112000000001</v>
      </c>
      <c r="E126" s="462">
        <v>0.12363388340578918</v>
      </c>
      <c r="F126" s="460">
        <v>0</v>
      </c>
      <c r="G126" s="461">
        <v>0</v>
      </c>
      <c r="H126" s="461">
        <v>0.64463000000000004</v>
      </c>
      <c r="I126" s="461">
        <v>338.50413000000003</v>
      </c>
      <c r="J126" s="461">
        <v>338.50413000000003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0.56220000000000003</v>
      </c>
      <c r="I127" s="461">
        <v>0.56220000000000003</v>
      </c>
      <c r="J127" s="461">
        <v>0.56220000000000003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0</v>
      </c>
      <c r="D128" s="461">
        <v>0</v>
      </c>
      <c r="E128" s="462">
        <v>0</v>
      </c>
      <c r="F128" s="460">
        <v>0</v>
      </c>
      <c r="G128" s="461">
        <v>0</v>
      </c>
      <c r="H128" s="461">
        <v>0.56220000000000003</v>
      </c>
      <c r="I128" s="461">
        <v>0.56220000000000003</v>
      </c>
      <c r="J128" s="461">
        <v>0.56220000000000003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0</v>
      </c>
      <c r="C129" s="461">
        <v>0</v>
      </c>
      <c r="D129" s="461">
        <v>0</v>
      </c>
      <c r="E129" s="462">
        <v>0</v>
      </c>
      <c r="F129" s="460">
        <v>0</v>
      </c>
      <c r="G129" s="461">
        <v>0</v>
      </c>
      <c r="H129" s="461">
        <v>0.56220000000000003</v>
      </c>
      <c r="I129" s="461">
        <v>0.56220000000000003</v>
      </c>
      <c r="J129" s="461">
        <v>0.56220000000000003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4.2969612000000001</v>
      </c>
      <c r="C130" s="461">
        <v>0.53125</v>
      </c>
      <c r="D130" s="461">
        <v>-3.7657112000000001</v>
      </c>
      <c r="E130" s="462">
        <v>0.12363388340578918</v>
      </c>
      <c r="F130" s="460">
        <v>0</v>
      </c>
      <c r="G130" s="461">
        <v>0</v>
      </c>
      <c r="H130" s="461">
        <v>8.2430000000000003E-2</v>
      </c>
      <c r="I130" s="461">
        <v>337.94193000000001</v>
      </c>
      <c r="J130" s="461">
        <v>337.94193000000001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1.5432336</v>
      </c>
      <c r="C131" s="461">
        <v>0.53125</v>
      </c>
      <c r="D131" s="461">
        <v>-1.0119836</v>
      </c>
      <c r="E131" s="462">
        <v>0.34424470799495294</v>
      </c>
      <c r="F131" s="460">
        <v>0</v>
      </c>
      <c r="G131" s="461">
        <v>0</v>
      </c>
      <c r="H131" s="461">
        <v>8.2430000000000003E-2</v>
      </c>
      <c r="I131" s="461">
        <v>5.6499300000000003</v>
      </c>
      <c r="J131" s="461">
        <v>5.6499300000000003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398</v>
      </c>
      <c r="B132" s="460">
        <v>1.5432336</v>
      </c>
      <c r="C132" s="461">
        <v>0.53125</v>
      </c>
      <c r="D132" s="461">
        <v>-1.0119836</v>
      </c>
      <c r="E132" s="462">
        <v>0.34424470799495294</v>
      </c>
      <c r="F132" s="460">
        <v>0</v>
      </c>
      <c r="G132" s="461">
        <v>0</v>
      </c>
      <c r="H132" s="461">
        <v>8.2430000000000003E-2</v>
      </c>
      <c r="I132" s="461">
        <v>5.6499300000000003</v>
      </c>
      <c r="J132" s="461">
        <v>5.6499300000000003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0</v>
      </c>
      <c r="C133" s="461">
        <v>0</v>
      </c>
      <c r="D133" s="461">
        <v>0</v>
      </c>
      <c r="E133" s="462">
        <v>0</v>
      </c>
      <c r="F133" s="460">
        <v>0</v>
      </c>
      <c r="G133" s="461">
        <v>0</v>
      </c>
      <c r="H133" s="461">
        <v>0</v>
      </c>
      <c r="I133" s="461">
        <v>332.29199999999997</v>
      </c>
      <c r="J133" s="461">
        <v>332.29199999999997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0</v>
      </c>
      <c r="C134" s="461">
        <v>0</v>
      </c>
      <c r="D134" s="461">
        <v>0</v>
      </c>
      <c r="E134" s="462">
        <v>0</v>
      </c>
      <c r="F134" s="460">
        <v>0</v>
      </c>
      <c r="G134" s="461">
        <v>0</v>
      </c>
      <c r="H134" s="461">
        <v>0</v>
      </c>
      <c r="I134" s="461">
        <v>332.29199999999997</v>
      </c>
      <c r="J134" s="461">
        <v>332.29199999999997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2.7537276000000004</v>
      </c>
      <c r="C135" s="461">
        <v>0</v>
      </c>
      <c r="D135" s="461">
        <v>-2.7537276000000004</v>
      </c>
      <c r="E135" s="462">
        <v>0</v>
      </c>
      <c r="F135" s="460">
        <v>0</v>
      </c>
      <c r="G135" s="461">
        <v>0</v>
      </c>
      <c r="H135" s="461">
        <v>0</v>
      </c>
      <c r="I135" s="461">
        <v>0</v>
      </c>
      <c r="J135" s="461">
        <v>0</v>
      </c>
      <c r="K135" s="463">
        <v>0</v>
      </c>
      <c r="L135" s="150"/>
      <c r="M135" s="459" t="str">
        <f t="shared" si="2"/>
        <v>X</v>
      </c>
    </row>
    <row r="136" spans="1:13" ht="14.45" customHeight="1" x14ac:dyDescent="0.2">
      <c r="A136" s="464" t="s">
        <v>402</v>
      </c>
      <c r="B136" s="460">
        <v>2.7537276000000004</v>
      </c>
      <c r="C136" s="461">
        <v>0</v>
      </c>
      <c r="D136" s="461">
        <v>-2.7537276000000004</v>
      </c>
      <c r="E136" s="462">
        <v>0</v>
      </c>
      <c r="F136" s="460">
        <v>0</v>
      </c>
      <c r="G136" s="461">
        <v>0</v>
      </c>
      <c r="H136" s="461">
        <v>0</v>
      </c>
      <c r="I136" s="461">
        <v>0</v>
      </c>
      <c r="J136" s="461">
        <v>0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523.78133310000101</v>
      </c>
      <c r="C137" s="461">
        <v>517.38431000000003</v>
      </c>
      <c r="D137" s="461">
        <v>-6.397023100000979</v>
      </c>
      <c r="E137" s="462">
        <v>0.98778684405925621</v>
      </c>
      <c r="F137" s="460">
        <v>707.07744239999897</v>
      </c>
      <c r="G137" s="461">
        <v>648.15432219999911</v>
      </c>
      <c r="H137" s="461">
        <v>66.13436999999999</v>
      </c>
      <c r="I137" s="461">
        <v>1239.0792300000001</v>
      </c>
      <c r="J137" s="461">
        <v>590.92490780000094</v>
      </c>
      <c r="K137" s="463">
        <v>1.7523953610997021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513.28591890000098</v>
      </c>
      <c r="C138" s="461">
        <v>472.26351</v>
      </c>
      <c r="D138" s="461">
        <v>-41.022408900000983</v>
      </c>
      <c r="E138" s="462">
        <v>0.92007883444783722</v>
      </c>
      <c r="F138" s="460">
        <v>707.07744239999897</v>
      </c>
      <c r="G138" s="461">
        <v>648.15432219999911</v>
      </c>
      <c r="H138" s="461">
        <v>66.13436999999999</v>
      </c>
      <c r="I138" s="461">
        <v>680.4659200000001</v>
      </c>
      <c r="J138" s="461">
        <v>32.311597800000982</v>
      </c>
      <c r="K138" s="463">
        <v>0.96236406254218398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513.28591890000098</v>
      </c>
      <c r="C139" s="461">
        <v>472.26351</v>
      </c>
      <c r="D139" s="461">
        <v>-41.022408900000983</v>
      </c>
      <c r="E139" s="462">
        <v>0.92007883444783722</v>
      </c>
      <c r="F139" s="460">
        <v>707.07744239999897</v>
      </c>
      <c r="G139" s="461">
        <v>648.15432219999911</v>
      </c>
      <c r="H139" s="461">
        <v>66.13436999999999</v>
      </c>
      <c r="I139" s="461">
        <v>680.4659200000001</v>
      </c>
      <c r="J139" s="461">
        <v>32.311597800000982</v>
      </c>
      <c r="K139" s="463">
        <v>0.96236406254218398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354.07940159999998</v>
      </c>
      <c r="C140" s="461">
        <v>301.38486999999998</v>
      </c>
      <c r="D140" s="461">
        <v>-52.694531600000005</v>
      </c>
      <c r="E140" s="462">
        <v>0.85117877130980779</v>
      </c>
      <c r="F140" s="460">
        <v>617.99261039999999</v>
      </c>
      <c r="G140" s="461">
        <v>566.49322619999998</v>
      </c>
      <c r="H140" s="461">
        <v>51.50414</v>
      </c>
      <c r="I140" s="461">
        <v>566.54539</v>
      </c>
      <c r="J140" s="461">
        <v>5.2163800000016636E-2</v>
      </c>
      <c r="K140" s="463">
        <v>0.91675107511932796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131.4389769</v>
      </c>
      <c r="C141" s="461">
        <v>142.89599999999999</v>
      </c>
      <c r="D141" s="461">
        <v>11.457023099999986</v>
      </c>
      <c r="E141" s="462">
        <v>1.0871661007276143</v>
      </c>
      <c r="F141" s="460">
        <v>58.622000399999997</v>
      </c>
      <c r="G141" s="461">
        <v>53.736833699999998</v>
      </c>
      <c r="H141" s="461">
        <v>4.0949999999999998</v>
      </c>
      <c r="I141" s="461">
        <v>54.527999999999999</v>
      </c>
      <c r="J141" s="461">
        <v>0.79116630000000043</v>
      </c>
      <c r="K141" s="463">
        <v>0.93016273119195714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7.9989999999999997</v>
      </c>
      <c r="I142" s="461">
        <v>31.494</v>
      </c>
      <c r="J142" s="461">
        <v>31.494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27.767540400000001</v>
      </c>
      <c r="C143" s="461">
        <v>27.98264</v>
      </c>
      <c r="D143" s="461">
        <v>0.2150995999999985</v>
      </c>
      <c r="E143" s="462">
        <v>1.0077464405165679</v>
      </c>
      <c r="F143" s="460">
        <v>30.462831600000001</v>
      </c>
      <c r="G143" s="461">
        <v>27.924262300000002</v>
      </c>
      <c r="H143" s="461">
        <v>2.5362300000000002</v>
      </c>
      <c r="I143" s="461">
        <v>27.898529999999997</v>
      </c>
      <c r="J143" s="461">
        <v>-2.5732300000004926E-2</v>
      </c>
      <c r="K143" s="463">
        <v>0.91582195530372157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10.495414199999999</v>
      </c>
      <c r="C144" s="461">
        <v>45.120800000000003</v>
      </c>
      <c r="D144" s="461">
        <v>34.625385800000004</v>
      </c>
      <c r="E144" s="462">
        <v>4.2990966473719547</v>
      </c>
      <c r="F144" s="460">
        <v>0</v>
      </c>
      <c r="G144" s="461">
        <v>0</v>
      </c>
      <c r="H144" s="461">
        <v>0</v>
      </c>
      <c r="I144" s="461">
        <v>558.61331000000007</v>
      </c>
      <c r="J144" s="461">
        <v>558.61331000000007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0</v>
      </c>
      <c r="C145" s="461">
        <v>6.2919999999999998</v>
      </c>
      <c r="D145" s="461">
        <v>6.2919999999999998</v>
      </c>
      <c r="E145" s="462">
        <v>0</v>
      </c>
      <c r="F145" s="460">
        <v>0</v>
      </c>
      <c r="G145" s="461">
        <v>0</v>
      </c>
      <c r="H145" s="461">
        <v>0</v>
      </c>
      <c r="I145" s="461">
        <v>270.49531000000002</v>
      </c>
      <c r="J145" s="461">
        <v>270.49531000000002</v>
      </c>
      <c r="K145" s="463">
        <v>0</v>
      </c>
      <c r="L145" s="150"/>
      <c r="M145" s="459" t="str">
        <f t="shared" si="2"/>
        <v>X</v>
      </c>
    </row>
    <row r="146" spans="1:13" ht="14.45" customHeight="1" x14ac:dyDescent="0.2">
      <c r="A146" s="464" t="s">
        <v>412</v>
      </c>
      <c r="B146" s="460">
        <v>0</v>
      </c>
      <c r="C146" s="461">
        <v>6.2919999999999998</v>
      </c>
      <c r="D146" s="461">
        <v>6.2919999999999998</v>
      </c>
      <c r="E146" s="462">
        <v>0</v>
      </c>
      <c r="F146" s="460">
        <v>0</v>
      </c>
      <c r="G146" s="461">
        <v>0</v>
      </c>
      <c r="H146" s="461">
        <v>0</v>
      </c>
      <c r="I146" s="461">
        <v>270.49531000000002</v>
      </c>
      <c r="J146" s="461">
        <v>270.49531000000002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0</v>
      </c>
      <c r="C147" s="461">
        <v>0</v>
      </c>
      <c r="D147" s="461">
        <v>0</v>
      </c>
      <c r="E147" s="462">
        <v>0</v>
      </c>
      <c r="F147" s="460">
        <v>0</v>
      </c>
      <c r="G147" s="461">
        <v>0</v>
      </c>
      <c r="H147" s="461">
        <v>0</v>
      </c>
      <c r="I147" s="461">
        <v>90.403000000000006</v>
      </c>
      <c r="J147" s="461">
        <v>90.403000000000006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0</v>
      </c>
      <c r="C148" s="461">
        <v>0</v>
      </c>
      <c r="D148" s="461">
        <v>0</v>
      </c>
      <c r="E148" s="462">
        <v>0</v>
      </c>
      <c r="F148" s="460">
        <v>0</v>
      </c>
      <c r="G148" s="461">
        <v>0</v>
      </c>
      <c r="H148" s="461">
        <v>0</v>
      </c>
      <c r="I148" s="461">
        <v>39.280500000000004</v>
      </c>
      <c r="J148" s="461">
        <v>39.280500000000004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0</v>
      </c>
      <c r="D149" s="461">
        <v>0</v>
      </c>
      <c r="E149" s="462">
        <v>0</v>
      </c>
      <c r="F149" s="460">
        <v>0</v>
      </c>
      <c r="G149" s="461">
        <v>0</v>
      </c>
      <c r="H149" s="461">
        <v>0</v>
      </c>
      <c r="I149" s="461">
        <v>51.122500000000002</v>
      </c>
      <c r="J149" s="461">
        <v>51.122500000000002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10.495414199999999</v>
      </c>
      <c r="C150" s="461">
        <v>4.4165000000000001</v>
      </c>
      <c r="D150" s="461">
        <v>-6.0789141999999989</v>
      </c>
      <c r="E150" s="462">
        <v>0.42080283024942461</v>
      </c>
      <c r="F150" s="460">
        <v>0</v>
      </c>
      <c r="G150" s="461">
        <v>0</v>
      </c>
      <c r="H150" s="461">
        <v>0</v>
      </c>
      <c r="I150" s="461">
        <v>0</v>
      </c>
      <c r="J150" s="461">
        <v>0</v>
      </c>
      <c r="K150" s="463">
        <v>0</v>
      </c>
      <c r="L150" s="150"/>
      <c r="M150" s="459" t="str">
        <f t="shared" si="2"/>
        <v>X</v>
      </c>
    </row>
    <row r="151" spans="1:13" ht="14.45" customHeight="1" x14ac:dyDescent="0.2">
      <c r="A151" s="464" t="s">
        <v>417</v>
      </c>
      <c r="B151" s="460">
        <v>10.495414199999999</v>
      </c>
      <c r="C151" s="461">
        <v>4.4165000000000001</v>
      </c>
      <c r="D151" s="461">
        <v>-6.0789141999999989</v>
      </c>
      <c r="E151" s="462">
        <v>0.42080283024942461</v>
      </c>
      <c r="F151" s="460">
        <v>0</v>
      </c>
      <c r="G151" s="461">
        <v>0</v>
      </c>
      <c r="H151" s="461">
        <v>0</v>
      </c>
      <c r="I151" s="461">
        <v>0</v>
      </c>
      <c r="J151" s="461">
        <v>0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34.412300000000002</v>
      </c>
      <c r="D152" s="461">
        <v>34.412300000000002</v>
      </c>
      <c r="E152" s="462">
        <v>0</v>
      </c>
      <c r="F152" s="460">
        <v>0</v>
      </c>
      <c r="G152" s="461">
        <v>0</v>
      </c>
      <c r="H152" s="461">
        <v>0</v>
      </c>
      <c r="I152" s="461">
        <v>197.715</v>
      </c>
      <c r="J152" s="461">
        <v>197.715</v>
      </c>
      <c r="K152" s="463">
        <v>0</v>
      </c>
      <c r="L152" s="150"/>
      <c r="M152" s="459" t="str">
        <f t="shared" si="2"/>
        <v>X</v>
      </c>
    </row>
    <row r="153" spans="1:13" ht="14.45" customHeight="1" x14ac:dyDescent="0.2">
      <c r="A153" s="464" t="s">
        <v>419</v>
      </c>
      <c r="B153" s="460">
        <v>0</v>
      </c>
      <c r="C153" s="461">
        <v>34.412300000000002</v>
      </c>
      <c r="D153" s="461">
        <v>34.412300000000002</v>
      </c>
      <c r="E153" s="462">
        <v>0</v>
      </c>
      <c r="F153" s="460">
        <v>0</v>
      </c>
      <c r="G153" s="461">
        <v>0</v>
      </c>
      <c r="H153" s="461">
        <v>0</v>
      </c>
      <c r="I153" s="461">
        <v>197.715</v>
      </c>
      <c r="J153" s="461">
        <v>197.715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5267.0837640999998</v>
      </c>
      <c r="C154" s="461">
        <v>11245.058359999999</v>
      </c>
      <c r="D154" s="461">
        <v>5977.9745958999993</v>
      </c>
      <c r="E154" s="462">
        <v>2.1349685829273062</v>
      </c>
      <c r="F154" s="460">
        <v>11990.3438379</v>
      </c>
      <c r="G154" s="461">
        <v>10991.148518074999</v>
      </c>
      <c r="H154" s="461">
        <v>8089.1408799999999</v>
      </c>
      <c r="I154" s="461">
        <v>82999.061310000005</v>
      </c>
      <c r="J154" s="461">
        <v>72007.912791925002</v>
      </c>
      <c r="K154" s="463">
        <v>6.9221585662664813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5263.5263193000001</v>
      </c>
      <c r="C155" s="461">
        <v>10032.31936</v>
      </c>
      <c r="D155" s="461">
        <v>4768.7930406999994</v>
      </c>
      <c r="E155" s="462">
        <v>1.9060072566207296</v>
      </c>
      <c r="F155" s="460">
        <v>11990.3438379</v>
      </c>
      <c r="G155" s="461">
        <v>10991.148518074999</v>
      </c>
      <c r="H155" s="461">
        <v>7934.5438700000004</v>
      </c>
      <c r="I155" s="461">
        <v>81628.590400000001</v>
      </c>
      <c r="J155" s="461">
        <v>70637.441881924999</v>
      </c>
      <c r="K155" s="463">
        <v>6.807860683859797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5263.5263193000001</v>
      </c>
      <c r="C156" s="461">
        <v>10032.31936</v>
      </c>
      <c r="D156" s="461">
        <v>4768.7930406999994</v>
      </c>
      <c r="E156" s="462">
        <v>1.9060072566207296</v>
      </c>
      <c r="F156" s="460">
        <v>11990.3438379</v>
      </c>
      <c r="G156" s="461">
        <v>10991.148518074999</v>
      </c>
      <c r="H156" s="461">
        <v>7934.5438700000004</v>
      </c>
      <c r="I156" s="461">
        <v>81628.590400000001</v>
      </c>
      <c r="J156" s="461">
        <v>70637.441881924999</v>
      </c>
      <c r="K156" s="463">
        <v>6.807860683859797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5263.5263193000001</v>
      </c>
      <c r="C157" s="461">
        <v>5890.3242900000005</v>
      </c>
      <c r="D157" s="461">
        <v>626.79797070000041</v>
      </c>
      <c r="E157" s="462">
        <v>1.1190832785240747</v>
      </c>
      <c r="F157" s="460">
        <v>7903.1971622000001</v>
      </c>
      <c r="G157" s="461">
        <v>7244.5973986833342</v>
      </c>
      <c r="H157" s="461">
        <v>915.01966000000004</v>
      </c>
      <c r="I157" s="461">
        <v>7372.3781799999997</v>
      </c>
      <c r="J157" s="461">
        <v>127.78078131666553</v>
      </c>
      <c r="K157" s="463">
        <v>0.93283490575955252</v>
      </c>
      <c r="L157" s="150"/>
      <c r="M157" s="459" t="str">
        <f t="shared" si="2"/>
        <v>X</v>
      </c>
    </row>
    <row r="158" spans="1:13" ht="14.45" customHeight="1" x14ac:dyDescent="0.2">
      <c r="A158" s="464" t="s">
        <v>424</v>
      </c>
      <c r="B158" s="460">
        <v>3914.0439032999998</v>
      </c>
      <c r="C158" s="461">
        <v>4967.7183499999992</v>
      </c>
      <c r="D158" s="461">
        <v>1053.6744466999994</v>
      </c>
      <c r="E158" s="462">
        <v>1.2692035329015159</v>
      </c>
      <c r="F158" s="460">
        <v>6337.0234612999993</v>
      </c>
      <c r="G158" s="461">
        <v>5808.938172858333</v>
      </c>
      <c r="H158" s="461">
        <v>425.12061999999997</v>
      </c>
      <c r="I158" s="461">
        <v>4115.2750400000004</v>
      </c>
      <c r="J158" s="461">
        <v>-1693.6631328583326</v>
      </c>
      <c r="K158" s="463">
        <v>0.64940189430130002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1.5813599999999999</v>
      </c>
      <c r="D159" s="461">
        <v>1.5813599999999999</v>
      </c>
      <c r="E159" s="462">
        <v>0</v>
      </c>
      <c r="F159" s="460">
        <v>0</v>
      </c>
      <c r="G159" s="461">
        <v>0</v>
      </c>
      <c r="H159" s="461">
        <v>0</v>
      </c>
      <c r="I159" s="461">
        <v>0</v>
      </c>
      <c r="J159" s="461">
        <v>0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2.2480000000000002</v>
      </c>
      <c r="D160" s="461">
        <v>2.2480000000000002</v>
      </c>
      <c r="E160" s="462">
        <v>0</v>
      </c>
      <c r="F160" s="460">
        <v>0</v>
      </c>
      <c r="G160" s="461">
        <v>0</v>
      </c>
      <c r="H160" s="461">
        <v>0</v>
      </c>
      <c r="I160" s="461">
        <v>0</v>
      </c>
      <c r="J160" s="461">
        <v>0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54.967237999999995</v>
      </c>
      <c r="C161" s="461">
        <v>31.192619999999998</v>
      </c>
      <c r="D161" s="461">
        <v>-23.774617999999997</v>
      </c>
      <c r="E161" s="462">
        <v>0.56747657577410027</v>
      </c>
      <c r="F161" s="460">
        <v>39.7553743</v>
      </c>
      <c r="G161" s="461">
        <v>36.442426441666662</v>
      </c>
      <c r="H161" s="461">
        <v>5.6937299999999995</v>
      </c>
      <c r="I161" s="461">
        <v>32.0944</v>
      </c>
      <c r="J161" s="461">
        <v>-4.3480264416666614</v>
      </c>
      <c r="K161" s="463">
        <v>0.80729714070381675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1294.5151780000001</v>
      </c>
      <c r="C162" s="461">
        <v>887.58395999999993</v>
      </c>
      <c r="D162" s="461">
        <v>-406.93121800000017</v>
      </c>
      <c r="E162" s="462">
        <v>0.68564971279154818</v>
      </c>
      <c r="F162" s="460">
        <v>1526.4183266</v>
      </c>
      <c r="G162" s="461">
        <v>1399.2167993833332</v>
      </c>
      <c r="H162" s="461">
        <v>484.20531</v>
      </c>
      <c r="I162" s="461">
        <v>3225.0087400000002</v>
      </c>
      <c r="J162" s="461">
        <v>1825.791940616667</v>
      </c>
      <c r="K162" s="463">
        <v>2.1127948241970484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3.40659</v>
      </c>
      <c r="D163" s="461">
        <v>3.40659</v>
      </c>
      <c r="E163" s="462">
        <v>0</v>
      </c>
      <c r="F163" s="460">
        <v>2.1251853999999999</v>
      </c>
      <c r="G163" s="461">
        <v>1.9480866166666664</v>
      </c>
      <c r="H163" s="461">
        <v>8.7058199999999992</v>
      </c>
      <c r="I163" s="461">
        <v>66.322059999999993</v>
      </c>
      <c r="J163" s="461">
        <v>64.373973383333322</v>
      </c>
      <c r="K163" s="463">
        <v>31.20765840006241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0</v>
      </c>
      <c r="C164" s="461">
        <v>0.24662000000000001</v>
      </c>
      <c r="D164" s="461">
        <v>0.24662000000000001</v>
      </c>
      <c r="E164" s="462">
        <v>0</v>
      </c>
      <c r="F164" s="460">
        <v>0</v>
      </c>
      <c r="G164" s="461">
        <v>0</v>
      </c>
      <c r="H164" s="461">
        <v>0.83390999999999993</v>
      </c>
      <c r="I164" s="461">
        <v>13.965170000000001</v>
      </c>
      <c r="J164" s="461">
        <v>13.965170000000001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3.1599699999999999</v>
      </c>
      <c r="D165" s="461">
        <v>3.1599699999999999</v>
      </c>
      <c r="E165" s="462">
        <v>0</v>
      </c>
      <c r="F165" s="460">
        <v>2.1251853999999999</v>
      </c>
      <c r="G165" s="461">
        <v>1.9480866166666664</v>
      </c>
      <c r="H165" s="461">
        <v>7.8719099999999997</v>
      </c>
      <c r="I165" s="461">
        <v>52.35689</v>
      </c>
      <c r="J165" s="461">
        <v>50.408803383333336</v>
      </c>
      <c r="K165" s="463">
        <v>24.636387018280853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0</v>
      </c>
      <c r="D166" s="461">
        <v>0</v>
      </c>
      <c r="E166" s="462">
        <v>0</v>
      </c>
      <c r="F166" s="460">
        <v>0</v>
      </c>
      <c r="G166" s="461">
        <v>0</v>
      </c>
      <c r="H166" s="461">
        <v>0</v>
      </c>
      <c r="I166" s="461">
        <v>-0.26751999999999998</v>
      </c>
      <c r="J166" s="461">
        <v>-0.26751999999999998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0</v>
      </c>
      <c r="D167" s="461">
        <v>0</v>
      </c>
      <c r="E167" s="462">
        <v>0</v>
      </c>
      <c r="F167" s="460">
        <v>0</v>
      </c>
      <c r="G167" s="461">
        <v>0</v>
      </c>
      <c r="H167" s="461">
        <v>0</v>
      </c>
      <c r="I167" s="461">
        <v>-0.26751999999999998</v>
      </c>
      <c r="J167" s="461">
        <v>-0.26751999999999998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3918.7940899999999</v>
      </c>
      <c r="D168" s="461">
        <v>3918.7940899999999</v>
      </c>
      <c r="E168" s="462">
        <v>0</v>
      </c>
      <c r="F168" s="460">
        <v>4085.0214903000001</v>
      </c>
      <c r="G168" s="461">
        <v>3744.603032775</v>
      </c>
      <c r="H168" s="461">
        <v>7006.4453400000002</v>
      </c>
      <c r="I168" s="461">
        <v>74070.424200000009</v>
      </c>
      <c r="J168" s="461">
        <v>70325.821167225004</v>
      </c>
      <c r="K168" s="463">
        <v>18.132199396228966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0</v>
      </c>
      <c r="C169" s="461">
        <v>3918.7940899999999</v>
      </c>
      <c r="D169" s="461">
        <v>3918.7940899999999</v>
      </c>
      <c r="E169" s="462">
        <v>0</v>
      </c>
      <c r="F169" s="460">
        <v>4085.0214903000001</v>
      </c>
      <c r="G169" s="461">
        <v>3744.603032775</v>
      </c>
      <c r="H169" s="461">
        <v>7006.4453400000002</v>
      </c>
      <c r="I169" s="461">
        <v>74070.424200000009</v>
      </c>
      <c r="J169" s="461">
        <v>70325.821167225004</v>
      </c>
      <c r="K169" s="463">
        <v>18.132199396228966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219.79439000000002</v>
      </c>
      <c r="D170" s="461">
        <v>219.79439000000002</v>
      </c>
      <c r="E170" s="462">
        <v>0</v>
      </c>
      <c r="F170" s="460">
        <v>0</v>
      </c>
      <c r="G170" s="461">
        <v>0</v>
      </c>
      <c r="H170" s="461">
        <v>4.3730500000000001</v>
      </c>
      <c r="I170" s="461">
        <v>119.73348</v>
      </c>
      <c r="J170" s="461">
        <v>119.73348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0</v>
      </c>
      <c r="C171" s="461">
        <v>219.79439000000002</v>
      </c>
      <c r="D171" s="461">
        <v>219.79439000000002</v>
      </c>
      <c r="E171" s="462">
        <v>0</v>
      </c>
      <c r="F171" s="460">
        <v>0</v>
      </c>
      <c r="G171" s="461">
        <v>0</v>
      </c>
      <c r="H171" s="461">
        <v>4.3730500000000001</v>
      </c>
      <c r="I171" s="461">
        <v>119.73348</v>
      </c>
      <c r="J171" s="461">
        <v>119.73348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3.5574448000000003</v>
      </c>
      <c r="C172" s="461">
        <v>367.41865999999999</v>
      </c>
      <c r="D172" s="461">
        <v>363.8612152</v>
      </c>
      <c r="E172" s="462">
        <v>103.2816194365124</v>
      </c>
      <c r="F172" s="460">
        <v>0</v>
      </c>
      <c r="G172" s="461">
        <v>0</v>
      </c>
      <c r="H172" s="461">
        <v>81.598699999999994</v>
      </c>
      <c r="I172" s="461">
        <v>162.90410999999997</v>
      </c>
      <c r="J172" s="461">
        <v>162.90410999999997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367.39</v>
      </c>
      <c r="D173" s="461">
        <v>367.39</v>
      </c>
      <c r="E173" s="462">
        <v>0</v>
      </c>
      <c r="F173" s="460">
        <v>0</v>
      </c>
      <c r="G173" s="461">
        <v>0</v>
      </c>
      <c r="H173" s="461">
        <v>81.599999999999994</v>
      </c>
      <c r="I173" s="461">
        <v>162.9</v>
      </c>
      <c r="J173" s="461">
        <v>162.9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367.39</v>
      </c>
      <c r="D174" s="461">
        <v>367.39</v>
      </c>
      <c r="E174" s="462">
        <v>0</v>
      </c>
      <c r="F174" s="460">
        <v>0</v>
      </c>
      <c r="G174" s="461">
        <v>0</v>
      </c>
      <c r="H174" s="461">
        <v>81.599999999999994</v>
      </c>
      <c r="I174" s="461">
        <v>162.9</v>
      </c>
      <c r="J174" s="461">
        <v>162.9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441</v>
      </c>
      <c r="B175" s="460">
        <v>0</v>
      </c>
      <c r="C175" s="461">
        <v>25</v>
      </c>
      <c r="D175" s="461">
        <v>25</v>
      </c>
      <c r="E175" s="462">
        <v>0</v>
      </c>
      <c r="F175" s="460">
        <v>0</v>
      </c>
      <c r="G175" s="461">
        <v>0</v>
      </c>
      <c r="H175" s="461">
        <v>0</v>
      </c>
      <c r="I175" s="461">
        <v>22.5</v>
      </c>
      <c r="J175" s="461">
        <v>22.5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342.39</v>
      </c>
      <c r="D176" s="461">
        <v>342.39</v>
      </c>
      <c r="E176" s="462">
        <v>0</v>
      </c>
      <c r="F176" s="460">
        <v>0</v>
      </c>
      <c r="G176" s="461">
        <v>0</v>
      </c>
      <c r="H176" s="461">
        <v>81.599999999999994</v>
      </c>
      <c r="I176" s="461">
        <v>140.4</v>
      </c>
      <c r="J176" s="461">
        <v>140.4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3.5574448000000003</v>
      </c>
      <c r="C177" s="461">
        <v>2.8660000000000001E-2</v>
      </c>
      <c r="D177" s="461">
        <v>-3.5287848000000004</v>
      </c>
      <c r="E177" s="462">
        <v>8.056344261476665E-3</v>
      </c>
      <c r="F177" s="460">
        <v>0</v>
      </c>
      <c r="G177" s="461">
        <v>0</v>
      </c>
      <c r="H177" s="461">
        <v>-1.2999999999999999E-3</v>
      </c>
      <c r="I177" s="461">
        <v>4.1099999999999999E-3</v>
      </c>
      <c r="J177" s="461">
        <v>4.1099999999999999E-3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2.8660000000000001E-2</v>
      </c>
      <c r="D178" s="461">
        <v>2.8660000000000001E-2</v>
      </c>
      <c r="E178" s="462">
        <v>0</v>
      </c>
      <c r="F178" s="460">
        <v>0</v>
      </c>
      <c r="G178" s="461">
        <v>0</v>
      </c>
      <c r="H178" s="461">
        <v>-1.2999999999999999E-3</v>
      </c>
      <c r="I178" s="461">
        <v>4.1099999999999999E-3</v>
      </c>
      <c r="J178" s="461">
        <v>4.1099999999999999E-3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445</v>
      </c>
      <c r="B179" s="460">
        <v>0</v>
      </c>
      <c r="C179" s="461">
        <v>2.8660000000000001E-2</v>
      </c>
      <c r="D179" s="461">
        <v>2.8660000000000001E-2</v>
      </c>
      <c r="E179" s="462">
        <v>0</v>
      </c>
      <c r="F179" s="460">
        <v>0</v>
      </c>
      <c r="G179" s="461">
        <v>0</v>
      </c>
      <c r="H179" s="461">
        <v>-1.2999999999999999E-3</v>
      </c>
      <c r="I179" s="461">
        <v>4.1099999999999999E-3</v>
      </c>
      <c r="J179" s="461">
        <v>4.1099999999999999E-3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3.5574448000000003</v>
      </c>
      <c r="C180" s="461">
        <v>0</v>
      </c>
      <c r="D180" s="461">
        <v>-3.5574448000000003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3.5574448000000003</v>
      </c>
      <c r="C181" s="461">
        <v>0</v>
      </c>
      <c r="D181" s="461">
        <v>-3.5574448000000003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845.32033999999999</v>
      </c>
      <c r="D182" s="461">
        <v>845.32033999999999</v>
      </c>
      <c r="E182" s="462">
        <v>0</v>
      </c>
      <c r="F182" s="460">
        <v>0</v>
      </c>
      <c r="G182" s="461">
        <v>0</v>
      </c>
      <c r="H182" s="461">
        <v>72.998310000000004</v>
      </c>
      <c r="I182" s="461">
        <v>1207.5668000000001</v>
      </c>
      <c r="J182" s="461">
        <v>1207.5668000000001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845.32033999999999</v>
      </c>
      <c r="D183" s="461">
        <v>845.32033999999999</v>
      </c>
      <c r="E183" s="462">
        <v>0</v>
      </c>
      <c r="F183" s="460">
        <v>0</v>
      </c>
      <c r="G183" s="461">
        <v>0</v>
      </c>
      <c r="H183" s="461">
        <v>72.998310000000004</v>
      </c>
      <c r="I183" s="461">
        <v>1207.5668000000001</v>
      </c>
      <c r="J183" s="461">
        <v>1207.5668000000001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845.32033999999999</v>
      </c>
      <c r="D184" s="461">
        <v>845.32033999999999</v>
      </c>
      <c r="E184" s="462">
        <v>0</v>
      </c>
      <c r="F184" s="460">
        <v>0</v>
      </c>
      <c r="G184" s="461">
        <v>0</v>
      </c>
      <c r="H184" s="461">
        <v>72.998310000000004</v>
      </c>
      <c r="I184" s="461">
        <v>1207.5668000000001</v>
      </c>
      <c r="J184" s="461">
        <v>1207.5668000000001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845.32033999999999</v>
      </c>
      <c r="D185" s="461">
        <v>845.32033999999999</v>
      </c>
      <c r="E185" s="462">
        <v>0</v>
      </c>
      <c r="F185" s="460">
        <v>0</v>
      </c>
      <c r="G185" s="461">
        <v>0</v>
      </c>
      <c r="H185" s="461">
        <v>72.998310000000004</v>
      </c>
      <c r="I185" s="461">
        <v>1207.5668000000001</v>
      </c>
      <c r="J185" s="461">
        <v>1207.5668000000001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1541.65239</v>
      </c>
      <c r="D186" s="461">
        <v>1541.65239</v>
      </c>
      <c r="E186" s="462">
        <v>0</v>
      </c>
      <c r="F186" s="460">
        <v>0</v>
      </c>
      <c r="G186" s="461">
        <v>0</v>
      </c>
      <c r="H186" s="461">
        <v>384.24448999999998</v>
      </c>
      <c r="I186" s="461">
        <v>5425.4463299999998</v>
      </c>
      <c r="J186" s="461">
        <v>5425.4463299999998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1541.65239</v>
      </c>
      <c r="D187" s="461">
        <v>1541.65239</v>
      </c>
      <c r="E187" s="462">
        <v>0</v>
      </c>
      <c r="F187" s="460">
        <v>0</v>
      </c>
      <c r="G187" s="461">
        <v>0</v>
      </c>
      <c r="H187" s="461">
        <v>384.24448999999998</v>
      </c>
      <c r="I187" s="461">
        <v>5425.4463299999998</v>
      </c>
      <c r="J187" s="461">
        <v>5425.4463299999998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1541.65239</v>
      </c>
      <c r="D188" s="461">
        <v>1541.65239</v>
      </c>
      <c r="E188" s="462">
        <v>0</v>
      </c>
      <c r="F188" s="460">
        <v>0</v>
      </c>
      <c r="G188" s="461">
        <v>0</v>
      </c>
      <c r="H188" s="461">
        <v>384.24448999999998</v>
      </c>
      <c r="I188" s="461">
        <v>5425.4463299999998</v>
      </c>
      <c r="J188" s="461">
        <v>5425.4463299999998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21.944959999999998</v>
      </c>
      <c r="D189" s="461">
        <v>21.944959999999998</v>
      </c>
      <c r="E189" s="462">
        <v>0</v>
      </c>
      <c r="F189" s="460">
        <v>0</v>
      </c>
      <c r="G189" s="461">
        <v>0</v>
      </c>
      <c r="H189" s="461">
        <v>55.448149999999998</v>
      </c>
      <c r="I189" s="461">
        <v>610.63612999999998</v>
      </c>
      <c r="J189" s="461">
        <v>610.63612999999998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21.944959999999998</v>
      </c>
      <c r="D190" s="461">
        <v>21.944959999999998</v>
      </c>
      <c r="E190" s="462">
        <v>0</v>
      </c>
      <c r="F190" s="460">
        <v>0</v>
      </c>
      <c r="G190" s="461">
        <v>0</v>
      </c>
      <c r="H190" s="461">
        <v>55.448149999999998</v>
      </c>
      <c r="I190" s="461">
        <v>610.63612999999998</v>
      </c>
      <c r="J190" s="461">
        <v>610.63612999999998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12.54</v>
      </c>
      <c r="D191" s="461">
        <v>12.54</v>
      </c>
      <c r="E191" s="462">
        <v>0</v>
      </c>
      <c r="F191" s="460">
        <v>0</v>
      </c>
      <c r="G191" s="461">
        <v>0</v>
      </c>
      <c r="H191" s="461">
        <v>8.84</v>
      </c>
      <c r="I191" s="461">
        <v>52.7</v>
      </c>
      <c r="J191" s="461">
        <v>52.7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458</v>
      </c>
      <c r="B192" s="460">
        <v>0</v>
      </c>
      <c r="C192" s="461">
        <v>11.52</v>
      </c>
      <c r="D192" s="461">
        <v>11.52</v>
      </c>
      <c r="E192" s="462">
        <v>0</v>
      </c>
      <c r="F192" s="460">
        <v>0</v>
      </c>
      <c r="G192" s="461">
        <v>0</v>
      </c>
      <c r="H192" s="461">
        <v>4.08</v>
      </c>
      <c r="I192" s="461">
        <v>28.22</v>
      </c>
      <c r="J192" s="461">
        <v>28.22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0</v>
      </c>
      <c r="C193" s="461">
        <v>1.02</v>
      </c>
      <c r="D193" s="461">
        <v>1.02</v>
      </c>
      <c r="E193" s="462">
        <v>0</v>
      </c>
      <c r="F193" s="460">
        <v>0</v>
      </c>
      <c r="G193" s="461">
        <v>0</v>
      </c>
      <c r="H193" s="461">
        <v>4.76</v>
      </c>
      <c r="I193" s="461">
        <v>24.48</v>
      </c>
      <c r="J193" s="461">
        <v>24.48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12.74652</v>
      </c>
      <c r="D194" s="461">
        <v>12.74652</v>
      </c>
      <c r="E194" s="462">
        <v>0</v>
      </c>
      <c r="F194" s="460">
        <v>0</v>
      </c>
      <c r="G194" s="461">
        <v>0</v>
      </c>
      <c r="H194" s="461">
        <v>7.0572799999999996</v>
      </c>
      <c r="I194" s="461">
        <v>114.60458</v>
      </c>
      <c r="J194" s="461">
        <v>114.60458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1.1100000000000001</v>
      </c>
      <c r="D195" s="461">
        <v>1.1100000000000001</v>
      </c>
      <c r="E195" s="462">
        <v>0</v>
      </c>
      <c r="F195" s="460">
        <v>0</v>
      </c>
      <c r="G195" s="461">
        <v>0</v>
      </c>
      <c r="H195" s="461">
        <v>0</v>
      </c>
      <c r="I195" s="461">
        <v>7.8559999999999999</v>
      </c>
      <c r="J195" s="461">
        <v>7.8559999999999999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0</v>
      </c>
      <c r="D196" s="461">
        <v>0</v>
      </c>
      <c r="E196" s="462">
        <v>0</v>
      </c>
      <c r="F196" s="460">
        <v>0</v>
      </c>
      <c r="G196" s="461">
        <v>0</v>
      </c>
      <c r="H196" s="461">
        <v>5.7725</v>
      </c>
      <c r="I196" s="461">
        <v>75.806699999999992</v>
      </c>
      <c r="J196" s="461">
        <v>75.806699999999992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0</v>
      </c>
      <c r="C197" s="461">
        <v>11.636520000000001</v>
      </c>
      <c r="D197" s="461">
        <v>11.636520000000001</v>
      </c>
      <c r="E197" s="462">
        <v>0</v>
      </c>
      <c r="F197" s="460">
        <v>0</v>
      </c>
      <c r="G197" s="461">
        <v>0</v>
      </c>
      <c r="H197" s="461">
        <v>1.28478</v>
      </c>
      <c r="I197" s="461">
        <v>30.941880000000001</v>
      </c>
      <c r="J197" s="461">
        <v>30.941880000000001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34.565529999999995</v>
      </c>
      <c r="D198" s="461">
        <v>34.565529999999995</v>
      </c>
      <c r="E198" s="462">
        <v>0</v>
      </c>
      <c r="F198" s="460">
        <v>0</v>
      </c>
      <c r="G198" s="461">
        <v>0</v>
      </c>
      <c r="H198" s="461">
        <v>3.2921100000000001</v>
      </c>
      <c r="I198" s="461">
        <v>37.752470000000002</v>
      </c>
      <c r="J198" s="461">
        <v>37.752470000000002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34.565529999999995</v>
      </c>
      <c r="D199" s="461">
        <v>34.565529999999995</v>
      </c>
      <c r="E199" s="462">
        <v>0</v>
      </c>
      <c r="F199" s="460">
        <v>0</v>
      </c>
      <c r="G199" s="461">
        <v>0</v>
      </c>
      <c r="H199" s="461">
        <v>3.2921100000000001</v>
      </c>
      <c r="I199" s="461">
        <v>37.752470000000002</v>
      </c>
      <c r="J199" s="461">
        <v>37.752470000000002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3.2918799999999999</v>
      </c>
      <c r="D200" s="461">
        <v>3.2918799999999999</v>
      </c>
      <c r="E200" s="462">
        <v>0</v>
      </c>
      <c r="F200" s="460">
        <v>0</v>
      </c>
      <c r="G200" s="461">
        <v>0</v>
      </c>
      <c r="H200" s="461">
        <v>0.35287000000000002</v>
      </c>
      <c r="I200" s="461">
        <v>3.5839899999999996</v>
      </c>
      <c r="J200" s="461">
        <v>3.5839899999999996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467</v>
      </c>
      <c r="B201" s="460">
        <v>0</v>
      </c>
      <c r="C201" s="461">
        <v>3.2918799999999999</v>
      </c>
      <c r="D201" s="461">
        <v>3.2918799999999999</v>
      </c>
      <c r="E201" s="462">
        <v>0</v>
      </c>
      <c r="F201" s="460">
        <v>0</v>
      </c>
      <c r="G201" s="461">
        <v>0</v>
      </c>
      <c r="H201" s="461">
        <v>0.35287000000000002</v>
      </c>
      <c r="I201" s="461">
        <v>3.5839899999999996</v>
      </c>
      <c r="J201" s="461">
        <v>3.5839899999999996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0</v>
      </c>
      <c r="C202" s="461">
        <v>0.36</v>
      </c>
      <c r="D202" s="461">
        <v>0.36</v>
      </c>
      <c r="E202" s="462">
        <v>0</v>
      </c>
      <c r="F202" s="460">
        <v>0</v>
      </c>
      <c r="G202" s="461">
        <v>0</v>
      </c>
      <c r="H202" s="461">
        <v>0</v>
      </c>
      <c r="I202" s="461">
        <v>11.46</v>
      </c>
      <c r="J202" s="461">
        <v>11.46</v>
      </c>
      <c r="K202" s="463">
        <v>0</v>
      </c>
      <c r="L202" s="150"/>
      <c r="M202" s="459" t="str">
        <f t="shared" si="3"/>
        <v>X</v>
      </c>
    </row>
    <row r="203" spans="1:13" ht="14.45" customHeight="1" x14ac:dyDescent="0.2">
      <c r="A203" s="464" t="s">
        <v>469</v>
      </c>
      <c r="B203" s="460">
        <v>0</v>
      </c>
      <c r="C203" s="461">
        <v>0.36</v>
      </c>
      <c r="D203" s="461">
        <v>0.36</v>
      </c>
      <c r="E203" s="462">
        <v>0</v>
      </c>
      <c r="F203" s="460">
        <v>0</v>
      </c>
      <c r="G203" s="461">
        <v>0</v>
      </c>
      <c r="H203" s="461">
        <v>0</v>
      </c>
      <c r="I203" s="461">
        <v>11.46</v>
      </c>
      <c r="J203" s="461">
        <v>11.46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470</v>
      </c>
      <c r="B204" s="460">
        <v>0</v>
      </c>
      <c r="C204" s="461">
        <v>335.55941999999999</v>
      </c>
      <c r="D204" s="461">
        <v>335.55941999999999</v>
      </c>
      <c r="E204" s="462">
        <v>0</v>
      </c>
      <c r="F204" s="460">
        <v>0</v>
      </c>
      <c r="G204" s="461">
        <v>0</v>
      </c>
      <c r="H204" s="461">
        <v>19.257810000000003</v>
      </c>
      <c r="I204" s="461">
        <v>277.42568</v>
      </c>
      <c r="J204" s="461">
        <v>277.42568</v>
      </c>
      <c r="K204" s="463">
        <v>0</v>
      </c>
      <c r="L204" s="150"/>
      <c r="M204" s="459" t="str">
        <f t="shared" si="3"/>
        <v>X</v>
      </c>
    </row>
    <row r="205" spans="1:13" ht="14.45" customHeight="1" x14ac:dyDescent="0.2">
      <c r="A205" s="464" t="s">
        <v>471</v>
      </c>
      <c r="B205" s="460">
        <v>0</v>
      </c>
      <c r="C205" s="461">
        <v>335.55941999999999</v>
      </c>
      <c r="D205" s="461">
        <v>335.55941999999999</v>
      </c>
      <c r="E205" s="462">
        <v>0</v>
      </c>
      <c r="F205" s="460">
        <v>0</v>
      </c>
      <c r="G205" s="461">
        <v>0</v>
      </c>
      <c r="H205" s="461">
        <v>19.257810000000003</v>
      </c>
      <c r="I205" s="461">
        <v>277.42568</v>
      </c>
      <c r="J205" s="461">
        <v>277.42568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472</v>
      </c>
      <c r="B206" s="460">
        <v>0</v>
      </c>
      <c r="C206" s="461">
        <v>1120.64408</v>
      </c>
      <c r="D206" s="461">
        <v>1120.64408</v>
      </c>
      <c r="E206" s="462">
        <v>0</v>
      </c>
      <c r="F206" s="460">
        <v>0</v>
      </c>
      <c r="G206" s="461">
        <v>0</v>
      </c>
      <c r="H206" s="461">
        <v>289.99627000000004</v>
      </c>
      <c r="I206" s="461">
        <v>4317.2834800000001</v>
      </c>
      <c r="J206" s="461">
        <v>4317.2834800000001</v>
      </c>
      <c r="K206" s="463">
        <v>0</v>
      </c>
      <c r="L206" s="150"/>
      <c r="M206" s="459" t="str">
        <f t="shared" si="3"/>
        <v>X</v>
      </c>
    </row>
    <row r="207" spans="1:13" ht="14.45" customHeight="1" x14ac:dyDescent="0.2">
      <c r="A207" s="464" t="s">
        <v>473</v>
      </c>
      <c r="B207" s="460">
        <v>0</v>
      </c>
      <c r="C207" s="461">
        <v>1120.64408</v>
      </c>
      <c r="D207" s="461">
        <v>1120.64408</v>
      </c>
      <c r="E207" s="462">
        <v>0</v>
      </c>
      <c r="F207" s="460">
        <v>0</v>
      </c>
      <c r="G207" s="461">
        <v>0</v>
      </c>
      <c r="H207" s="461">
        <v>289.99627000000004</v>
      </c>
      <c r="I207" s="461">
        <v>4317.2834800000001</v>
      </c>
      <c r="J207" s="461">
        <v>4317.2834800000001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 t="s">
        <v>474</v>
      </c>
      <c r="B208" s="460">
        <v>0</v>
      </c>
      <c r="C208" s="461">
        <v>0</v>
      </c>
      <c r="D208" s="461">
        <v>0</v>
      </c>
      <c r="E208" s="462">
        <v>0</v>
      </c>
      <c r="F208" s="460">
        <v>0</v>
      </c>
      <c r="G208" s="461">
        <v>0</v>
      </c>
      <c r="H208" s="461">
        <v>0</v>
      </c>
      <c r="I208" s="461">
        <v>0.57835999999999999</v>
      </c>
      <c r="J208" s="461">
        <v>0.57835999999999999</v>
      </c>
      <c r="K208" s="463">
        <v>0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0</v>
      </c>
      <c r="C209" s="461">
        <v>0</v>
      </c>
      <c r="D209" s="461">
        <v>0</v>
      </c>
      <c r="E209" s="462">
        <v>0</v>
      </c>
      <c r="F209" s="460">
        <v>0</v>
      </c>
      <c r="G209" s="461">
        <v>0</v>
      </c>
      <c r="H209" s="461">
        <v>0</v>
      </c>
      <c r="I209" s="461">
        <v>0.57835999999999999</v>
      </c>
      <c r="J209" s="461">
        <v>0.57835999999999999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 t="s">
        <v>476</v>
      </c>
      <c r="B210" s="460">
        <v>0</v>
      </c>
      <c r="C210" s="461">
        <v>0</v>
      </c>
      <c r="D210" s="461">
        <v>0</v>
      </c>
      <c r="E210" s="462">
        <v>0</v>
      </c>
      <c r="F210" s="460">
        <v>0</v>
      </c>
      <c r="G210" s="461">
        <v>0</v>
      </c>
      <c r="H210" s="461">
        <v>0</v>
      </c>
      <c r="I210" s="461">
        <v>0.57835999999999999</v>
      </c>
      <c r="J210" s="461">
        <v>0.57835999999999999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0</v>
      </c>
      <c r="C211" s="461">
        <v>0</v>
      </c>
      <c r="D211" s="461">
        <v>0</v>
      </c>
      <c r="E211" s="462">
        <v>0</v>
      </c>
      <c r="F211" s="460">
        <v>0</v>
      </c>
      <c r="G211" s="461">
        <v>0</v>
      </c>
      <c r="H211" s="461">
        <v>0</v>
      </c>
      <c r="I211" s="461">
        <v>0.57835999999999999</v>
      </c>
      <c r="J211" s="461">
        <v>0.57835999999999999</v>
      </c>
      <c r="K211" s="463">
        <v>0</v>
      </c>
      <c r="L211" s="150"/>
      <c r="M211" s="459" t="str">
        <f t="shared" si="3"/>
        <v>X</v>
      </c>
    </row>
    <row r="212" spans="1:13" ht="14.45" customHeight="1" x14ac:dyDescent="0.2">
      <c r="A212" s="464" t="s">
        <v>478</v>
      </c>
      <c r="B212" s="460">
        <v>0</v>
      </c>
      <c r="C212" s="461">
        <v>0</v>
      </c>
      <c r="D212" s="461">
        <v>0</v>
      </c>
      <c r="E212" s="462">
        <v>0</v>
      </c>
      <c r="F212" s="460">
        <v>0</v>
      </c>
      <c r="G212" s="461">
        <v>0</v>
      </c>
      <c r="H212" s="461">
        <v>0</v>
      </c>
      <c r="I212" s="461">
        <v>0.57835999999999999</v>
      </c>
      <c r="J212" s="461">
        <v>0.57835999999999999</v>
      </c>
      <c r="K212" s="463">
        <v>0</v>
      </c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D88D747D-3FDD-462C-AC6A-7FBC2777BA5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479</v>
      </c>
      <c r="B5" s="466" t="s">
        <v>480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479</v>
      </c>
      <c r="B6" s="466" t="s">
        <v>481</v>
      </c>
      <c r="C6" s="467">
        <v>1096.5922499999999</v>
      </c>
      <c r="D6" s="467">
        <v>509.69511999999997</v>
      </c>
      <c r="E6" s="467"/>
      <c r="F6" s="467">
        <v>643.21767000000011</v>
      </c>
      <c r="G6" s="467">
        <v>0</v>
      </c>
      <c r="H6" s="467">
        <v>643.21767000000011</v>
      </c>
      <c r="I6" s="468" t="s">
        <v>271</v>
      </c>
      <c r="J6" s="469" t="s">
        <v>1</v>
      </c>
    </row>
    <row r="7" spans="1:10" ht="14.45" customHeight="1" x14ac:dyDescent="0.2">
      <c r="A7" s="465" t="s">
        <v>479</v>
      </c>
      <c r="B7" s="466" t="s">
        <v>482</v>
      </c>
      <c r="C7" s="467">
        <v>0</v>
      </c>
      <c r="D7" s="467">
        <v>0</v>
      </c>
      <c r="E7" s="467"/>
      <c r="F7" s="467">
        <v>3.7949999999999999</v>
      </c>
      <c r="G7" s="467">
        <v>0</v>
      </c>
      <c r="H7" s="467">
        <v>3.7949999999999999</v>
      </c>
      <c r="I7" s="468" t="s">
        <v>271</v>
      </c>
      <c r="J7" s="469" t="s">
        <v>1</v>
      </c>
    </row>
    <row r="8" spans="1:10" ht="14.45" customHeight="1" x14ac:dyDescent="0.2">
      <c r="A8" s="465" t="s">
        <v>479</v>
      </c>
      <c r="B8" s="466" t="s">
        <v>483</v>
      </c>
      <c r="C8" s="467">
        <v>1096.5922499999999</v>
      </c>
      <c r="D8" s="467">
        <v>509.69511999999997</v>
      </c>
      <c r="E8" s="467"/>
      <c r="F8" s="467">
        <v>647.01267000000007</v>
      </c>
      <c r="G8" s="467">
        <v>0</v>
      </c>
      <c r="H8" s="467">
        <v>647.01267000000007</v>
      </c>
      <c r="I8" s="468" t="s">
        <v>271</v>
      </c>
      <c r="J8" s="469" t="s">
        <v>484</v>
      </c>
    </row>
    <row r="10" spans="1:10" ht="14.45" customHeight="1" x14ac:dyDescent="0.2">
      <c r="A10" s="465" t="s">
        <v>479</v>
      </c>
      <c r="B10" s="466" t="s">
        <v>480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485</v>
      </c>
      <c r="B11" s="466" t="s">
        <v>486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485</v>
      </c>
      <c r="B12" s="466" t="s">
        <v>481</v>
      </c>
      <c r="C12" s="467">
        <v>105.76677999999995</v>
      </c>
      <c r="D12" s="467">
        <v>94.41941999999996</v>
      </c>
      <c r="E12" s="467"/>
      <c r="F12" s="467">
        <v>16.733070000000005</v>
      </c>
      <c r="G12" s="467">
        <v>0</v>
      </c>
      <c r="H12" s="467">
        <v>16.733070000000005</v>
      </c>
      <c r="I12" s="468" t="s">
        <v>271</v>
      </c>
      <c r="J12" s="469" t="s">
        <v>1</v>
      </c>
    </row>
    <row r="13" spans="1:10" ht="14.45" customHeight="1" x14ac:dyDescent="0.2">
      <c r="A13" s="465" t="s">
        <v>485</v>
      </c>
      <c r="B13" s="466" t="s">
        <v>482</v>
      </c>
      <c r="C13" s="467">
        <v>0</v>
      </c>
      <c r="D13" s="467">
        <v>0</v>
      </c>
      <c r="E13" s="467"/>
      <c r="F13" s="467">
        <v>2.0354999999999999</v>
      </c>
      <c r="G13" s="467">
        <v>0</v>
      </c>
      <c r="H13" s="467">
        <v>2.0354999999999999</v>
      </c>
      <c r="I13" s="468" t="s">
        <v>271</v>
      </c>
      <c r="J13" s="469" t="s">
        <v>1</v>
      </c>
    </row>
    <row r="14" spans="1:10" ht="14.45" customHeight="1" x14ac:dyDescent="0.2">
      <c r="A14" s="465" t="s">
        <v>485</v>
      </c>
      <c r="B14" s="466" t="s">
        <v>487</v>
      </c>
      <c r="C14" s="467">
        <v>105.76677999999995</v>
      </c>
      <c r="D14" s="467">
        <v>94.41941999999996</v>
      </c>
      <c r="E14" s="467"/>
      <c r="F14" s="467">
        <v>18.768570000000004</v>
      </c>
      <c r="G14" s="467">
        <v>0</v>
      </c>
      <c r="H14" s="467">
        <v>18.768570000000004</v>
      </c>
      <c r="I14" s="468" t="s">
        <v>271</v>
      </c>
      <c r="J14" s="469" t="s">
        <v>488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489</v>
      </c>
    </row>
    <row r="16" spans="1:10" ht="14.45" customHeight="1" x14ac:dyDescent="0.2">
      <c r="A16" s="465" t="s">
        <v>490</v>
      </c>
      <c r="B16" s="466" t="s">
        <v>491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490</v>
      </c>
      <c r="B17" s="466" t="s">
        <v>481</v>
      </c>
      <c r="C17" s="467">
        <v>464.39661999999998</v>
      </c>
      <c r="D17" s="467">
        <v>244.46969999999996</v>
      </c>
      <c r="E17" s="467"/>
      <c r="F17" s="467">
        <v>156.60682</v>
      </c>
      <c r="G17" s="467">
        <v>0</v>
      </c>
      <c r="H17" s="467">
        <v>156.60682</v>
      </c>
      <c r="I17" s="468" t="s">
        <v>271</v>
      </c>
      <c r="J17" s="469" t="s">
        <v>1</v>
      </c>
    </row>
    <row r="18" spans="1:10" ht="14.45" customHeight="1" x14ac:dyDescent="0.2">
      <c r="A18" s="465" t="s">
        <v>490</v>
      </c>
      <c r="B18" s="466" t="s">
        <v>482</v>
      </c>
      <c r="C18" s="467">
        <v>0</v>
      </c>
      <c r="D18" s="467">
        <v>0</v>
      </c>
      <c r="E18" s="467"/>
      <c r="F18" s="467">
        <v>0.58650000000000002</v>
      </c>
      <c r="G18" s="467">
        <v>0</v>
      </c>
      <c r="H18" s="467">
        <v>0.58650000000000002</v>
      </c>
      <c r="I18" s="468" t="s">
        <v>271</v>
      </c>
      <c r="J18" s="469" t="s">
        <v>1</v>
      </c>
    </row>
    <row r="19" spans="1:10" ht="14.45" customHeight="1" x14ac:dyDescent="0.2">
      <c r="A19" s="465" t="s">
        <v>490</v>
      </c>
      <c r="B19" s="466" t="s">
        <v>492</v>
      </c>
      <c r="C19" s="467">
        <v>464.39661999999998</v>
      </c>
      <c r="D19" s="467">
        <v>244.46969999999996</v>
      </c>
      <c r="E19" s="467"/>
      <c r="F19" s="467">
        <v>157.19332</v>
      </c>
      <c r="G19" s="467">
        <v>0</v>
      </c>
      <c r="H19" s="467">
        <v>157.19332</v>
      </c>
      <c r="I19" s="468" t="s">
        <v>271</v>
      </c>
      <c r="J19" s="469" t="s">
        <v>488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489</v>
      </c>
    </row>
    <row r="21" spans="1:10" ht="14.45" customHeight="1" x14ac:dyDescent="0.2">
      <c r="A21" s="465" t="s">
        <v>493</v>
      </c>
      <c r="B21" s="466" t="s">
        <v>494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493</v>
      </c>
      <c r="B22" s="466" t="s">
        <v>481</v>
      </c>
      <c r="C22" s="467">
        <v>526.42885000000001</v>
      </c>
      <c r="D22" s="467">
        <v>170.80600000000001</v>
      </c>
      <c r="E22" s="467"/>
      <c r="F22" s="467">
        <v>67.436999999999998</v>
      </c>
      <c r="G22" s="467">
        <v>0</v>
      </c>
      <c r="H22" s="467">
        <v>67.436999999999998</v>
      </c>
      <c r="I22" s="468" t="s">
        <v>271</v>
      </c>
      <c r="J22" s="469" t="s">
        <v>1</v>
      </c>
    </row>
    <row r="23" spans="1:10" ht="14.45" customHeight="1" x14ac:dyDescent="0.2">
      <c r="A23" s="465" t="s">
        <v>493</v>
      </c>
      <c r="B23" s="466" t="s">
        <v>495</v>
      </c>
      <c r="C23" s="467">
        <v>526.42885000000001</v>
      </c>
      <c r="D23" s="467">
        <v>170.80600000000001</v>
      </c>
      <c r="E23" s="467"/>
      <c r="F23" s="467">
        <v>67.436999999999998</v>
      </c>
      <c r="G23" s="467">
        <v>0</v>
      </c>
      <c r="H23" s="467">
        <v>67.436999999999998</v>
      </c>
      <c r="I23" s="468" t="s">
        <v>271</v>
      </c>
      <c r="J23" s="469" t="s">
        <v>488</v>
      </c>
    </row>
    <row r="24" spans="1:10" ht="14.45" customHeight="1" x14ac:dyDescent="0.2">
      <c r="A24" s="465" t="s">
        <v>271</v>
      </c>
      <c r="B24" s="466" t="s">
        <v>271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489</v>
      </c>
    </row>
    <row r="25" spans="1:10" ht="14.45" customHeight="1" x14ac:dyDescent="0.2">
      <c r="A25" s="465" t="s">
        <v>496</v>
      </c>
      <c r="B25" s="466" t="s">
        <v>497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0</v>
      </c>
    </row>
    <row r="26" spans="1:10" ht="14.45" customHeight="1" x14ac:dyDescent="0.2">
      <c r="A26" s="465" t="s">
        <v>496</v>
      </c>
      <c r="B26" s="466" t="s">
        <v>481</v>
      </c>
      <c r="C26" s="467">
        <v>0</v>
      </c>
      <c r="D26" s="467">
        <v>0</v>
      </c>
      <c r="E26" s="467"/>
      <c r="F26" s="467">
        <v>400.44001000000003</v>
      </c>
      <c r="G26" s="467">
        <v>0</v>
      </c>
      <c r="H26" s="467">
        <v>400.44001000000003</v>
      </c>
      <c r="I26" s="468" t="s">
        <v>271</v>
      </c>
      <c r="J26" s="469" t="s">
        <v>1</v>
      </c>
    </row>
    <row r="27" spans="1:10" ht="14.45" customHeight="1" x14ac:dyDescent="0.2">
      <c r="A27" s="465" t="s">
        <v>496</v>
      </c>
      <c r="B27" s="466" t="s">
        <v>482</v>
      </c>
      <c r="C27" s="467">
        <v>0</v>
      </c>
      <c r="D27" s="467">
        <v>0</v>
      </c>
      <c r="E27" s="467"/>
      <c r="F27" s="467">
        <v>1.173</v>
      </c>
      <c r="G27" s="467">
        <v>0</v>
      </c>
      <c r="H27" s="467">
        <v>1.173</v>
      </c>
      <c r="I27" s="468" t="s">
        <v>271</v>
      </c>
      <c r="J27" s="469" t="s">
        <v>1</v>
      </c>
    </row>
    <row r="28" spans="1:10" ht="14.45" customHeight="1" x14ac:dyDescent="0.2">
      <c r="A28" s="465" t="s">
        <v>496</v>
      </c>
      <c r="B28" s="466" t="s">
        <v>498</v>
      </c>
      <c r="C28" s="467">
        <v>0</v>
      </c>
      <c r="D28" s="467">
        <v>0</v>
      </c>
      <c r="E28" s="467"/>
      <c r="F28" s="467">
        <v>401.61301000000003</v>
      </c>
      <c r="G28" s="467">
        <v>0</v>
      </c>
      <c r="H28" s="467">
        <v>401.61301000000003</v>
      </c>
      <c r="I28" s="468" t="s">
        <v>271</v>
      </c>
      <c r="J28" s="469" t="s">
        <v>488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489</v>
      </c>
    </row>
    <row r="30" spans="1:10" ht="14.45" customHeight="1" x14ac:dyDescent="0.2">
      <c r="A30" s="465" t="s">
        <v>499</v>
      </c>
      <c r="B30" s="466" t="s">
        <v>500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0</v>
      </c>
    </row>
    <row r="31" spans="1:10" ht="14.45" customHeight="1" x14ac:dyDescent="0.2">
      <c r="A31" s="465" t="s">
        <v>499</v>
      </c>
      <c r="B31" s="466" t="s">
        <v>481</v>
      </c>
      <c r="C31" s="467">
        <v>0</v>
      </c>
      <c r="D31" s="467">
        <v>0</v>
      </c>
      <c r="E31" s="467"/>
      <c r="F31" s="467">
        <v>1.7000000000000001E-2</v>
      </c>
      <c r="G31" s="467">
        <v>0</v>
      </c>
      <c r="H31" s="467">
        <v>1.7000000000000001E-2</v>
      </c>
      <c r="I31" s="468" t="s">
        <v>271</v>
      </c>
      <c r="J31" s="469" t="s">
        <v>1</v>
      </c>
    </row>
    <row r="32" spans="1:10" ht="14.45" customHeight="1" x14ac:dyDescent="0.2">
      <c r="A32" s="465" t="s">
        <v>499</v>
      </c>
      <c r="B32" s="466" t="s">
        <v>501</v>
      </c>
      <c r="C32" s="467">
        <v>0</v>
      </c>
      <c r="D32" s="467">
        <v>0</v>
      </c>
      <c r="E32" s="467"/>
      <c r="F32" s="467">
        <v>1.7000000000000001E-2</v>
      </c>
      <c r="G32" s="467">
        <v>0</v>
      </c>
      <c r="H32" s="467">
        <v>1.7000000000000001E-2</v>
      </c>
      <c r="I32" s="468" t="s">
        <v>271</v>
      </c>
      <c r="J32" s="469" t="s">
        <v>488</v>
      </c>
    </row>
    <row r="33" spans="1:10" ht="14.45" customHeight="1" x14ac:dyDescent="0.2">
      <c r="A33" s="465" t="s">
        <v>271</v>
      </c>
      <c r="B33" s="466" t="s">
        <v>271</v>
      </c>
      <c r="C33" s="467" t="s">
        <v>271</v>
      </c>
      <c r="D33" s="467" t="s">
        <v>271</v>
      </c>
      <c r="E33" s="467"/>
      <c r="F33" s="467" t="s">
        <v>271</v>
      </c>
      <c r="G33" s="467" t="s">
        <v>271</v>
      </c>
      <c r="H33" s="467" t="s">
        <v>271</v>
      </c>
      <c r="I33" s="468" t="s">
        <v>271</v>
      </c>
      <c r="J33" s="469" t="s">
        <v>489</v>
      </c>
    </row>
    <row r="34" spans="1:10" ht="14.45" customHeight="1" x14ac:dyDescent="0.2">
      <c r="A34" s="465" t="s">
        <v>502</v>
      </c>
      <c r="B34" s="466" t="s">
        <v>503</v>
      </c>
      <c r="C34" s="467" t="s">
        <v>271</v>
      </c>
      <c r="D34" s="467" t="s">
        <v>271</v>
      </c>
      <c r="E34" s="467"/>
      <c r="F34" s="467" t="s">
        <v>271</v>
      </c>
      <c r="G34" s="467" t="s">
        <v>271</v>
      </c>
      <c r="H34" s="467" t="s">
        <v>271</v>
      </c>
      <c r="I34" s="468" t="s">
        <v>271</v>
      </c>
      <c r="J34" s="469" t="s">
        <v>0</v>
      </c>
    </row>
    <row r="35" spans="1:10" ht="14.45" customHeight="1" x14ac:dyDescent="0.2">
      <c r="A35" s="465" t="s">
        <v>502</v>
      </c>
      <c r="B35" s="466" t="s">
        <v>481</v>
      </c>
      <c r="C35" s="467">
        <v>0</v>
      </c>
      <c r="D35" s="467">
        <v>0</v>
      </c>
      <c r="E35" s="467"/>
      <c r="F35" s="467">
        <v>1.98377</v>
      </c>
      <c r="G35" s="467">
        <v>0</v>
      </c>
      <c r="H35" s="467">
        <v>1.98377</v>
      </c>
      <c r="I35" s="468" t="s">
        <v>271</v>
      </c>
      <c r="J35" s="469" t="s">
        <v>1</v>
      </c>
    </row>
    <row r="36" spans="1:10" ht="14.45" customHeight="1" x14ac:dyDescent="0.2">
      <c r="A36" s="465" t="s">
        <v>502</v>
      </c>
      <c r="B36" s="466" t="s">
        <v>504</v>
      </c>
      <c r="C36" s="467">
        <v>0</v>
      </c>
      <c r="D36" s="467">
        <v>0</v>
      </c>
      <c r="E36" s="467"/>
      <c r="F36" s="467">
        <v>1.98377</v>
      </c>
      <c r="G36" s="467">
        <v>0</v>
      </c>
      <c r="H36" s="467">
        <v>1.98377</v>
      </c>
      <c r="I36" s="468" t="s">
        <v>271</v>
      </c>
      <c r="J36" s="469" t="s">
        <v>488</v>
      </c>
    </row>
    <row r="37" spans="1:10" ht="14.45" customHeight="1" x14ac:dyDescent="0.2">
      <c r="A37" s="465" t="s">
        <v>271</v>
      </c>
      <c r="B37" s="466" t="s">
        <v>271</v>
      </c>
      <c r="C37" s="467" t="s">
        <v>271</v>
      </c>
      <c r="D37" s="467" t="s">
        <v>271</v>
      </c>
      <c r="E37" s="467"/>
      <c r="F37" s="467" t="s">
        <v>271</v>
      </c>
      <c r="G37" s="467" t="s">
        <v>271</v>
      </c>
      <c r="H37" s="467" t="s">
        <v>271</v>
      </c>
      <c r="I37" s="468" t="s">
        <v>271</v>
      </c>
      <c r="J37" s="469" t="s">
        <v>489</v>
      </c>
    </row>
    <row r="38" spans="1:10" ht="14.45" customHeight="1" x14ac:dyDescent="0.2">
      <c r="A38" s="465" t="s">
        <v>479</v>
      </c>
      <c r="B38" s="466" t="s">
        <v>483</v>
      </c>
      <c r="C38" s="467">
        <v>1096.5922499999999</v>
      </c>
      <c r="D38" s="467">
        <v>509.69511999999997</v>
      </c>
      <c r="E38" s="467"/>
      <c r="F38" s="467">
        <v>647.01267000000007</v>
      </c>
      <c r="G38" s="467">
        <v>0</v>
      </c>
      <c r="H38" s="467">
        <v>647.01267000000007</v>
      </c>
      <c r="I38" s="468" t="s">
        <v>271</v>
      </c>
      <c r="J38" s="469" t="s">
        <v>484</v>
      </c>
    </row>
  </sheetData>
  <mergeCells count="3">
    <mergeCell ref="F3:I3"/>
    <mergeCell ref="C4:D4"/>
    <mergeCell ref="A1:I1"/>
  </mergeCells>
  <conditionalFormatting sqref="F9 F39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38">
    <cfRule type="expression" dxfId="45" priority="5">
      <formula>$H10&gt;0</formula>
    </cfRule>
  </conditionalFormatting>
  <conditionalFormatting sqref="A10:A38">
    <cfRule type="expression" dxfId="44" priority="2">
      <formula>AND($J10&lt;&gt;"mezeraKL",$J10&lt;&gt;"")</formula>
    </cfRule>
  </conditionalFormatting>
  <conditionalFormatting sqref="I10:I38">
    <cfRule type="expression" dxfId="43" priority="6">
      <formula>$I10&gt;1</formula>
    </cfRule>
  </conditionalFormatting>
  <conditionalFormatting sqref="B10:B38">
    <cfRule type="expression" dxfId="42" priority="1">
      <formula>OR($J10="NS",$J10="SumaNS",$J10="Účet")</formula>
    </cfRule>
  </conditionalFormatting>
  <conditionalFormatting sqref="A10:D38 F10:I38">
    <cfRule type="expression" dxfId="41" priority="8">
      <formula>AND($J10&lt;&gt;"",$J10&lt;&gt;"mezeraKL")</formula>
    </cfRule>
  </conditionalFormatting>
  <conditionalFormatting sqref="B10:D38 F10:I38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38 F10:I38">
    <cfRule type="expression" dxfId="39" priority="4">
      <formula>OR($J10="SumaNS",$J10="NS")</formula>
    </cfRule>
  </conditionalFormatting>
  <hyperlinks>
    <hyperlink ref="A2" location="Obsah!A1" display="Zpět na Obsah  KL 01  1.-4.měsíc" xr:uid="{D8B12C93-5986-423E-8369-14A46E45528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19.915835575982062</v>
      </c>
      <c r="M3" s="98">
        <f>SUBTOTAL(9,M5:M1048576)</f>
        <v>29976.800000000007</v>
      </c>
      <c r="N3" s="99">
        <f>SUBTOTAL(9,N5:N1048576)</f>
        <v>597013.01989409921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6" t="s">
        <v>479</v>
      </c>
      <c r="B5" s="477" t="s">
        <v>480</v>
      </c>
      <c r="C5" s="478" t="s">
        <v>499</v>
      </c>
      <c r="D5" s="479" t="s">
        <v>500</v>
      </c>
      <c r="E5" s="480">
        <v>50113001</v>
      </c>
      <c r="F5" s="479" t="s">
        <v>505</v>
      </c>
      <c r="G5" s="478" t="s">
        <v>506</v>
      </c>
      <c r="H5" s="478">
        <v>175868</v>
      </c>
      <c r="I5" s="478">
        <v>75868</v>
      </c>
      <c r="J5" s="478" t="s">
        <v>507</v>
      </c>
      <c r="K5" s="478" t="s">
        <v>508</v>
      </c>
      <c r="L5" s="481">
        <v>1.133</v>
      </c>
      <c r="M5" s="481">
        <v>15</v>
      </c>
      <c r="N5" s="482">
        <v>16.995000000000001</v>
      </c>
    </row>
    <row r="6" spans="1:14" ht="14.45" customHeight="1" x14ac:dyDescent="0.2">
      <c r="A6" s="483" t="s">
        <v>479</v>
      </c>
      <c r="B6" s="484" t="s">
        <v>480</v>
      </c>
      <c r="C6" s="485" t="s">
        <v>499</v>
      </c>
      <c r="D6" s="486" t="s">
        <v>500</v>
      </c>
      <c r="E6" s="487">
        <v>50113001</v>
      </c>
      <c r="F6" s="486" t="s">
        <v>505</v>
      </c>
      <c r="G6" s="485" t="s">
        <v>506</v>
      </c>
      <c r="H6" s="485">
        <v>230918</v>
      </c>
      <c r="I6" s="485">
        <v>230918</v>
      </c>
      <c r="J6" s="485" t="s">
        <v>509</v>
      </c>
      <c r="K6" s="485" t="s">
        <v>510</v>
      </c>
      <c r="L6" s="488">
        <v>0</v>
      </c>
      <c r="M6" s="488">
        <v>0</v>
      </c>
      <c r="N6" s="489">
        <v>0</v>
      </c>
    </row>
    <row r="7" spans="1:14" ht="14.45" customHeight="1" x14ac:dyDescent="0.2">
      <c r="A7" s="483" t="s">
        <v>479</v>
      </c>
      <c r="B7" s="484" t="s">
        <v>480</v>
      </c>
      <c r="C7" s="485" t="s">
        <v>485</v>
      </c>
      <c r="D7" s="486" t="s">
        <v>486</v>
      </c>
      <c r="E7" s="487">
        <v>50113001</v>
      </c>
      <c r="F7" s="486" t="s">
        <v>505</v>
      </c>
      <c r="G7" s="485" t="s">
        <v>506</v>
      </c>
      <c r="H7" s="485">
        <v>100362</v>
      </c>
      <c r="I7" s="485">
        <v>362</v>
      </c>
      <c r="J7" s="485" t="s">
        <v>511</v>
      </c>
      <c r="K7" s="485" t="s">
        <v>512</v>
      </c>
      <c r="L7" s="488">
        <v>72.850000000000009</v>
      </c>
      <c r="M7" s="488">
        <v>6</v>
      </c>
      <c r="N7" s="489">
        <v>437.1</v>
      </c>
    </row>
    <row r="8" spans="1:14" ht="14.45" customHeight="1" x14ac:dyDescent="0.2">
      <c r="A8" s="483" t="s">
        <v>479</v>
      </c>
      <c r="B8" s="484" t="s">
        <v>480</v>
      </c>
      <c r="C8" s="485" t="s">
        <v>485</v>
      </c>
      <c r="D8" s="486" t="s">
        <v>486</v>
      </c>
      <c r="E8" s="487">
        <v>50113001</v>
      </c>
      <c r="F8" s="486" t="s">
        <v>505</v>
      </c>
      <c r="G8" s="485" t="s">
        <v>506</v>
      </c>
      <c r="H8" s="485">
        <v>196610</v>
      </c>
      <c r="I8" s="485">
        <v>96610</v>
      </c>
      <c r="J8" s="485" t="s">
        <v>513</v>
      </c>
      <c r="K8" s="485" t="s">
        <v>514</v>
      </c>
      <c r="L8" s="488">
        <v>51.739987161293513</v>
      </c>
      <c r="M8" s="488">
        <v>1</v>
      </c>
      <c r="N8" s="489">
        <v>51.739987161293513</v>
      </c>
    </row>
    <row r="9" spans="1:14" ht="14.45" customHeight="1" x14ac:dyDescent="0.2">
      <c r="A9" s="483" t="s">
        <v>479</v>
      </c>
      <c r="B9" s="484" t="s">
        <v>480</v>
      </c>
      <c r="C9" s="485" t="s">
        <v>485</v>
      </c>
      <c r="D9" s="486" t="s">
        <v>486</v>
      </c>
      <c r="E9" s="487">
        <v>50113001</v>
      </c>
      <c r="F9" s="486" t="s">
        <v>505</v>
      </c>
      <c r="G9" s="485" t="s">
        <v>506</v>
      </c>
      <c r="H9" s="485">
        <v>243864</v>
      </c>
      <c r="I9" s="485">
        <v>243864</v>
      </c>
      <c r="J9" s="485" t="s">
        <v>515</v>
      </c>
      <c r="K9" s="485" t="s">
        <v>516</v>
      </c>
      <c r="L9" s="488">
        <v>72.22</v>
      </c>
      <c r="M9" s="488">
        <v>1</v>
      </c>
      <c r="N9" s="489">
        <v>72.22</v>
      </c>
    </row>
    <row r="10" spans="1:14" ht="14.45" customHeight="1" x14ac:dyDescent="0.2">
      <c r="A10" s="483" t="s">
        <v>479</v>
      </c>
      <c r="B10" s="484" t="s">
        <v>480</v>
      </c>
      <c r="C10" s="485" t="s">
        <v>485</v>
      </c>
      <c r="D10" s="486" t="s">
        <v>486</v>
      </c>
      <c r="E10" s="487">
        <v>50113001</v>
      </c>
      <c r="F10" s="486" t="s">
        <v>505</v>
      </c>
      <c r="G10" s="485" t="s">
        <v>506</v>
      </c>
      <c r="H10" s="485">
        <v>501596</v>
      </c>
      <c r="I10" s="485">
        <v>0</v>
      </c>
      <c r="J10" s="485" t="s">
        <v>517</v>
      </c>
      <c r="K10" s="485" t="s">
        <v>518</v>
      </c>
      <c r="L10" s="488">
        <v>113.25999999999998</v>
      </c>
      <c r="M10" s="488">
        <v>1</v>
      </c>
      <c r="N10" s="489">
        <v>113.25999999999998</v>
      </c>
    </row>
    <row r="11" spans="1:14" ht="14.45" customHeight="1" x14ac:dyDescent="0.2">
      <c r="A11" s="483" t="s">
        <v>479</v>
      </c>
      <c r="B11" s="484" t="s">
        <v>480</v>
      </c>
      <c r="C11" s="485" t="s">
        <v>485</v>
      </c>
      <c r="D11" s="486" t="s">
        <v>486</v>
      </c>
      <c r="E11" s="487">
        <v>50113001</v>
      </c>
      <c r="F11" s="486" t="s">
        <v>505</v>
      </c>
      <c r="G11" s="485" t="s">
        <v>506</v>
      </c>
      <c r="H11" s="485">
        <v>229191</v>
      </c>
      <c r="I11" s="485">
        <v>229191</v>
      </c>
      <c r="J11" s="485" t="s">
        <v>519</v>
      </c>
      <c r="K11" s="485" t="s">
        <v>520</v>
      </c>
      <c r="L11" s="488">
        <v>141.20999999999998</v>
      </c>
      <c r="M11" s="488">
        <v>1</v>
      </c>
      <c r="N11" s="489">
        <v>141.20999999999998</v>
      </c>
    </row>
    <row r="12" spans="1:14" ht="14.45" customHeight="1" x14ac:dyDescent="0.2">
      <c r="A12" s="483" t="s">
        <v>479</v>
      </c>
      <c r="B12" s="484" t="s">
        <v>480</v>
      </c>
      <c r="C12" s="485" t="s">
        <v>485</v>
      </c>
      <c r="D12" s="486" t="s">
        <v>486</v>
      </c>
      <c r="E12" s="487">
        <v>50113001</v>
      </c>
      <c r="F12" s="486" t="s">
        <v>505</v>
      </c>
      <c r="G12" s="485" t="s">
        <v>506</v>
      </c>
      <c r="H12" s="485">
        <v>920304</v>
      </c>
      <c r="I12" s="485">
        <v>0</v>
      </c>
      <c r="J12" s="485" t="s">
        <v>521</v>
      </c>
      <c r="K12" s="485" t="s">
        <v>271</v>
      </c>
      <c r="L12" s="488">
        <v>262.91222099083376</v>
      </c>
      <c r="M12" s="488">
        <v>5</v>
      </c>
      <c r="N12" s="489">
        <v>1314.5611049541687</v>
      </c>
    </row>
    <row r="13" spans="1:14" ht="14.45" customHeight="1" x14ac:dyDescent="0.2">
      <c r="A13" s="483" t="s">
        <v>479</v>
      </c>
      <c r="B13" s="484" t="s">
        <v>480</v>
      </c>
      <c r="C13" s="485" t="s">
        <v>485</v>
      </c>
      <c r="D13" s="486" t="s">
        <v>486</v>
      </c>
      <c r="E13" s="487">
        <v>50113001</v>
      </c>
      <c r="F13" s="486" t="s">
        <v>505</v>
      </c>
      <c r="G13" s="485" t="s">
        <v>506</v>
      </c>
      <c r="H13" s="485">
        <v>920067</v>
      </c>
      <c r="I13" s="485">
        <v>0</v>
      </c>
      <c r="J13" s="485" t="s">
        <v>522</v>
      </c>
      <c r="K13" s="485" t="s">
        <v>271</v>
      </c>
      <c r="L13" s="488">
        <v>93.593123771995863</v>
      </c>
      <c r="M13" s="488">
        <v>4</v>
      </c>
      <c r="N13" s="489">
        <v>374.37249508798345</v>
      </c>
    </row>
    <row r="14" spans="1:14" ht="14.45" customHeight="1" x14ac:dyDescent="0.2">
      <c r="A14" s="483" t="s">
        <v>479</v>
      </c>
      <c r="B14" s="484" t="s">
        <v>480</v>
      </c>
      <c r="C14" s="485" t="s">
        <v>485</v>
      </c>
      <c r="D14" s="486" t="s">
        <v>486</v>
      </c>
      <c r="E14" s="487">
        <v>50113001</v>
      </c>
      <c r="F14" s="486" t="s">
        <v>505</v>
      </c>
      <c r="G14" s="485" t="s">
        <v>506</v>
      </c>
      <c r="H14" s="485">
        <v>502480</v>
      </c>
      <c r="I14" s="485">
        <v>0</v>
      </c>
      <c r="J14" s="485" t="s">
        <v>523</v>
      </c>
      <c r="K14" s="485" t="s">
        <v>524</v>
      </c>
      <c r="L14" s="488">
        <v>95.045100000000005</v>
      </c>
      <c r="M14" s="488">
        <v>1</v>
      </c>
      <c r="N14" s="489">
        <v>95.045100000000005</v>
      </c>
    </row>
    <row r="15" spans="1:14" ht="14.45" customHeight="1" x14ac:dyDescent="0.2">
      <c r="A15" s="483" t="s">
        <v>479</v>
      </c>
      <c r="B15" s="484" t="s">
        <v>480</v>
      </c>
      <c r="C15" s="485" t="s">
        <v>485</v>
      </c>
      <c r="D15" s="486" t="s">
        <v>486</v>
      </c>
      <c r="E15" s="487">
        <v>50113001</v>
      </c>
      <c r="F15" s="486" t="s">
        <v>505</v>
      </c>
      <c r="G15" s="485" t="s">
        <v>506</v>
      </c>
      <c r="H15" s="485">
        <v>841560</v>
      </c>
      <c r="I15" s="485">
        <v>0</v>
      </c>
      <c r="J15" s="485" t="s">
        <v>525</v>
      </c>
      <c r="K15" s="485" t="s">
        <v>271</v>
      </c>
      <c r="L15" s="488">
        <v>213.55873705112847</v>
      </c>
      <c r="M15" s="488">
        <v>63</v>
      </c>
      <c r="N15" s="489">
        <v>13454.200434221093</v>
      </c>
    </row>
    <row r="16" spans="1:14" ht="14.45" customHeight="1" x14ac:dyDescent="0.2">
      <c r="A16" s="483" t="s">
        <v>479</v>
      </c>
      <c r="B16" s="484" t="s">
        <v>480</v>
      </c>
      <c r="C16" s="485" t="s">
        <v>485</v>
      </c>
      <c r="D16" s="486" t="s">
        <v>486</v>
      </c>
      <c r="E16" s="487">
        <v>50113001</v>
      </c>
      <c r="F16" s="486" t="s">
        <v>505</v>
      </c>
      <c r="G16" s="485" t="s">
        <v>506</v>
      </c>
      <c r="H16" s="485">
        <v>102684</v>
      </c>
      <c r="I16" s="485">
        <v>2684</v>
      </c>
      <c r="J16" s="485" t="s">
        <v>526</v>
      </c>
      <c r="K16" s="485" t="s">
        <v>527</v>
      </c>
      <c r="L16" s="488">
        <v>132.46</v>
      </c>
      <c r="M16" s="488">
        <v>4</v>
      </c>
      <c r="N16" s="489">
        <v>529.84</v>
      </c>
    </row>
    <row r="17" spans="1:14" ht="14.45" customHeight="1" x14ac:dyDescent="0.2">
      <c r="A17" s="483" t="s">
        <v>479</v>
      </c>
      <c r="B17" s="484" t="s">
        <v>480</v>
      </c>
      <c r="C17" s="485" t="s">
        <v>485</v>
      </c>
      <c r="D17" s="486" t="s">
        <v>486</v>
      </c>
      <c r="E17" s="487">
        <v>50113001</v>
      </c>
      <c r="F17" s="486" t="s">
        <v>505</v>
      </c>
      <c r="G17" s="485" t="s">
        <v>506</v>
      </c>
      <c r="H17" s="485">
        <v>207962</v>
      </c>
      <c r="I17" s="485">
        <v>207962</v>
      </c>
      <c r="J17" s="485" t="s">
        <v>528</v>
      </c>
      <c r="K17" s="485" t="s">
        <v>529</v>
      </c>
      <c r="L17" s="488">
        <v>32.894999999999996</v>
      </c>
      <c r="M17" s="488">
        <v>2</v>
      </c>
      <c r="N17" s="489">
        <v>65.789999999999992</v>
      </c>
    </row>
    <row r="18" spans="1:14" ht="14.45" customHeight="1" x14ac:dyDescent="0.2">
      <c r="A18" s="483" t="s">
        <v>479</v>
      </c>
      <c r="B18" s="484" t="s">
        <v>480</v>
      </c>
      <c r="C18" s="485" t="s">
        <v>485</v>
      </c>
      <c r="D18" s="486" t="s">
        <v>486</v>
      </c>
      <c r="E18" s="487">
        <v>50113001</v>
      </c>
      <c r="F18" s="486" t="s">
        <v>505</v>
      </c>
      <c r="G18" s="485" t="s">
        <v>530</v>
      </c>
      <c r="H18" s="485">
        <v>231956</v>
      </c>
      <c r="I18" s="485">
        <v>231956</v>
      </c>
      <c r="J18" s="485" t="s">
        <v>531</v>
      </c>
      <c r="K18" s="485" t="s">
        <v>532</v>
      </c>
      <c r="L18" s="488">
        <v>49.76</v>
      </c>
      <c r="M18" s="488">
        <v>1</v>
      </c>
      <c r="N18" s="489">
        <v>49.76</v>
      </c>
    </row>
    <row r="19" spans="1:14" ht="14.45" customHeight="1" x14ac:dyDescent="0.2">
      <c r="A19" s="483" t="s">
        <v>479</v>
      </c>
      <c r="B19" s="484" t="s">
        <v>480</v>
      </c>
      <c r="C19" s="485" t="s">
        <v>493</v>
      </c>
      <c r="D19" s="486" t="s">
        <v>494</v>
      </c>
      <c r="E19" s="487">
        <v>50113001</v>
      </c>
      <c r="F19" s="486" t="s">
        <v>505</v>
      </c>
      <c r="G19" s="485" t="s">
        <v>506</v>
      </c>
      <c r="H19" s="485">
        <v>231888</v>
      </c>
      <c r="I19" s="485">
        <v>231888</v>
      </c>
      <c r="J19" s="485" t="s">
        <v>533</v>
      </c>
      <c r="K19" s="485" t="s">
        <v>534</v>
      </c>
      <c r="L19" s="488">
        <v>224.79</v>
      </c>
      <c r="M19" s="488">
        <v>300</v>
      </c>
      <c r="N19" s="489">
        <v>67437</v>
      </c>
    </row>
    <row r="20" spans="1:14" ht="14.45" customHeight="1" x14ac:dyDescent="0.2">
      <c r="A20" s="483" t="s">
        <v>479</v>
      </c>
      <c r="B20" s="484" t="s">
        <v>480</v>
      </c>
      <c r="C20" s="485" t="s">
        <v>490</v>
      </c>
      <c r="D20" s="486" t="s">
        <v>491</v>
      </c>
      <c r="E20" s="487">
        <v>50113001</v>
      </c>
      <c r="F20" s="486" t="s">
        <v>505</v>
      </c>
      <c r="G20" s="485" t="s">
        <v>506</v>
      </c>
      <c r="H20" s="485">
        <v>845282</v>
      </c>
      <c r="I20" s="485">
        <v>107133</v>
      </c>
      <c r="J20" s="485" t="s">
        <v>535</v>
      </c>
      <c r="K20" s="485" t="s">
        <v>536</v>
      </c>
      <c r="L20" s="488">
        <v>883.24531145851802</v>
      </c>
      <c r="M20" s="488">
        <v>27</v>
      </c>
      <c r="N20" s="489">
        <v>23847.623409379987</v>
      </c>
    </row>
    <row r="21" spans="1:14" ht="14.45" customHeight="1" x14ac:dyDescent="0.2">
      <c r="A21" s="483" t="s">
        <v>479</v>
      </c>
      <c r="B21" s="484" t="s">
        <v>480</v>
      </c>
      <c r="C21" s="485" t="s">
        <v>490</v>
      </c>
      <c r="D21" s="486" t="s">
        <v>491</v>
      </c>
      <c r="E21" s="487">
        <v>50113001</v>
      </c>
      <c r="F21" s="486" t="s">
        <v>505</v>
      </c>
      <c r="G21" s="485" t="s">
        <v>506</v>
      </c>
      <c r="H21" s="485">
        <v>844958</v>
      </c>
      <c r="I21" s="485">
        <v>29163</v>
      </c>
      <c r="J21" s="485" t="s">
        <v>537</v>
      </c>
      <c r="K21" s="485" t="s">
        <v>271</v>
      </c>
      <c r="L21" s="488">
        <v>1449.8542090145565</v>
      </c>
      <c r="M21" s="488">
        <v>1</v>
      </c>
      <c r="N21" s="489">
        <v>1449.8542090145565</v>
      </c>
    </row>
    <row r="22" spans="1:14" ht="14.45" customHeight="1" x14ac:dyDescent="0.2">
      <c r="A22" s="483" t="s">
        <v>479</v>
      </c>
      <c r="B22" s="484" t="s">
        <v>480</v>
      </c>
      <c r="C22" s="485" t="s">
        <v>490</v>
      </c>
      <c r="D22" s="486" t="s">
        <v>491</v>
      </c>
      <c r="E22" s="487">
        <v>50113001</v>
      </c>
      <c r="F22" s="486" t="s">
        <v>505</v>
      </c>
      <c r="G22" s="485" t="s">
        <v>506</v>
      </c>
      <c r="H22" s="485">
        <v>103073</v>
      </c>
      <c r="I22" s="485">
        <v>103073</v>
      </c>
      <c r="J22" s="485" t="s">
        <v>538</v>
      </c>
      <c r="K22" s="485" t="s">
        <v>539</v>
      </c>
      <c r="L22" s="488">
        <v>654.63</v>
      </c>
      <c r="M22" s="488">
        <v>3</v>
      </c>
      <c r="N22" s="489">
        <v>1963.89</v>
      </c>
    </row>
    <row r="23" spans="1:14" ht="14.45" customHeight="1" x14ac:dyDescent="0.2">
      <c r="A23" s="483" t="s">
        <v>479</v>
      </c>
      <c r="B23" s="484" t="s">
        <v>480</v>
      </c>
      <c r="C23" s="485" t="s">
        <v>490</v>
      </c>
      <c r="D23" s="486" t="s">
        <v>491</v>
      </c>
      <c r="E23" s="487">
        <v>50113001</v>
      </c>
      <c r="F23" s="486" t="s">
        <v>505</v>
      </c>
      <c r="G23" s="485" t="s">
        <v>506</v>
      </c>
      <c r="H23" s="485">
        <v>215956</v>
      </c>
      <c r="I23" s="485">
        <v>215956</v>
      </c>
      <c r="J23" s="485" t="s">
        <v>540</v>
      </c>
      <c r="K23" s="485" t="s">
        <v>541</v>
      </c>
      <c r="L23" s="488">
        <v>636.05454050837875</v>
      </c>
      <c r="M23" s="488">
        <v>75</v>
      </c>
      <c r="N23" s="489">
        <v>47704.09053812841</v>
      </c>
    </row>
    <row r="24" spans="1:14" ht="14.45" customHeight="1" x14ac:dyDescent="0.2">
      <c r="A24" s="483" t="s">
        <v>479</v>
      </c>
      <c r="B24" s="484" t="s">
        <v>480</v>
      </c>
      <c r="C24" s="485" t="s">
        <v>490</v>
      </c>
      <c r="D24" s="486" t="s">
        <v>491</v>
      </c>
      <c r="E24" s="487">
        <v>50113001</v>
      </c>
      <c r="F24" s="486" t="s">
        <v>505</v>
      </c>
      <c r="G24" s="485" t="s">
        <v>506</v>
      </c>
      <c r="H24" s="485">
        <v>210636</v>
      </c>
      <c r="I24" s="485">
        <v>210636</v>
      </c>
      <c r="J24" s="485" t="s">
        <v>542</v>
      </c>
      <c r="K24" s="485" t="s">
        <v>543</v>
      </c>
      <c r="L24" s="488">
        <v>3204.6450000000004</v>
      </c>
      <c r="M24" s="488">
        <v>4</v>
      </c>
      <c r="N24" s="489">
        <v>12818.580000000002</v>
      </c>
    </row>
    <row r="25" spans="1:14" ht="14.45" customHeight="1" x14ac:dyDescent="0.2">
      <c r="A25" s="483" t="s">
        <v>479</v>
      </c>
      <c r="B25" s="484" t="s">
        <v>480</v>
      </c>
      <c r="C25" s="485" t="s">
        <v>490</v>
      </c>
      <c r="D25" s="486" t="s">
        <v>491</v>
      </c>
      <c r="E25" s="487">
        <v>50113001</v>
      </c>
      <c r="F25" s="486" t="s">
        <v>505</v>
      </c>
      <c r="G25" s="485" t="s">
        <v>506</v>
      </c>
      <c r="H25" s="485">
        <v>231888</v>
      </c>
      <c r="I25" s="485">
        <v>231888</v>
      </c>
      <c r="J25" s="485" t="s">
        <v>533</v>
      </c>
      <c r="K25" s="485" t="s">
        <v>534</v>
      </c>
      <c r="L25" s="488">
        <v>224.79</v>
      </c>
      <c r="M25" s="488">
        <v>30</v>
      </c>
      <c r="N25" s="489">
        <v>6743.7</v>
      </c>
    </row>
    <row r="26" spans="1:14" ht="14.45" customHeight="1" x14ac:dyDescent="0.2">
      <c r="A26" s="483" t="s">
        <v>479</v>
      </c>
      <c r="B26" s="484" t="s">
        <v>480</v>
      </c>
      <c r="C26" s="485" t="s">
        <v>490</v>
      </c>
      <c r="D26" s="486" t="s">
        <v>491</v>
      </c>
      <c r="E26" s="487">
        <v>50113001</v>
      </c>
      <c r="F26" s="486" t="s">
        <v>505</v>
      </c>
      <c r="G26" s="485" t="s">
        <v>506</v>
      </c>
      <c r="H26" s="485">
        <v>193236</v>
      </c>
      <c r="I26" s="485">
        <v>193236</v>
      </c>
      <c r="J26" s="485" t="s">
        <v>544</v>
      </c>
      <c r="K26" s="485" t="s">
        <v>545</v>
      </c>
      <c r="L26" s="488">
        <v>967.56962685148142</v>
      </c>
      <c r="M26" s="488">
        <v>1</v>
      </c>
      <c r="N26" s="489">
        <v>967.56962685148142</v>
      </c>
    </row>
    <row r="27" spans="1:14" ht="14.45" customHeight="1" x14ac:dyDescent="0.2">
      <c r="A27" s="483" t="s">
        <v>479</v>
      </c>
      <c r="B27" s="484" t="s">
        <v>480</v>
      </c>
      <c r="C27" s="485" t="s">
        <v>490</v>
      </c>
      <c r="D27" s="486" t="s">
        <v>491</v>
      </c>
      <c r="E27" s="487">
        <v>50113001</v>
      </c>
      <c r="F27" s="486" t="s">
        <v>505</v>
      </c>
      <c r="G27" s="485" t="s">
        <v>506</v>
      </c>
      <c r="H27" s="485">
        <v>847983</v>
      </c>
      <c r="I27" s="485">
        <v>149868</v>
      </c>
      <c r="J27" s="485" t="s">
        <v>546</v>
      </c>
      <c r="K27" s="485" t="s">
        <v>271</v>
      </c>
      <c r="L27" s="488">
        <v>1228.0885714285714</v>
      </c>
      <c r="M27" s="488">
        <v>1</v>
      </c>
      <c r="N27" s="489">
        <v>1228.0885714285714</v>
      </c>
    </row>
    <row r="28" spans="1:14" ht="14.45" customHeight="1" x14ac:dyDescent="0.2">
      <c r="A28" s="483" t="s">
        <v>479</v>
      </c>
      <c r="B28" s="484" t="s">
        <v>480</v>
      </c>
      <c r="C28" s="485" t="s">
        <v>490</v>
      </c>
      <c r="D28" s="486" t="s">
        <v>491</v>
      </c>
      <c r="E28" s="487">
        <v>50113001</v>
      </c>
      <c r="F28" s="486" t="s">
        <v>505</v>
      </c>
      <c r="G28" s="485" t="s">
        <v>506</v>
      </c>
      <c r="H28" s="485">
        <v>57521</v>
      </c>
      <c r="I28" s="485">
        <v>57521</v>
      </c>
      <c r="J28" s="485" t="s">
        <v>547</v>
      </c>
      <c r="K28" s="485" t="s">
        <v>548</v>
      </c>
      <c r="L28" s="488">
        <v>457.07277963550507</v>
      </c>
      <c r="M28" s="488">
        <v>2</v>
      </c>
      <c r="N28" s="489">
        <v>914.14555927101014</v>
      </c>
    </row>
    <row r="29" spans="1:14" ht="14.45" customHeight="1" x14ac:dyDescent="0.2">
      <c r="A29" s="483" t="s">
        <v>479</v>
      </c>
      <c r="B29" s="484" t="s">
        <v>480</v>
      </c>
      <c r="C29" s="485" t="s">
        <v>490</v>
      </c>
      <c r="D29" s="486" t="s">
        <v>491</v>
      </c>
      <c r="E29" s="487">
        <v>50113001</v>
      </c>
      <c r="F29" s="486" t="s">
        <v>505</v>
      </c>
      <c r="G29" s="485" t="s">
        <v>506</v>
      </c>
      <c r="H29" s="485">
        <v>103543</v>
      </c>
      <c r="I29" s="485">
        <v>103543</v>
      </c>
      <c r="J29" s="485" t="s">
        <v>549</v>
      </c>
      <c r="K29" s="485" t="s">
        <v>550</v>
      </c>
      <c r="L29" s="488">
        <v>976.22450386617481</v>
      </c>
      <c r="M29" s="488">
        <v>8</v>
      </c>
      <c r="N29" s="489">
        <v>7809.7960309293985</v>
      </c>
    </row>
    <row r="30" spans="1:14" ht="14.45" customHeight="1" x14ac:dyDescent="0.2">
      <c r="A30" s="483" t="s">
        <v>479</v>
      </c>
      <c r="B30" s="484" t="s">
        <v>480</v>
      </c>
      <c r="C30" s="485" t="s">
        <v>490</v>
      </c>
      <c r="D30" s="486" t="s">
        <v>491</v>
      </c>
      <c r="E30" s="487">
        <v>50113001</v>
      </c>
      <c r="F30" s="486" t="s">
        <v>505</v>
      </c>
      <c r="G30" s="485" t="s">
        <v>506</v>
      </c>
      <c r="H30" s="485">
        <v>147208</v>
      </c>
      <c r="I30" s="485">
        <v>103543</v>
      </c>
      <c r="J30" s="485" t="s">
        <v>551</v>
      </c>
      <c r="K30" s="485" t="s">
        <v>552</v>
      </c>
      <c r="L30" s="488">
        <v>968.9899999999999</v>
      </c>
      <c r="M30" s="488">
        <v>4</v>
      </c>
      <c r="N30" s="489">
        <v>3875.9599999999996</v>
      </c>
    </row>
    <row r="31" spans="1:14" ht="14.45" customHeight="1" x14ac:dyDescent="0.2">
      <c r="A31" s="483" t="s">
        <v>479</v>
      </c>
      <c r="B31" s="484" t="s">
        <v>480</v>
      </c>
      <c r="C31" s="485" t="s">
        <v>490</v>
      </c>
      <c r="D31" s="486" t="s">
        <v>491</v>
      </c>
      <c r="E31" s="487">
        <v>50113001</v>
      </c>
      <c r="F31" s="486" t="s">
        <v>505</v>
      </c>
      <c r="G31" s="485" t="s">
        <v>506</v>
      </c>
      <c r="H31" s="485">
        <v>126816</v>
      </c>
      <c r="I31" s="485">
        <v>26816</v>
      </c>
      <c r="J31" s="485" t="s">
        <v>553</v>
      </c>
      <c r="K31" s="485" t="s">
        <v>554</v>
      </c>
      <c r="L31" s="488">
        <v>1436.1803207570567</v>
      </c>
      <c r="M31" s="488">
        <v>5</v>
      </c>
      <c r="N31" s="489">
        <v>7180.9016037852834</v>
      </c>
    </row>
    <row r="32" spans="1:14" ht="14.45" customHeight="1" x14ac:dyDescent="0.2">
      <c r="A32" s="483" t="s">
        <v>479</v>
      </c>
      <c r="B32" s="484" t="s">
        <v>480</v>
      </c>
      <c r="C32" s="485" t="s">
        <v>490</v>
      </c>
      <c r="D32" s="486" t="s">
        <v>491</v>
      </c>
      <c r="E32" s="487">
        <v>50113001</v>
      </c>
      <c r="F32" s="486" t="s">
        <v>505</v>
      </c>
      <c r="G32" s="485" t="s">
        <v>506</v>
      </c>
      <c r="H32" s="485">
        <v>186403</v>
      </c>
      <c r="I32" s="485">
        <v>85170</v>
      </c>
      <c r="J32" s="485" t="s">
        <v>555</v>
      </c>
      <c r="K32" s="485" t="s">
        <v>556</v>
      </c>
      <c r="L32" s="488">
        <v>813.25087428372797</v>
      </c>
      <c r="M32" s="488">
        <v>32</v>
      </c>
      <c r="N32" s="489">
        <v>26024.027977079295</v>
      </c>
    </row>
    <row r="33" spans="1:14" ht="14.45" customHeight="1" x14ac:dyDescent="0.2">
      <c r="A33" s="483" t="s">
        <v>479</v>
      </c>
      <c r="B33" s="484" t="s">
        <v>480</v>
      </c>
      <c r="C33" s="485" t="s">
        <v>490</v>
      </c>
      <c r="D33" s="486" t="s">
        <v>491</v>
      </c>
      <c r="E33" s="487">
        <v>50113001</v>
      </c>
      <c r="F33" s="486" t="s">
        <v>505</v>
      </c>
      <c r="G33" s="485" t="s">
        <v>506</v>
      </c>
      <c r="H33" s="485">
        <v>847178</v>
      </c>
      <c r="I33" s="485">
        <v>107496</v>
      </c>
      <c r="J33" s="485" t="s">
        <v>557</v>
      </c>
      <c r="K33" s="485" t="s">
        <v>558</v>
      </c>
      <c r="L33" s="488">
        <v>782.14395900496788</v>
      </c>
      <c r="M33" s="488">
        <v>18</v>
      </c>
      <c r="N33" s="489">
        <v>14078.591262089421</v>
      </c>
    </row>
    <row r="34" spans="1:14" ht="14.45" customHeight="1" x14ac:dyDescent="0.2">
      <c r="A34" s="483" t="s">
        <v>479</v>
      </c>
      <c r="B34" s="484" t="s">
        <v>480</v>
      </c>
      <c r="C34" s="485" t="s">
        <v>496</v>
      </c>
      <c r="D34" s="486" t="s">
        <v>497</v>
      </c>
      <c r="E34" s="487">
        <v>50113001</v>
      </c>
      <c r="F34" s="486" t="s">
        <v>505</v>
      </c>
      <c r="G34" s="485" t="s">
        <v>506</v>
      </c>
      <c r="H34" s="485">
        <v>196886</v>
      </c>
      <c r="I34" s="485">
        <v>96886</v>
      </c>
      <c r="J34" s="485" t="s">
        <v>559</v>
      </c>
      <c r="K34" s="485" t="s">
        <v>560</v>
      </c>
      <c r="L34" s="488">
        <v>50.160000000000011</v>
      </c>
      <c r="M34" s="488">
        <v>296</v>
      </c>
      <c r="N34" s="489">
        <v>14847.360000000002</v>
      </c>
    </row>
    <row r="35" spans="1:14" ht="14.45" customHeight="1" x14ac:dyDescent="0.2">
      <c r="A35" s="483" t="s">
        <v>479</v>
      </c>
      <c r="B35" s="484" t="s">
        <v>480</v>
      </c>
      <c r="C35" s="485" t="s">
        <v>496</v>
      </c>
      <c r="D35" s="486" t="s">
        <v>497</v>
      </c>
      <c r="E35" s="487">
        <v>50113001</v>
      </c>
      <c r="F35" s="486" t="s">
        <v>505</v>
      </c>
      <c r="G35" s="485" t="s">
        <v>506</v>
      </c>
      <c r="H35" s="485">
        <v>100362</v>
      </c>
      <c r="I35" s="485">
        <v>362</v>
      </c>
      <c r="J35" s="485" t="s">
        <v>511</v>
      </c>
      <c r="K35" s="485" t="s">
        <v>512</v>
      </c>
      <c r="L35" s="488">
        <v>72.812631578947389</v>
      </c>
      <c r="M35" s="488">
        <v>19</v>
      </c>
      <c r="N35" s="489">
        <v>1383.4400000000003</v>
      </c>
    </row>
    <row r="36" spans="1:14" ht="14.45" customHeight="1" x14ac:dyDescent="0.2">
      <c r="A36" s="483" t="s">
        <v>479</v>
      </c>
      <c r="B36" s="484" t="s">
        <v>480</v>
      </c>
      <c r="C36" s="485" t="s">
        <v>496</v>
      </c>
      <c r="D36" s="486" t="s">
        <v>497</v>
      </c>
      <c r="E36" s="487">
        <v>50113001</v>
      </c>
      <c r="F36" s="486" t="s">
        <v>505</v>
      </c>
      <c r="G36" s="485" t="s">
        <v>506</v>
      </c>
      <c r="H36" s="485">
        <v>196610</v>
      </c>
      <c r="I36" s="485">
        <v>96610</v>
      </c>
      <c r="J36" s="485" t="s">
        <v>513</v>
      </c>
      <c r="K36" s="485" t="s">
        <v>514</v>
      </c>
      <c r="L36" s="488">
        <v>51.739999999999988</v>
      </c>
      <c r="M36" s="488">
        <v>4</v>
      </c>
      <c r="N36" s="489">
        <v>206.95999999999995</v>
      </c>
    </row>
    <row r="37" spans="1:14" ht="14.45" customHeight="1" x14ac:dyDescent="0.2">
      <c r="A37" s="483" t="s">
        <v>479</v>
      </c>
      <c r="B37" s="484" t="s">
        <v>480</v>
      </c>
      <c r="C37" s="485" t="s">
        <v>496</v>
      </c>
      <c r="D37" s="486" t="s">
        <v>497</v>
      </c>
      <c r="E37" s="487">
        <v>50113001</v>
      </c>
      <c r="F37" s="486" t="s">
        <v>505</v>
      </c>
      <c r="G37" s="485" t="s">
        <v>506</v>
      </c>
      <c r="H37" s="485">
        <v>156926</v>
      </c>
      <c r="I37" s="485">
        <v>56926</v>
      </c>
      <c r="J37" s="485" t="s">
        <v>561</v>
      </c>
      <c r="K37" s="485" t="s">
        <v>562</v>
      </c>
      <c r="L37" s="488">
        <v>48.400000000000006</v>
      </c>
      <c r="M37" s="488">
        <v>9</v>
      </c>
      <c r="N37" s="489">
        <v>435.6</v>
      </c>
    </row>
    <row r="38" spans="1:14" ht="14.45" customHeight="1" x14ac:dyDescent="0.2">
      <c r="A38" s="483" t="s">
        <v>479</v>
      </c>
      <c r="B38" s="484" t="s">
        <v>480</v>
      </c>
      <c r="C38" s="485" t="s">
        <v>496</v>
      </c>
      <c r="D38" s="486" t="s">
        <v>497</v>
      </c>
      <c r="E38" s="487">
        <v>50113001</v>
      </c>
      <c r="F38" s="486" t="s">
        <v>505</v>
      </c>
      <c r="G38" s="485" t="s">
        <v>506</v>
      </c>
      <c r="H38" s="485">
        <v>208456</v>
      </c>
      <c r="I38" s="485">
        <v>208456</v>
      </c>
      <c r="J38" s="485" t="s">
        <v>563</v>
      </c>
      <c r="K38" s="485" t="s">
        <v>564</v>
      </c>
      <c r="L38" s="488">
        <v>738.54</v>
      </c>
      <c r="M38" s="488">
        <v>0.15</v>
      </c>
      <c r="N38" s="489">
        <v>110.78099999999999</v>
      </c>
    </row>
    <row r="39" spans="1:14" ht="14.45" customHeight="1" x14ac:dyDescent="0.2">
      <c r="A39" s="483" t="s">
        <v>479</v>
      </c>
      <c r="B39" s="484" t="s">
        <v>480</v>
      </c>
      <c r="C39" s="485" t="s">
        <v>496</v>
      </c>
      <c r="D39" s="486" t="s">
        <v>497</v>
      </c>
      <c r="E39" s="487">
        <v>50113001</v>
      </c>
      <c r="F39" s="486" t="s">
        <v>505</v>
      </c>
      <c r="G39" s="485" t="s">
        <v>506</v>
      </c>
      <c r="H39" s="485">
        <v>243864</v>
      </c>
      <c r="I39" s="485">
        <v>243864</v>
      </c>
      <c r="J39" s="485" t="s">
        <v>515</v>
      </c>
      <c r="K39" s="485" t="s">
        <v>516</v>
      </c>
      <c r="L39" s="488">
        <v>65.650000000000034</v>
      </c>
      <c r="M39" s="488">
        <v>3</v>
      </c>
      <c r="N39" s="489">
        <v>196.9500000000001</v>
      </c>
    </row>
    <row r="40" spans="1:14" ht="14.45" customHeight="1" x14ac:dyDescent="0.2">
      <c r="A40" s="483" t="s">
        <v>479</v>
      </c>
      <c r="B40" s="484" t="s">
        <v>480</v>
      </c>
      <c r="C40" s="485" t="s">
        <v>496</v>
      </c>
      <c r="D40" s="486" t="s">
        <v>497</v>
      </c>
      <c r="E40" s="487">
        <v>50113001</v>
      </c>
      <c r="F40" s="486" t="s">
        <v>505</v>
      </c>
      <c r="G40" s="485" t="s">
        <v>506</v>
      </c>
      <c r="H40" s="485">
        <v>502417</v>
      </c>
      <c r="I40" s="485">
        <v>250256</v>
      </c>
      <c r="J40" s="485" t="s">
        <v>565</v>
      </c>
      <c r="K40" s="485" t="s">
        <v>566</v>
      </c>
      <c r="L40" s="488">
        <v>0</v>
      </c>
      <c r="M40" s="488">
        <v>25598</v>
      </c>
      <c r="N40" s="489">
        <v>0</v>
      </c>
    </row>
    <row r="41" spans="1:14" ht="14.45" customHeight="1" x14ac:dyDescent="0.2">
      <c r="A41" s="483" t="s">
        <v>479</v>
      </c>
      <c r="B41" s="484" t="s">
        <v>480</v>
      </c>
      <c r="C41" s="485" t="s">
        <v>496</v>
      </c>
      <c r="D41" s="486" t="s">
        <v>497</v>
      </c>
      <c r="E41" s="487">
        <v>50113001</v>
      </c>
      <c r="F41" s="486" t="s">
        <v>505</v>
      </c>
      <c r="G41" s="485" t="s">
        <v>506</v>
      </c>
      <c r="H41" s="485">
        <v>499553</v>
      </c>
      <c r="I41" s="485">
        <v>0</v>
      </c>
      <c r="J41" s="485" t="s">
        <v>567</v>
      </c>
      <c r="K41" s="485" t="s">
        <v>568</v>
      </c>
      <c r="L41" s="488">
        <v>408.58999999999992</v>
      </c>
      <c r="M41" s="488">
        <v>757</v>
      </c>
      <c r="N41" s="489">
        <v>309302.62999999995</v>
      </c>
    </row>
    <row r="42" spans="1:14" ht="14.45" customHeight="1" x14ac:dyDescent="0.2">
      <c r="A42" s="483" t="s">
        <v>479</v>
      </c>
      <c r="B42" s="484" t="s">
        <v>480</v>
      </c>
      <c r="C42" s="485" t="s">
        <v>496</v>
      </c>
      <c r="D42" s="486" t="s">
        <v>497</v>
      </c>
      <c r="E42" s="487">
        <v>50113001</v>
      </c>
      <c r="F42" s="486" t="s">
        <v>505</v>
      </c>
      <c r="G42" s="485" t="s">
        <v>506</v>
      </c>
      <c r="H42" s="485">
        <v>499329</v>
      </c>
      <c r="I42" s="485">
        <v>250388</v>
      </c>
      <c r="J42" s="485" t="s">
        <v>569</v>
      </c>
      <c r="K42" s="485" t="s">
        <v>570</v>
      </c>
      <c r="L42" s="488">
        <v>0</v>
      </c>
      <c r="M42" s="488">
        <v>17.799999999999997</v>
      </c>
      <c r="N42" s="489">
        <v>0</v>
      </c>
    </row>
    <row r="43" spans="1:14" ht="14.45" customHeight="1" x14ac:dyDescent="0.2">
      <c r="A43" s="483" t="s">
        <v>479</v>
      </c>
      <c r="B43" s="484" t="s">
        <v>480</v>
      </c>
      <c r="C43" s="485" t="s">
        <v>496</v>
      </c>
      <c r="D43" s="486" t="s">
        <v>497</v>
      </c>
      <c r="E43" s="487">
        <v>50113001</v>
      </c>
      <c r="F43" s="486" t="s">
        <v>505</v>
      </c>
      <c r="G43" s="485" t="s">
        <v>506</v>
      </c>
      <c r="H43" s="485">
        <v>499554</v>
      </c>
      <c r="I43" s="485">
        <v>0</v>
      </c>
      <c r="J43" s="485" t="s">
        <v>571</v>
      </c>
      <c r="K43" s="485" t="s">
        <v>572</v>
      </c>
      <c r="L43" s="488">
        <v>46.480000000000004</v>
      </c>
      <c r="M43" s="488">
        <v>1</v>
      </c>
      <c r="N43" s="489">
        <v>46.480000000000004</v>
      </c>
    </row>
    <row r="44" spans="1:14" ht="14.45" customHeight="1" x14ac:dyDescent="0.2">
      <c r="A44" s="483" t="s">
        <v>479</v>
      </c>
      <c r="B44" s="484" t="s">
        <v>480</v>
      </c>
      <c r="C44" s="485" t="s">
        <v>496</v>
      </c>
      <c r="D44" s="486" t="s">
        <v>497</v>
      </c>
      <c r="E44" s="487">
        <v>50113001</v>
      </c>
      <c r="F44" s="486" t="s">
        <v>505</v>
      </c>
      <c r="G44" s="485" t="s">
        <v>506</v>
      </c>
      <c r="H44" s="485">
        <v>250450</v>
      </c>
      <c r="I44" s="485">
        <v>250450</v>
      </c>
      <c r="J44" s="485" t="s">
        <v>573</v>
      </c>
      <c r="K44" s="485" t="s">
        <v>574</v>
      </c>
      <c r="L44" s="488">
        <v>0</v>
      </c>
      <c r="M44" s="488">
        <v>63.9</v>
      </c>
      <c r="N44" s="489">
        <v>0</v>
      </c>
    </row>
    <row r="45" spans="1:14" ht="14.45" customHeight="1" x14ac:dyDescent="0.2">
      <c r="A45" s="483" t="s">
        <v>479</v>
      </c>
      <c r="B45" s="484" t="s">
        <v>480</v>
      </c>
      <c r="C45" s="485" t="s">
        <v>496</v>
      </c>
      <c r="D45" s="486" t="s">
        <v>497</v>
      </c>
      <c r="E45" s="487">
        <v>50113001</v>
      </c>
      <c r="F45" s="486" t="s">
        <v>505</v>
      </c>
      <c r="G45" s="485" t="s">
        <v>506</v>
      </c>
      <c r="H45" s="485">
        <v>250303</v>
      </c>
      <c r="I45" s="485">
        <v>250303</v>
      </c>
      <c r="J45" s="485" t="s">
        <v>575</v>
      </c>
      <c r="K45" s="485" t="s">
        <v>576</v>
      </c>
      <c r="L45" s="488">
        <v>0</v>
      </c>
      <c r="M45" s="488">
        <v>20.899999999999995</v>
      </c>
      <c r="N45" s="489">
        <v>0</v>
      </c>
    </row>
    <row r="46" spans="1:14" ht="14.45" customHeight="1" x14ac:dyDescent="0.2">
      <c r="A46" s="483" t="s">
        <v>479</v>
      </c>
      <c r="B46" s="484" t="s">
        <v>480</v>
      </c>
      <c r="C46" s="485" t="s">
        <v>496</v>
      </c>
      <c r="D46" s="486" t="s">
        <v>497</v>
      </c>
      <c r="E46" s="487">
        <v>50113001</v>
      </c>
      <c r="F46" s="486" t="s">
        <v>505</v>
      </c>
      <c r="G46" s="485" t="s">
        <v>506</v>
      </c>
      <c r="H46" s="485">
        <v>102479</v>
      </c>
      <c r="I46" s="485">
        <v>2479</v>
      </c>
      <c r="J46" s="485" t="s">
        <v>577</v>
      </c>
      <c r="K46" s="485" t="s">
        <v>578</v>
      </c>
      <c r="L46" s="488">
        <v>65.269393939393936</v>
      </c>
      <c r="M46" s="488">
        <v>33</v>
      </c>
      <c r="N46" s="489">
        <v>2153.89</v>
      </c>
    </row>
    <row r="47" spans="1:14" ht="14.45" customHeight="1" x14ac:dyDescent="0.2">
      <c r="A47" s="483" t="s">
        <v>479</v>
      </c>
      <c r="B47" s="484" t="s">
        <v>480</v>
      </c>
      <c r="C47" s="485" t="s">
        <v>496</v>
      </c>
      <c r="D47" s="486" t="s">
        <v>497</v>
      </c>
      <c r="E47" s="487">
        <v>50113001</v>
      </c>
      <c r="F47" s="486" t="s">
        <v>505</v>
      </c>
      <c r="G47" s="485" t="s">
        <v>506</v>
      </c>
      <c r="H47" s="485">
        <v>104071</v>
      </c>
      <c r="I47" s="485">
        <v>4071</v>
      </c>
      <c r="J47" s="485" t="s">
        <v>577</v>
      </c>
      <c r="K47" s="485" t="s">
        <v>579</v>
      </c>
      <c r="L47" s="488">
        <v>223.68555344158293</v>
      </c>
      <c r="M47" s="488">
        <v>9</v>
      </c>
      <c r="N47" s="489">
        <v>2013.1699809742463</v>
      </c>
    </row>
    <row r="48" spans="1:14" ht="14.45" customHeight="1" x14ac:dyDescent="0.2">
      <c r="A48" s="483" t="s">
        <v>479</v>
      </c>
      <c r="B48" s="484" t="s">
        <v>480</v>
      </c>
      <c r="C48" s="485" t="s">
        <v>496</v>
      </c>
      <c r="D48" s="486" t="s">
        <v>497</v>
      </c>
      <c r="E48" s="487">
        <v>50113001</v>
      </c>
      <c r="F48" s="486" t="s">
        <v>505</v>
      </c>
      <c r="G48" s="485" t="s">
        <v>506</v>
      </c>
      <c r="H48" s="485">
        <v>233009</v>
      </c>
      <c r="I48" s="485">
        <v>233009</v>
      </c>
      <c r="J48" s="485" t="s">
        <v>580</v>
      </c>
      <c r="K48" s="485" t="s">
        <v>581</v>
      </c>
      <c r="L48" s="488">
        <v>1815.1800000000003</v>
      </c>
      <c r="M48" s="488">
        <v>3</v>
      </c>
      <c r="N48" s="489">
        <v>5445.5400000000009</v>
      </c>
    </row>
    <row r="49" spans="1:14" ht="14.45" customHeight="1" x14ac:dyDescent="0.2">
      <c r="A49" s="483" t="s">
        <v>479</v>
      </c>
      <c r="B49" s="484" t="s">
        <v>480</v>
      </c>
      <c r="C49" s="485" t="s">
        <v>496</v>
      </c>
      <c r="D49" s="486" t="s">
        <v>497</v>
      </c>
      <c r="E49" s="487">
        <v>50113001</v>
      </c>
      <c r="F49" s="486" t="s">
        <v>505</v>
      </c>
      <c r="G49" s="485" t="s">
        <v>506</v>
      </c>
      <c r="H49" s="485">
        <v>233010</v>
      </c>
      <c r="I49" s="485">
        <v>233010</v>
      </c>
      <c r="J49" s="485" t="s">
        <v>580</v>
      </c>
      <c r="K49" s="485" t="s">
        <v>582</v>
      </c>
      <c r="L49" s="488">
        <v>836.85</v>
      </c>
      <c r="M49" s="488">
        <v>10</v>
      </c>
      <c r="N49" s="489">
        <v>8368.5</v>
      </c>
    </row>
    <row r="50" spans="1:14" ht="14.45" customHeight="1" x14ac:dyDescent="0.2">
      <c r="A50" s="483" t="s">
        <v>479</v>
      </c>
      <c r="B50" s="484" t="s">
        <v>480</v>
      </c>
      <c r="C50" s="485" t="s">
        <v>496</v>
      </c>
      <c r="D50" s="486" t="s">
        <v>497</v>
      </c>
      <c r="E50" s="487">
        <v>50113001</v>
      </c>
      <c r="F50" s="486" t="s">
        <v>505</v>
      </c>
      <c r="G50" s="485" t="s">
        <v>506</v>
      </c>
      <c r="H50" s="485">
        <v>233012</v>
      </c>
      <c r="I50" s="485">
        <v>233012</v>
      </c>
      <c r="J50" s="485" t="s">
        <v>583</v>
      </c>
      <c r="K50" s="485" t="s">
        <v>584</v>
      </c>
      <c r="L50" s="488">
        <v>551.10000000000014</v>
      </c>
      <c r="M50" s="488">
        <v>4</v>
      </c>
      <c r="N50" s="489">
        <v>2204.4000000000005</v>
      </c>
    </row>
    <row r="51" spans="1:14" ht="14.45" customHeight="1" x14ac:dyDescent="0.2">
      <c r="A51" s="483" t="s">
        <v>479</v>
      </c>
      <c r="B51" s="484" t="s">
        <v>480</v>
      </c>
      <c r="C51" s="485" t="s">
        <v>496</v>
      </c>
      <c r="D51" s="486" t="s">
        <v>497</v>
      </c>
      <c r="E51" s="487">
        <v>50113001</v>
      </c>
      <c r="F51" s="486" t="s">
        <v>505</v>
      </c>
      <c r="G51" s="485" t="s">
        <v>506</v>
      </c>
      <c r="H51" s="485">
        <v>216572</v>
      </c>
      <c r="I51" s="485">
        <v>216572</v>
      </c>
      <c r="J51" s="485" t="s">
        <v>585</v>
      </c>
      <c r="K51" s="485" t="s">
        <v>586</v>
      </c>
      <c r="L51" s="488">
        <v>43.810434782608702</v>
      </c>
      <c r="M51" s="488">
        <v>46</v>
      </c>
      <c r="N51" s="489">
        <v>2015.2800000000004</v>
      </c>
    </row>
    <row r="52" spans="1:14" ht="14.45" customHeight="1" x14ac:dyDescent="0.2">
      <c r="A52" s="483" t="s">
        <v>479</v>
      </c>
      <c r="B52" s="484" t="s">
        <v>480</v>
      </c>
      <c r="C52" s="485" t="s">
        <v>496</v>
      </c>
      <c r="D52" s="486" t="s">
        <v>497</v>
      </c>
      <c r="E52" s="487">
        <v>50113001</v>
      </c>
      <c r="F52" s="486" t="s">
        <v>505</v>
      </c>
      <c r="G52" s="485" t="s">
        <v>506</v>
      </c>
      <c r="H52" s="485">
        <v>187660</v>
      </c>
      <c r="I52" s="485">
        <v>187660</v>
      </c>
      <c r="J52" s="485" t="s">
        <v>587</v>
      </c>
      <c r="K52" s="485" t="s">
        <v>588</v>
      </c>
      <c r="L52" s="488">
        <v>595.16599999999994</v>
      </c>
      <c r="M52" s="488">
        <v>1</v>
      </c>
      <c r="N52" s="489">
        <v>595.16599999999994</v>
      </c>
    </row>
    <row r="53" spans="1:14" ht="14.45" customHeight="1" x14ac:dyDescent="0.2">
      <c r="A53" s="483" t="s">
        <v>479</v>
      </c>
      <c r="B53" s="484" t="s">
        <v>480</v>
      </c>
      <c r="C53" s="485" t="s">
        <v>496</v>
      </c>
      <c r="D53" s="486" t="s">
        <v>497</v>
      </c>
      <c r="E53" s="487">
        <v>50113001</v>
      </c>
      <c r="F53" s="486" t="s">
        <v>505</v>
      </c>
      <c r="G53" s="485" t="s">
        <v>506</v>
      </c>
      <c r="H53" s="485">
        <v>51367</v>
      </c>
      <c r="I53" s="485">
        <v>51367</v>
      </c>
      <c r="J53" s="485" t="s">
        <v>587</v>
      </c>
      <c r="K53" s="485" t="s">
        <v>589</v>
      </c>
      <c r="L53" s="488">
        <v>92.95</v>
      </c>
      <c r="M53" s="488">
        <v>3</v>
      </c>
      <c r="N53" s="489">
        <v>278.85000000000002</v>
      </c>
    </row>
    <row r="54" spans="1:14" ht="14.45" customHeight="1" x14ac:dyDescent="0.2">
      <c r="A54" s="483" t="s">
        <v>479</v>
      </c>
      <c r="B54" s="484" t="s">
        <v>480</v>
      </c>
      <c r="C54" s="485" t="s">
        <v>496</v>
      </c>
      <c r="D54" s="486" t="s">
        <v>497</v>
      </c>
      <c r="E54" s="487">
        <v>50113001</v>
      </c>
      <c r="F54" s="486" t="s">
        <v>505</v>
      </c>
      <c r="G54" s="485" t="s">
        <v>506</v>
      </c>
      <c r="H54" s="485">
        <v>187659</v>
      </c>
      <c r="I54" s="485">
        <v>187659</v>
      </c>
      <c r="J54" s="485" t="s">
        <v>587</v>
      </c>
      <c r="K54" s="485" t="s">
        <v>590</v>
      </c>
      <c r="L54" s="488">
        <v>282.15000000000003</v>
      </c>
      <c r="M54" s="488">
        <v>4</v>
      </c>
      <c r="N54" s="489">
        <v>1128.6000000000001</v>
      </c>
    </row>
    <row r="55" spans="1:14" ht="14.45" customHeight="1" x14ac:dyDescent="0.2">
      <c r="A55" s="483" t="s">
        <v>479</v>
      </c>
      <c r="B55" s="484" t="s">
        <v>480</v>
      </c>
      <c r="C55" s="485" t="s">
        <v>496</v>
      </c>
      <c r="D55" s="486" t="s">
        <v>497</v>
      </c>
      <c r="E55" s="487">
        <v>50113001</v>
      </c>
      <c r="F55" s="486" t="s">
        <v>505</v>
      </c>
      <c r="G55" s="485" t="s">
        <v>506</v>
      </c>
      <c r="H55" s="485">
        <v>51366</v>
      </c>
      <c r="I55" s="485">
        <v>51366</v>
      </c>
      <c r="J55" s="485" t="s">
        <v>587</v>
      </c>
      <c r="K55" s="485" t="s">
        <v>591</v>
      </c>
      <c r="L55" s="488">
        <v>171.6</v>
      </c>
      <c r="M55" s="488">
        <v>1</v>
      </c>
      <c r="N55" s="489">
        <v>171.6</v>
      </c>
    </row>
    <row r="56" spans="1:14" ht="14.45" customHeight="1" x14ac:dyDescent="0.2">
      <c r="A56" s="483" t="s">
        <v>479</v>
      </c>
      <c r="B56" s="484" t="s">
        <v>480</v>
      </c>
      <c r="C56" s="485" t="s">
        <v>496</v>
      </c>
      <c r="D56" s="486" t="s">
        <v>497</v>
      </c>
      <c r="E56" s="487">
        <v>50113001</v>
      </c>
      <c r="F56" s="486" t="s">
        <v>505</v>
      </c>
      <c r="G56" s="485" t="s">
        <v>506</v>
      </c>
      <c r="H56" s="485">
        <v>51384</v>
      </c>
      <c r="I56" s="485">
        <v>51384</v>
      </c>
      <c r="J56" s="485" t="s">
        <v>587</v>
      </c>
      <c r="K56" s="485" t="s">
        <v>592</v>
      </c>
      <c r="L56" s="488">
        <v>192.5</v>
      </c>
      <c r="M56" s="488">
        <v>1.9000000000000001</v>
      </c>
      <c r="N56" s="489">
        <v>365.75</v>
      </c>
    </row>
    <row r="57" spans="1:14" ht="14.45" customHeight="1" x14ac:dyDescent="0.2">
      <c r="A57" s="483" t="s">
        <v>479</v>
      </c>
      <c r="B57" s="484" t="s">
        <v>480</v>
      </c>
      <c r="C57" s="485" t="s">
        <v>496</v>
      </c>
      <c r="D57" s="486" t="s">
        <v>497</v>
      </c>
      <c r="E57" s="487">
        <v>50113001</v>
      </c>
      <c r="F57" s="486" t="s">
        <v>505</v>
      </c>
      <c r="G57" s="485" t="s">
        <v>506</v>
      </c>
      <c r="H57" s="485">
        <v>51383</v>
      </c>
      <c r="I57" s="485">
        <v>51383</v>
      </c>
      <c r="J57" s="485" t="s">
        <v>587</v>
      </c>
      <c r="K57" s="485" t="s">
        <v>593</v>
      </c>
      <c r="L57" s="488">
        <v>93.500000000000014</v>
      </c>
      <c r="M57" s="488">
        <v>2</v>
      </c>
      <c r="N57" s="489">
        <v>187.00000000000003</v>
      </c>
    </row>
    <row r="58" spans="1:14" ht="14.45" customHeight="1" x14ac:dyDescent="0.2">
      <c r="A58" s="483" t="s">
        <v>479</v>
      </c>
      <c r="B58" s="484" t="s">
        <v>480</v>
      </c>
      <c r="C58" s="485" t="s">
        <v>496</v>
      </c>
      <c r="D58" s="486" t="s">
        <v>497</v>
      </c>
      <c r="E58" s="487">
        <v>50113001</v>
      </c>
      <c r="F58" s="486" t="s">
        <v>505</v>
      </c>
      <c r="G58" s="485" t="s">
        <v>506</v>
      </c>
      <c r="H58" s="485">
        <v>134822</v>
      </c>
      <c r="I58" s="485">
        <v>134822</v>
      </c>
      <c r="J58" s="485" t="s">
        <v>594</v>
      </c>
      <c r="K58" s="485" t="s">
        <v>595</v>
      </c>
      <c r="L58" s="488">
        <v>207.56</v>
      </c>
      <c r="M58" s="488">
        <v>0.5</v>
      </c>
      <c r="N58" s="489">
        <v>103.78</v>
      </c>
    </row>
    <row r="59" spans="1:14" ht="14.45" customHeight="1" x14ac:dyDescent="0.2">
      <c r="A59" s="483" t="s">
        <v>479</v>
      </c>
      <c r="B59" s="484" t="s">
        <v>480</v>
      </c>
      <c r="C59" s="485" t="s">
        <v>496</v>
      </c>
      <c r="D59" s="486" t="s">
        <v>497</v>
      </c>
      <c r="E59" s="487">
        <v>50113001</v>
      </c>
      <c r="F59" s="486" t="s">
        <v>505</v>
      </c>
      <c r="G59" s="485" t="s">
        <v>506</v>
      </c>
      <c r="H59" s="485">
        <v>234736</v>
      </c>
      <c r="I59" s="485">
        <v>234736</v>
      </c>
      <c r="J59" s="485" t="s">
        <v>596</v>
      </c>
      <c r="K59" s="485" t="s">
        <v>597</v>
      </c>
      <c r="L59" s="488">
        <v>120.53999999999999</v>
      </c>
      <c r="M59" s="488">
        <v>2</v>
      </c>
      <c r="N59" s="489">
        <v>241.07999999999998</v>
      </c>
    </row>
    <row r="60" spans="1:14" ht="14.45" customHeight="1" x14ac:dyDescent="0.2">
      <c r="A60" s="483" t="s">
        <v>479</v>
      </c>
      <c r="B60" s="484" t="s">
        <v>480</v>
      </c>
      <c r="C60" s="485" t="s">
        <v>496</v>
      </c>
      <c r="D60" s="486" t="s">
        <v>497</v>
      </c>
      <c r="E60" s="487">
        <v>50113001</v>
      </c>
      <c r="F60" s="486" t="s">
        <v>505</v>
      </c>
      <c r="G60" s="485" t="s">
        <v>506</v>
      </c>
      <c r="H60" s="485">
        <v>11670</v>
      </c>
      <c r="I60" s="485">
        <v>11670</v>
      </c>
      <c r="J60" s="485" t="s">
        <v>598</v>
      </c>
      <c r="K60" s="485" t="s">
        <v>599</v>
      </c>
      <c r="L60" s="488">
        <v>352</v>
      </c>
      <c r="M60" s="488">
        <v>0.25</v>
      </c>
      <c r="N60" s="489">
        <v>88</v>
      </c>
    </row>
    <row r="61" spans="1:14" ht="14.45" customHeight="1" x14ac:dyDescent="0.2">
      <c r="A61" s="483" t="s">
        <v>479</v>
      </c>
      <c r="B61" s="484" t="s">
        <v>480</v>
      </c>
      <c r="C61" s="485" t="s">
        <v>496</v>
      </c>
      <c r="D61" s="486" t="s">
        <v>497</v>
      </c>
      <c r="E61" s="487">
        <v>50113001</v>
      </c>
      <c r="F61" s="486" t="s">
        <v>505</v>
      </c>
      <c r="G61" s="485" t="s">
        <v>530</v>
      </c>
      <c r="H61" s="485">
        <v>102963</v>
      </c>
      <c r="I61" s="485">
        <v>2963</v>
      </c>
      <c r="J61" s="485" t="s">
        <v>600</v>
      </c>
      <c r="K61" s="485" t="s">
        <v>601</v>
      </c>
      <c r="L61" s="488">
        <v>118.32454545454544</v>
      </c>
      <c r="M61" s="488">
        <v>11</v>
      </c>
      <c r="N61" s="489">
        <v>1301.57</v>
      </c>
    </row>
    <row r="62" spans="1:14" ht="14.45" customHeight="1" x14ac:dyDescent="0.2">
      <c r="A62" s="483" t="s">
        <v>479</v>
      </c>
      <c r="B62" s="484" t="s">
        <v>480</v>
      </c>
      <c r="C62" s="485" t="s">
        <v>496</v>
      </c>
      <c r="D62" s="486" t="s">
        <v>497</v>
      </c>
      <c r="E62" s="487">
        <v>50113001</v>
      </c>
      <c r="F62" s="486" t="s">
        <v>505</v>
      </c>
      <c r="G62" s="485" t="s">
        <v>506</v>
      </c>
      <c r="H62" s="485">
        <v>100610</v>
      </c>
      <c r="I62" s="485">
        <v>610</v>
      </c>
      <c r="J62" s="485" t="s">
        <v>602</v>
      </c>
      <c r="K62" s="485" t="s">
        <v>603</v>
      </c>
      <c r="L62" s="488">
        <v>72.420000000000016</v>
      </c>
      <c r="M62" s="488">
        <v>8</v>
      </c>
      <c r="N62" s="489">
        <v>579.36000000000013</v>
      </c>
    </row>
    <row r="63" spans="1:14" ht="14.45" customHeight="1" x14ac:dyDescent="0.2">
      <c r="A63" s="483" t="s">
        <v>479</v>
      </c>
      <c r="B63" s="484" t="s">
        <v>480</v>
      </c>
      <c r="C63" s="485" t="s">
        <v>496</v>
      </c>
      <c r="D63" s="486" t="s">
        <v>497</v>
      </c>
      <c r="E63" s="487">
        <v>50113001</v>
      </c>
      <c r="F63" s="486" t="s">
        <v>505</v>
      </c>
      <c r="G63" s="485" t="s">
        <v>530</v>
      </c>
      <c r="H63" s="485">
        <v>231956</v>
      </c>
      <c r="I63" s="485">
        <v>231956</v>
      </c>
      <c r="J63" s="485" t="s">
        <v>531</v>
      </c>
      <c r="K63" s="485" t="s">
        <v>532</v>
      </c>
      <c r="L63" s="488">
        <v>49.760000374305001</v>
      </c>
      <c r="M63" s="488">
        <v>10</v>
      </c>
      <c r="N63" s="489">
        <v>497.60000374305002</v>
      </c>
    </row>
    <row r="64" spans="1:14" ht="14.45" customHeight="1" x14ac:dyDescent="0.2">
      <c r="A64" s="483" t="s">
        <v>479</v>
      </c>
      <c r="B64" s="484" t="s">
        <v>480</v>
      </c>
      <c r="C64" s="485" t="s">
        <v>502</v>
      </c>
      <c r="D64" s="486" t="s">
        <v>503</v>
      </c>
      <c r="E64" s="487">
        <v>50113001</v>
      </c>
      <c r="F64" s="486" t="s">
        <v>505</v>
      </c>
      <c r="G64" s="485" t="s">
        <v>506</v>
      </c>
      <c r="H64" s="485">
        <v>196886</v>
      </c>
      <c r="I64" s="485">
        <v>96886</v>
      </c>
      <c r="J64" s="485" t="s">
        <v>559</v>
      </c>
      <c r="K64" s="485" t="s">
        <v>560</v>
      </c>
      <c r="L64" s="488">
        <v>50.16</v>
      </c>
      <c r="M64" s="488">
        <v>5</v>
      </c>
      <c r="N64" s="489">
        <v>250.79999999999998</v>
      </c>
    </row>
    <row r="65" spans="1:14" ht="14.45" customHeight="1" x14ac:dyDescent="0.2">
      <c r="A65" s="483" t="s">
        <v>479</v>
      </c>
      <c r="B65" s="484" t="s">
        <v>480</v>
      </c>
      <c r="C65" s="485" t="s">
        <v>502</v>
      </c>
      <c r="D65" s="486" t="s">
        <v>503</v>
      </c>
      <c r="E65" s="487">
        <v>50113001</v>
      </c>
      <c r="F65" s="486" t="s">
        <v>505</v>
      </c>
      <c r="G65" s="485" t="s">
        <v>506</v>
      </c>
      <c r="H65" s="485">
        <v>502417</v>
      </c>
      <c r="I65" s="485">
        <v>250256</v>
      </c>
      <c r="J65" s="485" t="s">
        <v>565</v>
      </c>
      <c r="K65" s="485" t="s">
        <v>566</v>
      </c>
      <c r="L65" s="488">
        <v>0</v>
      </c>
      <c r="M65" s="488">
        <v>1110</v>
      </c>
      <c r="N65" s="489">
        <v>0</v>
      </c>
    </row>
    <row r="66" spans="1:14" ht="14.45" customHeight="1" x14ac:dyDescent="0.2">
      <c r="A66" s="483" t="s">
        <v>479</v>
      </c>
      <c r="B66" s="484" t="s">
        <v>480</v>
      </c>
      <c r="C66" s="485" t="s">
        <v>502</v>
      </c>
      <c r="D66" s="486" t="s">
        <v>503</v>
      </c>
      <c r="E66" s="487">
        <v>50113001</v>
      </c>
      <c r="F66" s="486" t="s">
        <v>505</v>
      </c>
      <c r="G66" s="485" t="s">
        <v>506</v>
      </c>
      <c r="H66" s="485">
        <v>499329</v>
      </c>
      <c r="I66" s="485">
        <v>250388</v>
      </c>
      <c r="J66" s="485" t="s">
        <v>569</v>
      </c>
      <c r="K66" s="485" t="s">
        <v>570</v>
      </c>
      <c r="L66" s="488">
        <v>0</v>
      </c>
      <c r="M66" s="488">
        <v>2.7</v>
      </c>
      <c r="N66" s="489">
        <v>0</v>
      </c>
    </row>
    <row r="67" spans="1:14" ht="14.45" customHeight="1" x14ac:dyDescent="0.2">
      <c r="A67" s="483" t="s">
        <v>479</v>
      </c>
      <c r="B67" s="484" t="s">
        <v>480</v>
      </c>
      <c r="C67" s="485" t="s">
        <v>502</v>
      </c>
      <c r="D67" s="486" t="s">
        <v>503</v>
      </c>
      <c r="E67" s="487">
        <v>50113001</v>
      </c>
      <c r="F67" s="486" t="s">
        <v>505</v>
      </c>
      <c r="G67" s="485" t="s">
        <v>506</v>
      </c>
      <c r="H67" s="485">
        <v>250450</v>
      </c>
      <c r="I67" s="485">
        <v>250450</v>
      </c>
      <c r="J67" s="485" t="s">
        <v>573</v>
      </c>
      <c r="K67" s="485" t="s">
        <v>574</v>
      </c>
      <c r="L67" s="488">
        <v>0</v>
      </c>
      <c r="M67" s="488">
        <v>8.9</v>
      </c>
      <c r="N67" s="489">
        <v>0</v>
      </c>
    </row>
    <row r="68" spans="1:14" ht="14.45" customHeight="1" x14ac:dyDescent="0.2">
      <c r="A68" s="483" t="s">
        <v>479</v>
      </c>
      <c r="B68" s="484" t="s">
        <v>480</v>
      </c>
      <c r="C68" s="485" t="s">
        <v>502</v>
      </c>
      <c r="D68" s="486" t="s">
        <v>503</v>
      </c>
      <c r="E68" s="487">
        <v>50113001</v>
      </c>
      <c r="F68" s="486" t="s">
        <v>505</v>
      </c>
      <c r="G68" s="485" t="s">
        <v>506</v>
      </c>
      <c r="H68" s="485">
        <v>250303</v>
      </c>
      <c r="I68" s="485">
        <v>250303</v>
      </c>
      <c r="J68" s="485" t="s">
        <v>575</v>
      </c>
      <c r="K68" s="485" t="s">
        <v>576</v>
      </c>
      <c r="L68" s="488">
        <v>0</v>
      </c>
      <c r="M68" s="488">
        <v>2</v>
      </c>
      <c r="N68" s="489">
        <v>0</v>
      </c>
    </row>
    <row r="69" spans="1:14" ht="14.45" customHeight="1" x14ac:dyDescent="0.2">
      <c r="A69" s="483" t="s">
        <v>479</v>
      </c>
      <c r="B69" s="484" t="s">
        <v>480</v>
      </c>
      <c r="C69" s="485" t="s">
        <v>502</v>
      </c>
      <c r="D69" s="486" t="s">
        <v>503</v>
      </c>
      <c r="E69" s="487">
        <v>50113001</v>
      </c>
      <c r="F69" s="486" t="s">
        <v>505</v>
      </c>
      <c r="G69" s="485" t="s">
        <v>506</v>
      </c>
      <c r="H69" s="485">
        <v>102479</v>
      </c>
      <c r="I69" s="485">
        <v>2479</v>
      </c>
      <c r="J69" s="485" t="s">
        <v>577</v>
      </c>
      <c r="K69" s="485" t="s">
        <v>578</v>
      </c>
      <c r="L69" s="488">
        <v>65.11666666666666</v>
      </c>
      <c r="M69" s="488">
        <v>3</v>
      </c>
      <c r="N69" s="489">
        <v>195.34999999999997</v>
      </c>
    </row>
    <row r="70" spans="1:14" ht="14.45" customHeight="1" x14ac:dyDescent="0.2">
      <c r="A70" s="483" t="s">
        <v>479</v>
      </c>
      <c r="B70" s="484" t="s">
        <v>480</v>
      </c>
      <c r="C70" s="485" t="s">
        <v>502</v>
      </c>
      <c r="D70" s="486" t="s">
        <v>503</v>
      </c>
      <c r="E70" s="487">
        <v>50113001</v>
      </c>
      <c r="F70" s="486" t="s">
        <v>505</v>
      </c>
      <c r="G70" s="485" t="s">
        <v>506</v>
      </c>
      <c r="H70" s="485">
        <v>233010</v>
      </c>
      <c r="I70" s="485">
        <v>233010</v>
      </c>
      <c r="J70" s="485" t="s">
        <v>580</v>
      </c>
      <c r="K70" s="485" t="s">
        <v>582</v>
      </c>
      <c r="L70" s="488">
        <v>836.85</v>
      </c>
      <c r="M70" s="488">
        <v>1</v>
      </c>
      <c r="N70" s="489">
        <v>836.85</v>
      </c>
    </row>
    <row r="71" spans="1:14" ht="14.45" customHeight="1" x14ac:dyDescent="0.2">
      <c r="A71" s="483" t="s">
        <v>479</v>
      </c>
      <c r="B71" s="484" t="s">
        <v>480</v>
      </c>
      <c r="C71" s="485" t="s">
        <v>502</v>
      </c>
      <c r="D71" s="486" t="s">
        <v>503</v>
      </c>
      <c r="E71" s="487">
        <v>50113001</v>
      </c>
      <c r="F71" s="486" t="s">
        <v>505</v>
      </c>
      <c r="G71" s="485" t="s">
        <v>506</v>
      </c>
      <c r="H71" s="485">
        <v>216572</v>
      </c>
      <c r="I71" s="485">
        <v>216572</v>
      </c>
      <c r="J71" s="485" t="s">
        <v>585</v>
      </c>
      <c r="K71" s="485" t="s">
        <v>586</v>
      </c>
      <c r="L71" s="488">
        <v>43.81</v>
      </c>
      <c r="M71" s="488">
        <v>6</v>
      </c>
      <c r="N71" s="489">
        <v>262.86</v>
      </c>
    </row>
    <row r="72" spans="1:14" ht="14.45" customHeight="1" x14ac:dyDescent="0.2">
      <c r="A72" s="483" t="s">
        <v>479</v>
      </c>
      <c r="B72" s="484" t="s">
        <v>480</v>
      </c>
      <c r="C72" s="485" t="s">
        <v>502</v>
      </c>
      <c r="D72" s="486" t="s">
        <v>503</v>
      </c>
      <c r="E72" s="487">
        <v>50113001</v>
      </c>
      <c r="F72" s="486" t="s">
        <v>505</v>
      </c>
      <c r="G72" s="485" t="s">
        <v>530</v>
      </c>
      <c r="H72" s="485">
        <v>102963</v>
      </c>
      <c r="I72" s="485">
        <v>2963</v>
      </c>
      <c r="J72" s="485" t="s">
        <v>600</v>
      </c>
      <c r="K72" s="485" t="s">
        <v>601</v>
      </c>
      <c r="L72" s="488">
        <v>121.82999999999998</v>
      </c>
      <c r="M72" s="488">
        <v>3</v>
      </c>
      <c r="N72" s="489">
        <v>365.48999999999995</v>
      </c>
    </row>
    <row r="73" spans="1:14" ht="14.45" customHeight="1" x14ac:dyDescent="0.2">
      <c r="A73" s="483" t="s">
        <v>479</v>
      </c>
      <c r="B73" s="484" t="s">
        <v>480</v>
      </c>
      <c r="C73" s="485" t="s">
        <v>502</v>
      </c>
      <c r="D73" s="486" t="s">
        <v>503</v>
      </c>
      <c r="E73" s="487">
        <v>50113001</v>
      </c>
      <c r="F73" s="486" t="s">
        <v>505</v>
      </c>
      <c r="G73" s="485" t="s">
        <v>506</v>
      </c>
      <c r="H73" s="485">
        <v>100610</v>
      </c>
      <c r="I73" s="485">
        <v>610</v>
      </c>
      <c r="J73" s="485" t="s">
        <v>602</v>
      </c>
      <c r="K73" s="485" t="s">
        <v>603</v>
      </c>
      <c r="L73" s="488">
        <v>72.42</v>
      </c>
      <c r="M73" s="488">
        <v>1</v>
      </c>
      <c r="N73" s="489">
        <v>72.42</v>
      </c>
    </row>
    <row r="74" spans="1:14" ht="14.45" customHeight="1" x14ac:dyDescent="0.2">
      <c r="A74" s="483" t="s">
        <v>479</v>
      </c>
      <c r="B74" s="484" t="s">
        <v>480</v>
      </c>
      <c r="C74" s="485" t="s">
        <v>604</v>
      </c>
      <c r="D74" s="486" t="s">
        <v>605</v>
      </c>
      <c r="E74" s="487">
        <v>50113001</v>
      </c>
      <c r="F74" s="486" t="s">
        <v>505</v>
      </c>
      <c r="G74" s="485" t="s">
        <v>506</v>
      </c>
      <c r="H74" s="485">
        <v>502417</v>
      </c>
      <c r="I74" s="485">
        <v>250256</v>
      </c>
      <c r="J74" s="485" t="s">
        <v>565</v>
      </c>
      <c r="K74" s="485" t="s">
        <v>566</v>
      </c>
      <c r="L74" s="488">
        <v>0</v>
      </c>
      <c r="M74" s="488">
        <v>1182</v>
      </c>
      <c r="N74" s="489">
        <v>0</v>
      </c>
    </row>
    <row r="75" spans="1:14" ht="14.45" customHeight="1" thickBot="1" x14ac:dyDescent="0.25">
      <c r="A75" s="490" t="s">
        <v>479</v>
      </c>
      <c r="B75" s="491" t="s">
        <v>480</v>
      </c>
      <c r="C75" s="492" t="s">
        <v>604</v>
      </c>
      <c r="D75" s="493" t="s">
        <v>605</v>
      </c>
      <c r="E75" s="494">
        <v>50113001</v>
      </c>
      <c r="F75" s="493" t="s">
        <v>505</v>
      </c>
      <c r="G75" s="492" t="s">
        <v>506</v>
      </c>
      <c r="H75" s="492">
        <v>250450</v>
      </c>
      <c r="I75" s="492">
        <v>250450</v>
      </c>
      <c r="J75" s="492" t="s">
        <v>573</v>
      </c>
      <c r="K75" s="492" t="s">
        <v>574</v>
      </c>
      <c r="L75" s="495">
        <v>0</v>
      </c>
      <c r="M75" s="495">
        <v>96.8</v>
      </c>
      <c r="N75" s="496">
        <v>0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23244EB-5F52-42E0-BDD7-01DD1F00DBA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7" t="s">
        <v>143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11" t="s">
        <v>606</v>
      </c>
      <c r="B5" s="481"/>
      <c r="C5" s="501">
        <v>0</v>
      </c>
      <c r="D5" s="481">
        <v>49.76</v>
      </c>
      <c r="E5" s="501">
        <v>1</v>
      </c>
      <c r="F5" s="482">
        <v>49.76</v>
      </c>
    </row>
    <row r="6" spans="1:6" ht="14.45" customHeight="1" x14ac:dyDescent="0.2">
      <c r="A6" s="512" t="s">
        <v>607</v>
      </c>
      <c r="B6" s="488"/>
      <c r="C6" s="502">
        <v>0</v>
      </c>
      <c r="D6" s="488">
        <v>1799.1700037430501</v>
      </c>
      <c r="E6" s="502">
        <v>1</v>
      </c>
      <c r="F6" s="489">
        <v>1799.1700037430501</v>
      </c>
    </row>
    <row r="7" spans="1:6" ht="14.45" customHeight="1" thickBot="1" x14ac:dyDescent="0.25">
      <c r="A7" s="513" t="s">
        <v>608</v>
      </c>
      <c r="B7" s="504"/>
      <c r="C7" s="505">
        <v>0</v>
      </c>
      <c r="D7" s="504">
        <v>365.48999999999995</v>
      </c>
      <c r="E7" s="505">
        <v>1</v>
      </c>
      <c r="F7" s="506">
        <v>365.48999999999995</v>
      </c>
    </row>
    <row r="8" spans="1:6" ht="14.45" customHeight="1" thickBot="1" x14ac:dyDescent="0.25">
      <c r="A8" s="507" t="s">
        <v>3</v>
      </c>
      <c r="B8" s="508"/>
      <c r="C8" s="509">
        <v>0</v>
      </c>
      <c r="D8" s="508">
        <v>2214.4200037430501</v>
      </c>
      <c r="E8" s="509">
        <v>1</v>
      </c>
      <c r="F8" s="510">
        <v>2214.4200037430501</v>
      </c>
    </row>
    <row r="9" spans="1:6" ht="14.45" customHeight="1" thickBot="1" x14ac:dyDescent="0.25"/>
    <row r="10" spans="1:6" ht="14.45" customHeight="1" x14ac:dyDescent="0.2">
      <c r="A10" s="511" t="s">
        <v>609</v>
      </c>
      <c r="B10" s="481"/>
      <c r="C10" s="501">
        <v>0</v>
      </c>
      <c r="D10" s="481">
        <v>1667.0600000000002</v>
      </c>
      <c r="E10" s="501">
        <v>1</v>
      </c>
      <c r="F10" s="482">
        <v>1667.0600000000002</v>
      </c>
    </row>
    <row r="11" spans="1:6" ht="14.45" customHeight="1" thickBot="1" x14ac:dyDescent="0.25">
      <c r="A11" s="513" t="s">
        <v>610</v>
      </c>
      <c r="B11" s="504"/>
      <c r="C11" s="505">
        <v>0</v>
      </c>
      <c r="D11" s="504">
        <v>547.36000374305013</v>
      </c>
      <c r="E11" s="505">
        <v>1</v>
      </c>
      <c r="F11" s="506">
        <v>547.36000374305013</v>
      </c>
    </row>
    <row r="12" spans="1:6" ht="14.45" customHeight="1" thickBot="1" x14ac:dyDescent="0.25">
      <c r="A12" s="507" t="s">
        <v>3</v>
      </c>
      <c r="B12" s="508"/>
      <c r="C12" s="509">
        <v>0</v>
      </c>
      <c r="D12" s="508">
        <v>2214.4200037430501</v>
      </c>
      <c r="E12" s="509">
        <v>1</v>
      </c>
      <c r="F12" s="510">
        <v>2214.4200037430501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71842A1B-7D53-48A9-8D35-496F4F912162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2021-12-22T15:03:12Z</dcterms:modified>
</cp:coreProperties>
</file>